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drawings/drawing6.xml" ContentType="application/vnd.openxmlformats-officedocument.drawing+xml"/>
  <Override PartName="/xl/pivotTables/pivotTable15.xml" ContentType="application/vnd.openxmlformats-officedocument.spreadsheetml.pivotTable+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mc:AlternateContent xmlns:mc="http://schemas.openxmlformats.org/markup-compatibility/2006">
    <mc:Choice Requires="x15">
      <x15ac:absPath xmlns:x15ac="http://schemas.microsoft.com/office/spreadsheetml/2010/11/ac" url="https://d.docs.live.net/560638422541b75f/Personal Projects/allaboutgrc.com/posts/risk register/prod/"/>
    </mc:Choice>
  </mc:AlternateContent>
  <xr:revisionPtr revIDLastSave="0" documentId="8_{E0F07096-78A8-9346-AB25-7947F9613AEB}" xr6:coauthVersionLast="47" xr6:coauthVersionMax="47" xr10:uidLastSave="{00000000-0000-0000-0000-000000000000}"/>
  <bookViews>
    <workbookView xWindow="0" yWindow="500" windowWidth="38400" windowHeight="19560" tabRatio="803" activeTab="1" xr2:uid="{00000000-000D-0000-FFFF-FFFF00000000}"/>
  </bookViews>
  <sheets>
    <sheet name="Information" sheetId="18" r:id="rId1"/>
    <sheet name="Dashboard" sheetId="23" r:id="rId2"/>
    <sheet name="Heatmap" sheetId="34" state="hidden" r:id="rId3"/>
    <sheet name="Gantt chart" sheetId="32" r:id="rId4"/>
    <sheet name="Risk Register" sheetId="24" r:id="rId5"/>
    <sheet name="Tasks" sheetId="30" r:id="rId6"/>
    <sheet name="RiskPivots" sheetId="15" r:id="rId7"/>
    <sheet name="RiskTimeline" sheetId="33" r:id="rId8"/>
    <sheet name="Rating factors" sheetId="25" r:id="rId9"/>
    <sheet name="Dropdowns" sheetId="8" r:id="rId10"/>
  </sheets>
  <definedNames>
    <definedName name="CBriskDesc">#REF!</definedName>
    <definedName name="CombinationControl">#REF!</definedName>
    <definedName name="countBlanks">#REF!</definedName>
    <definedName name="csfSubcategory">#REF!</definedName>
    <definedName name="dateOfRecord">#REF!</definedName>
    <definedName name="detectScore">#REF!</definedName>
    <definedName name="disclaimerCell">#REF!</definedName>
    <definedName name="earliestAssessment">#REF!</definedName>
    <definedName name="familyIDs">#REF!</definedName>
    <definedName name="goRefs">#REF!</definedName>
    <definedName name="greenAbove">#REF!</definedName>
    <definedName name="identifyScore">#REF!</definedName>
    <definedName name="impactHigh">#REF!</definedName>
    <definedName name="impactLow">#REF!</definedName>
    <definedName name="impactMedium">#REF!</definedName>
    <definedName name="impactScale">#REF!</definedName>
    <definedName name="informationCell">#REF!</definedName>
    <definedName name="InScopeOptions" comment="Dropdown options that should be shown when a source is in scope">Dropdowns!#REF!</definedName>
    <definedName name="label025">#REF!</definedName>
    <definedName name="label025NB">#REF!</definedName>
    <definedName name="labelYN">#REF!</definedName>
    <definedName name="labelYNNB">#REF!</definedName>
    <definedName name="latestAssessment">#REF!</definedName>
    <definedName name="minAnsQuestions">#REF!</definedName>
    <definedName name="nameOfFirm">#REF!</definedName>
    <definedName name="nist53revision">#REF!</definedName>
    <definedName name="protectScore">#REF!</definedName>
    <definedName name="recoverScore">#REF!</definedName>
    <definedName name="redBelow">#REF!</definedName>
    <definedName name="resetControl">#REF!</definedName>
    <definedName name="respondScore">#REF!</definedName>
    <definedName name="responsibleParty">#REF!</definedName>
    <definedName name="riskMaximum">#REF!</definedName>
    <definedName name="riskMinimum">#REF!</definedName>
    <definedName name="riskRange">#REF!</definedName>
    <definedName name="riskStrategies">#REF!</definedName>
    <definedName name="scaleChoices">#REF!</definedName>
    <definedName name="scaleType">#REF!</definedName>
    <definedName name="scoreHigh">#REF!</definedName>
    <definedName name="scoreLabel">#REF!</definedName>
    <definedName name="scoreLow">#REF!</definedName>
    <definedName name="scoreMedium">#REF!</definedName>
    <definedName name="setHighScore">#REF!</definedName>
    <definedName name="setLowScore">#REF!</definedName>
    <definedName name="subCatList">#REF!</definedName>
    <definedName name="toggleSCriskRegister">#REF!</definedName>
    <definedName name="userV1">#REF!</definedName>
    <definedName name="userV2">#REF!</definedName>
    <definedName name="userV3">#REF!</definedName>
    <definedName name="userV4">#REF!</definedName>
    <definedName name="userV5">#REF!</definedName>
    <definedName name="workbookVersion">#REF!</definedName>
    <definedName name="yesNo">#REF!</definedName>
    <definedName name="yesNoNA">#REF!</definedName>
    <definedName name="zero2Five">#REF!</definedName>
  </definedNames>
  <calcPr calcId="191029"/>
  <pivotCaches>
    <pivotCache cacheId="1" r:id="rId11"/>
    <pivotCache cacheId="9"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4" i="30" l="1"/>
  <c r="I10" i="33"/>
  <c r="J10" i="33"/>
  <c r="K10" i="33"/>
  <c r="L10" i="33"/>
  <c r="M10" i="33"/>
  <c r="N10" i="33"/>
  <c r="O10" i="33"/>
  <c r="P10" i="33"/>
  <c r="Q10" i="33"/>
  <c r="R10" i="33"/>
  <c r="S10" i="33"/>
  <c r="T10" i="33"/>
  <c r="I11" i="33"/>
  <c r="J11" i="33"/>
  <c r="K11" i="33"/>
  <c r="L11" i="33"/>
  <c r="M11" i="33"/>
  <c r="N11" i="33"/>
  <c r="O11" i="33"/>
  <c r="P11" i="33"/>
  <c r="Q11" i="33"/>
  <c r="R11" i="33"/>
  <c r="S11" i="33"/>
  <c r="T11" i="33"/>
  <c r="I12" i="33"/>
  <c r="J12" i="33"/>
  <c r="K12" i="33"/>
  <c r="L12" i="33"/>
  <c r="M12" i="33"/>
  <c r="N12" i="33"/>
  <c r="O12" i="33"/>
  <c r="P12" i="33"/>
  <c r="Q12" i="33"/>
  <c r="R12" i="33"/>
  <c r="S12" i="33"/>
  <c r="T12" i="33"/>
  <c r="I13" i="33"/>
  <c r="J13" i="33"/>
  <c r="K13" i="33"/>
  <c r="L13" i="33"/>
  <c r="M13" i="33"/>
  <c r="N13" i="33"/>
  <c r="O13" i="33"/>
  <c r="P13" i="33"/>
  <c r="Q13" i="33"/>
  <c r="R13" i="33"/>
  <c r="S13" i="33"/>
  <c r="T13" i="33"/>
  <c r="I14" i="33"/>
  <c r="J14" i="33"/>
  <c r="K14" i="33"/>
  <c r="L14" i="33"/>
  <c r="M14" i="33"/>
  <c r="N14" i="33"/>
  <c r="O14" i="33"/>
  <c r="P14" i="33"/>
  <c r="Q14" i="33"/>
  <c r="R14" i="33"/>
  <c r="S14" i="33"/>
  <c r="T14" i="33"/>
  <c r="I15" i="33"/>
  <c r="J15" i="33"/>
  <c r="K15" i="33"/>
  <c r="L15" i="33"/>
  <c r="M15" i="33"/>
  <c r="N15" i="33"/>
  <c r="O15" i="33"/>
  <c r="P15" i="33"/>
  <c r="Q15" i="33"/>
  <c r="R15" i="33"/>
  <c r="S15" i="33"/>
  <c r="T15" i="33"/>
  <c r="I16" i="33"/>
  <c r="J16" i="33"/>
  <c r="K16" i="33"/>
  <c r="L16" i="33"/>
  <c r="M16" i="33"/>
  <c r="N16" i="33"/>
  <c r="O16" i="33"/>
  <c r="P16" i="33"/>
  <c r="Q16" i="33"/>
  <c r="R16" i="33"/>
  <c r="S16" i="33"/>
  <c r="T16" i="33"/>
  <c r="I17" i="33"/>
  <c r="J17" i="33"/>
  <c r="K17" i="33"/>
  <c r="L17" i="33"/>
  <c r="M17" i="33"/>
  <c r="N17" i="33"/>
  <c r="O17" i="33"/>
  <c r="P17" i="33"/>
  <c r="Q17" i="33"/>
  <c r="R17" i="33"/>
  <c r="S17" i="33"/>
  <c r="T17" i="33"/>
  <c r="I18" i="33"/>
  <c r="J18" i="33"/>
  <c r="K18" i="33"/>
  <c r="L18" i="33"/>
  <c r="M18" i="33"/>
  <c r="N18" i="33"/>
  <c r="O18" i="33"/>
  <c r="P18" i="33"/>
  <c r="Q18" i="33"/>
  <c r="R18" i="33"/>
  <c r="S18" i="33"/>
  <c r="T18" i="33"/>
  <c r="I19" i="33"/>
  <c r="J19" i="33"/>
  <c r="K19" i="33"/>
  <c r="L19" i="33"/>
  <c r="M19" i="33"/>
  <c r="N19" i="33"/>
  <c r="O19" i="33"/>
  <c r="P19" i="33"/>
  <c r="Q19" i="33"/>
  <c r="R19" i="33"/>
  <c r="S19" i="33"/>
  <c r="T19" i="33"/>
  <c r="I20" i="33"/>
  <c r="J20" i="33"/>
  <c r="K20" i="33"/>
  <c r="L20" i="33"/>
  <c r="M20" i="33"/>
  <c r="N20" i="33"/>
  <c r="O20" i="33"/>
  <c r="P20" i="33"/>
  <c r="Q20" i="33"/>
  <c r="R20" i="33"/>
  <c r="S20" i="33"/>
  <c r="T20" i="33"/>
  <c r="I21" i="33"/>
  <c r="J21" i="33"/>
  <c r="K21" i="33"/>
  <c r="L21" i="33"/>
  <c r="M21" i="33"/>
  <c r="N21" i="33"/>
  <c r="O21" i="33"/>
  <c r="P21" i="33"/>
  <c r="Q21" i="33"/>
  <c r="R21" i="33"/>
  <c r="S21" i="33"/>
  <c r="T21" i="33"/>
  <c r="I22" i="33"/>
  <c r="J22" i="33"/>
  <c r="K22" i="33"/>
  <c r="L22" i="33"/>
  <c r="M22" i="33"/>
  <c r="N22" i="33"/>
  <c r="O22" i="33"/>
  <c r="P22" i="33"/>
  <c r="Q22" i="33"/>
  <c r="R22" i="33"/>
  <c r="S22" i="33"/>
  <c r="T22" i="33"/>
  <c r="I23" i="33"/>
  <c r="J23" i="33"/>
  <c r="K23" i="33"/>
  <c r="L23" i="33"/>
  <c r="M23" i="33"/>
  <c r="N23" i="33"/>
  <c r="O23" i="33"/>
  <c r="P23" i="33"/>
  <c r="Q23" i="33"/>
  <c r="R23" i="33"/>
  <c r="S23" i="33"/>
  <c r="T23" i="33"/>
  <c r="I24" i="33"/>
  <c r="J24" i="33"/>
  <c r="K24" i="33"/>
  <c r="L24" i="33"/>
  <c r="M24" i="33"/>
  <c r="N24" i="33"/>
  <c r="O24" i="33"/>
  <c r="P24" i="33"/>
  <c r="Q24" i="33"/>
  <c r="R24" i="33"/>
  <c r="S24" i="33"/>
  <c r="T24" i="33"/>
  <c r="I25" i="33"/>
  <c r="J25" i="33"/>
  <c r="K25" i="33"/>
  <c r="L25" i="33"/>
  <c r="M25" i="33"/>
  <c r="N25" i="33"/>
  <c r="O25" i="33"/>
  <c r="P25" i="33"/>
  <c r="Q25" i="33"/>
  <c r="R25" i="33"/>
  <c r="S25" i="33"/>
  <c r="T25" i="33"/>
  <c r="I26" i="33"/>
  <c r="J26" i="33"/>
  <c r="K26" i="33"/>
  <c r="L26" i="33"/>
  <c r="M26" i="33"/>
  <c r="N26" i="33"/>
  <c r="O26" i="33"/>
  <c r="P26" i="33"/>
  <c r="Q26" i="33"/>
  <c r="R26" i="33"/>
  <c r="S26" i="33"/>
  <c r="T26" i="33"/>
  <c r="I27" i="33"/>
  <c r="J27" i="33"/>
  <c r="K27" i="33"/>
  <c r="L27" i="33"/>
  <c r="M27" i="33"/>
  <c r="N27" i="33"/>
  <c r="O27" i="33"/>
  <c r="P27" i="33"/>
  <c r="Q27" i="33"/>
  <c r="R27" i="33"/>
  <c r="S27" i="33"/>
  <c r="T27" i="33"/>
  <c r="I28" i="33"/>
  <c r="J28" i="33"/>
  <c r="K28" i="33"/>
  <c r="L28" i="33"/>
  <c r="M28" i="33"/>
  <c r="N28" i="33"/>
  <c r="O28" i="33"/>
  <c r="P28" i="33"/>
  <c r="Q28" i="33"/>
  <c r="R28" i="33"/>
  <c r="S28" i="33"/>
  <c r="T28" i="33"/>
  <c r="I29" i="33"/>
  <c r="J29" i="33"/>
  <c r="K29" i="33"/>
  <c r="L29" i="33"/>
  <c r="M29" i="33"/>
  <c r="N29" i="33"/>
  <c r="O29" i="33"/>
  <c r="P29" i="33"/>
  <c r="Q29" i="33"/>
  <c r="R29" i="33"/>
  <c r="S29" i="33"/>
  <c r="T29" i="33"/>
  <c r="I30" i="33"/>
  <c r="J30" i="33"/>
  <c r="K30" i="33"/>
  <c r="L30" i="33"/>
  <c r="M30" i="33"/>
  <c r="N30" i="33"/>
  <c r="O30" i="33"/>
  <c r="P30" i="33"/>
  <c r="Q30" i="33"/>
  <c r="R30" i="33"/>
  <c r="S30" i="33"/>
  <c r="T30" i="33"/>
  <c r="I31" i="33"/>
  <c r="J31" i="33"/>
  <c r="K31" i="33"/>
  <c r="L31" i="33"/>
  <c r="M31" i="33"/>
  <c r="N31" i="33"/>
  <c r="O31" i="33"/>
  <c r="P31" i="33"/>
  <c r="Q31" i="33"/>
  <c r="R31" i="33"/>
  <c r="S31" i="33"/>
  <c r="T31" i="33"/>
  <c r="I32" i="33"/>
  <c r="J32" i="33"/>
  <c r="K32" i="33"/>
  <c r="L32" i="33"/>
  <c r="M32" i="33"/>
  <c r="N32" i="33"/>
  <c r="O32" i="33"/>
  <c r="P32" i="33"/>
  <c r="Q32" i="33"/>
  <c r="R32" i="33"/>
  <c r="S32" i="33"/>
  <c r="T32" i="33"/>
  <c r="I33" i="33"/>
  <c r="J33" i="33"/>
  <c r="K33" i="33"/>
  <c r="L33" i="33"/>
  <c r="M33" i="33"/>
  <c r="N33" i="33"/>
  <c r="O33" i="33"/>
  <c r="P33" i="33"/>
  <c r="Q33" i="33"/>
  <c r="R33" i="33"/>
  <c r="S33" i="33"/>
  <c r="T33" i="33"/>
  <c r="I34" i="33"/>
  <c r="J34" i="33"/>
  <c r="K34" i="33"/>
  <c r="L34" i="33"/>
  <c r="M34" i="33"/>
  <c r="N34" i="33"/>
  <c r="O34" i="33"/>
  <c r="P34" i="33"/>
  <c r="Q34" i="33"/>
  <c r="R34" i="33"/>
  <c r="S34" i="33"/>
  <c r="T34" i="33"/>
  <c r="I35" i="33"/>
  <c r="J35" i="33"/>
  <c r="K35" i="33"/>
  <c r="L35" i="33"/>
  <c r="M35" i="33"/>
  <c r="N35" i="33"/>
  <c r="O35" i="33"/>
  <c r="P35" i="33"/>
  <c r="Q35" i="33"/>
  <c r="R35" i="33"/>
  <c r="S35" i="33"/>
  <c r="T35" i="33"/>
  <c r="I36" i="33"/>
  <c r="J36" i="33"/>
  <c r="K36" i="33"/>
  <c r="L36" i="33"/>
  <c r="M36" i="33"/>
  <c r="N36" i="33"/>
  <c r="O36" i="33"/>
  <c r="P36" i="33"/>
  <c r="Q36" i="33"/>
  <c r="R36" i="33"/>
  <c r="S36" i="33"/>
  <c r="T36" i="33"/>
  <c r="I37" i="33"/>
  <c r="J37" i="33"/>
  <c r="K37" i="33"/>
  <c r="L37" i="33"/>
  <c r="M37" i="33"/>
  <c r="N37" i="33"/>
  <c r="O37" i="33"/>
  <c r="P37" i="33"/>
  <c r="Q37" i="33"/>
  <c r="R37" i="33"/>
  <c r="S37" i="33"/>
  <c r="T37" i="33"/>
  <c r="I38" i="33"/>
  <c r="J38" i="33"/>
  <c r="K38" i="33"/>
  <c r="L38" i="33"/>
  <c r="M38" i="33"/>
  <c r="N38" i="33"/>
  <c r="O38" i="33"/>
  <c r="P38" i="33"/>
  <c r="Q38" i="33"/>
  <c r="R38" i="33"/>
  <c r="S38" i="33"/>
  <c r="T38" i="33"/>
  <c r="I39" i="33"/>
  <c r="J39" i="33"/>
  <c r="K39" i="33"/>
  <c r="L39" i="33"/>
  <c r="M39" i="33"/>
  <c r="N39" i="33"/>
  <c r="O39" i="33"/>
  <c r="P39" i="33"/>
  <c r="Q39" i="33"/>
  <c r="R39" i="33"/>
  <c r="S39" i="33"/>
  <c r="T39" i="33"/>
  <c r="I40" i="33"/>
  <c r="J40" i="33"/>
  <c r="K40" i="33"/>
  <c r="L40" i="33"/>
  <c r="M40" i="33"/>
  <c r="N40" i="33"/>
  <c r="O40" i="33"/>
  <c r="P40" i="33"/>
  <c r="Q40" i="33"/>
  <c r="R40" i="33"/>
  <c r="S40" i="33"/>
  <c r="T40" i="33"/>
  <c r="I41" i="33"/>
  <c r="J41" i="33"/>
  <c r="K41" i="33"/>
  <c r="L41" i="33"/>
  <c r="M41" i="33"/>
  <c r="N41" i="33"/>
  <c r="O41" i="33"/>
  <c r="P41" i="33"/>
  <c r="Q41" i="33"/>
  <c r="R41" i="33"/>
  <c r="S41" i="33"/>
  <c r="T41" i="33"/>
  <c r="I42" i="33"/>
  <c r="J42" i="33"/>
  <c r="K42" i="33"/>
  <c r="L42" i="33"/>
  <c r="M42" i="33"/>
  <c r="N42" i="33"/>
  <c r="O42" i="33"/>
  <c r="P42" i="33"/>
  <c r="Q42" i="33"/>
  <c r="R42" i="33"/>
  <c r="S42" i="33"/>
  <c r="T42" i="33"/>
  <c r="I43" i="33"/>
  <c r="J43" i="33"/>
  <c r="K43" i="33"/>
  <c r="L43" i="33"/>
  <c r="M43" i="33"/>
  <c r="N43" i="33"/>
  <c r="O43" i="33"/>
  <c r="P43" i="33"/>
  <c r="Q43" i="33"/>
  <c r="R43" i="33"/>
  <c r="S43" i="33"/>
  <c r="T43" i="33"/>
  <c r="I44" i="33"/>
  <c r="J44" i="33"/>
  <c r="K44" i="33"/>
  <c r="L44" i="33"/>
  <c r="M44" i="33"/>
  <c r="N44" i="33"/>
  <c r="O44" i="33"/>
  <c r="P44" i="33"/>
  <c r="Q44" i="33"/>
  <c r="R44" i="33"/>
  <c r="S44" i="33"/>
  <c r="T44" i="33"/>
  <c r="I45" i="33"/>
  <c r="J45" i="33"/>
  <c r="K45" i="33"/>
  <c r="L45" i="33"/>
  <c r="M45" i="33"/>
  <c r="N45" i="33"/>
  <c r="O45" i="33"/>
  <c r="P45" i="33"/>
  <c r="Q45" i="33"/>
  <c r="R45" i="33"/>
  <c r="S45" i="33"/>
  <c r="T45" i="33"/>
  <c r="I46" i="33"/>
  <c r="J46" i="33"/>
  <c r="K46" i="33"/>
  <c r="L46" i="33"/>
  <c r="M46" i="33"/>
  <c r="N46" i="33"/>
  <c r="O46" i="33"/>
  <c r="P46" i="33"/>
  <c r="Q46" i="33"/>
  <c r="R46" i="33"/>
  <c r="S46" i="33"/>
  <c r="T46" i="33"/>
  <c r="I47" i="33"/>
  <c r="J47" i="33"/>
  <c r="K47" i="33"/>
  <c r="L47" i="33"/>
  <c r="M47" i="33"/>
  <c r="N47" i="33"/>
  <c r="O47" i="33"/>
  <c r="P47" i="33"/>
  <c r="Q47" i="33"/>
  <c r="R47" i="33"/>
  <c r="S47" i="33"/>
  <c r="T47" i="33"/>
  <c r="I48" i="33"/>
  <c r="J48" i="33"/>
  <c r="K48" i="33"/>
  <c r="L48" i="33"/>
  <c r="M48" i="33"/>
  <c r="N48" i="33"/>
  <c r="O48" i="33"/>
  <c r="P48" i="33"/>
  <c r="Q48" i="33"/>
  <c r="R48" i="33"/>
  <c r="S48" i="33"/>
  <c r="T48" i="33"/>
  <c r="I49" i="33"/>
  <c r="J49" i="33"/>
  <c r="K49" i="33"/>
  <c r="L49" i="33"/>
  <c r="M49" i="33"/>
  <c r="N49" i="33"/>
  <c r="O49" i="33"/>
  <c r="P49" i="33"/>
  <c r="Q49" i="33"/>
  <c r="R49" i="33"/>
  <c r="S49" i="33"/>
  <c r="T49" i="33"/>
  <c r="I50" i="33"/>
  <c r="J50" i="33"/>
  <c r="K50" i="33"/>
  <c r="L50" i="33"/>
  <c r="M50" i="33"/>
  <c r="N50" i="33"/>
  <c r="O50" i="33"/>
  <c r="P50" i="33"/>
  <c r="Q50" i="33"/>
  <c r="R50" i="33"/>
  <c r="S50" i="33"/>
  <c r="T50" i="33"/>
  <c r="I51" i="33"/>
  <c r="J51" i="33"/>
  <c r="K51" i="33"/>
  <c r="L51" i="33"/>
  <c r="M51" i="33"/>
  <c r="N51" i="33"/>
  <c r="O51" i="33"/>
  <c r="P51" i="33"/>
  <c r="Q51" i="33"/>
  <c r="R51" i="33"/>
  <c r="S51" i="33"/>
  <c r="T51" i="33"/>
  <c r="I52" i="33"/>
  <c r="J52" i="33"/>
  <c r="K52" i="33"/>
  <c r="L52" i="33"/>
  <c r="M52" i="33"/>
  <c r="N52" i="33"/>
  <c r="O52" i="33"/>
  <c r="P52" i="33"/>
  <c r="Q52" i="33"/>
  <c r="R52" i="33"/>
  <c r="S52" i="33"/>
  <c r="T52" i="33"/>
  <c r="I53" i="33"/>
  <c r="J53" i="33"/>
  <c r="K53" i="33"/>
  <c r="L53" i="33"/>
  <c r="M53" i="33"/>
  <c r="N53" i="33"/>
  <c r="O53" i="33"/>
  <c r="P53" i="33"/>
  <c r="Q53" i="33"/>
  <c r="R53" i="33"/>
  <c r="S53" i="33"/>
  <c r="T53" i="33"/>
  <c r="I54" i="33"/>
  <c r="J54" i="33"/>
  <c r="K54" i="33"/>
  <c r="L54" i="33"/>
  <c r="M54" i="33"/>
  <c r="N54" i="33"/>
  <c r="O54" i="33"/>
  <c r="P54" i="33"/>
  <c r="Q54" i="33"/>
  <c r="R54" i="33"/>
  <c r="S54" i="33"/>
  <c r="T54" i="33"/>
  <c r="I55" i="33"/>
  <c r="J55" i="33"/>
  <c r="K55" i="33"/>
  <c r="L55" i="33"/>
  <c r="M55" i="33"/>
  <c r="N55" i="33"/>
  <c r="O55" i="33"/>
  <c r="P55" i="33"/>
  <c r="Q55" i="33"/>
  <c r="R55" i="33"/>
  <c r="S55" i="33"/>
  <c r="T55" i="33"/>
  <c r="I56" i="33"/>
  <c r="J56" i="33"/>
  <c r="K56" i="33"/>
  <c r="L56" i="33"/>
  <c r="M56" i="33"/>
  <c r="N56" i="33"/>
  <c r="O56" i="33"/>
  <c r="P56" i="33"/>
  <c r="Q56" i="33"/>
  <c r="R56" i="33"/>
  <c r="S56" i="33"/>
  <c r="T56" i="33"/>
  <c r="I57" i="33"/>
  <c r="J57" i="33"/>
  <c r="K57" i="33"/>
  <c r="L57" i="33"/>
  <c r="M57" i="33"/>
  <c r="N57" i="33"/>
  <c r="O57" i="33"/>
  <c r="P57" i="33"/>
  <c r="Q57" i="33"/>
  <c r="R57" i="33"/>
  <c r="S57" i="33"/>
  <c r="T57" i="33"/>
  <c r="I58" i="33"/>
  <c r="J58" i="33"/>
  <c r="K58" i="33"/>
  <c r="L58" i="33"/>
  <c r="M58" i="33"/>
  <c r="N58" i="33"/>
  <c r="O58" i="33"/>
  <c r="P58" i="33"/>
  <c r="Q58" i="33"/>
  <c r="R58" i="33"/>
  <c r="S58" i="33"/>
  <c r="T58" i="33"/>
  <c r="I59" i="33"/>
  <c r="J59" i="33"/>
  <c r="K59" i="33"/>
  <c r="L59" i="33"/>
  <c r="M59" i="33"/>
  <c r="N59" i="33"/>
  <c r="O59" i="33"/>
  <c r="P59" i="33"/>
  <c r="Q59" i="33"/>
  <c r="R59" i="33"/>
  <c r="S59" i="33"/>
  <c r="T59" i="33"/>
  <c r="I60" i="33"/>
  <c r="J60" i="33"/>
  <c r="K60" i="33"/>
  <c r="L60" i="33"/>
  <c r="M60" i="33"/>
  <c r="N60" i="33"/>
  <c r="O60" i="33"/>
  <c r="P60" i="33"/>
  <c r="Q60" i="33"/>
  <c r="R60" i="33"/>
  <c r="S60" i="33"/>
  <c r="T60" i="33"/>
  <c r="I61" i="33"/>
  <c r="J61" i="33"/>
  <c r="K61" i="33"/>
  <c r="L61" i="33"/>
  <c r="M61" i="33"/>
  <c r="N61" i="33"/>
  <c r="O61" i="33"/>
  <c r="P61" i="33"/>
  <c r="Q61" i="33"/>
  <c r="R61" i="33"/>
  <c r="S61" i="33"/>
  <c r="T61" i="33"/>
  <c r="I62" i="33"/>
  <c r="J62" i="33"/>
  <c r="K62" i="33"/>
  <c r="L62" i="33"/>
  <c r="M62" i="33"/>
  <c r="N62" i="33"/>
  <c r="O62" i="33"/>
  <c r="P62" i="33"/>
  <c r="Q62" i="33"/>
  <c r="R62" i="33"/>
  <c r="S62" i="33"/>
  <c r="T62" i="33"/>
  <c r="I63" i="33"/>
  <c r="J63" i="33"/>
  <c r="K63" i="33"/>
  <c r="L63" i="33"/>
  <c r="M63" i="33"/>
  <c r="N63" i="33"/>
  <c r="O63" i="33"/>
  <c r="P63" i="33"/>
  <c r="Q63" i="33"/>
  <c r="R63" i="33"/>
  <c r="S63" i="33"/>
  <c r="T63" i="33"/>
  <c r="I64" i="33"/>
  <c r="J64" i="33"/>
  <c r="K64" i="33"/>
  <c r="L64" i="33"/>
  <c r="M64" i="33"/>
  <c r="N64" i="33"/>
  <c r="O64" i="33"/>
  <c r="P64" i="33"/>
  <c r="Q64" i="33"/>
  <c r="R64" i="33"/>
  <c r="S64" i="33"/>
  <c r="T64" i="33"/>
  <c r="I65" i="33"/>
  <c r="J65" i="33"/>
  <c r="K65" i="33"/>
  <c r="L65" i="33"/>
  <c r="M65" i="33"/>
  <c r="N65" i="33"/>
  <c r="O65" i="33"/>
  <c r="P65" i="33"/>
  <c r="Q65" i="33"/>
  <c r="R65" i="33"/>
  <c r="S65" i="33"/>
  <c r="T65" i="33"/>
  <c r="I66" i="33"/>
  <c r="J66" i="33"/>
  <c r="K66" i="33"/>
  <c r="L66" i="33"/>
  <c r="M66" i="33"/>
  <c r="N66" i="33"/>
  <c r="O66" i="33"/>
  <c r="P66" i="33"/>
  <c r="Q66" i="33"/>
  <c r="R66" i="33"/>
  <c r="S66" i="33"/>
  <c r="T66" i="33"/>
  <c r="I67" i="33"/>
  <c r="J67" i="33"/>
  <c r="K67" i="33"/>
  <c r="L67" i="33"/>
  <c r="M67" i="33"/>
  <c r="N67" i="33"/>
  <c r="O67" i="33"/>
  <c r="P67" i="33"/>
  <c r="Q67" i="33"/>
  <c r="R67" i="33"/>
  <c r="S67" i="33"/>
  <c r="T67" i="33"/>
  <c r="I68" i="33"/>
  <c r="J68" i="33"/>
  <c r="K68" i="33"/>
  <c r="L68" i="33"/>
  <c r="M68" i="33"/>
  <c r="N68" i="33"/>
  <c r="O68" i="33"/>
  <c r="P68" i="33"/>
  <c r="Q68" i="33"/>
  <c r="R68" i="33"/>
  <c r="S68" i="33"/>
  <c r="T68" i="33"/>
  <c r="I69" i="33"/>
  <c r="J69" i="33"/>
  <c r="K69" i="33"/>
  <c r="L69" i="33"/>
  <c r="M69" i="33"/>
  <c r="N69" i="33"/>
  <c r="O69" i="33"/>
  <c r="P69" i="33"/>
  <c r="Q69" i="33"/>
  <c r="R69" i="33"/>
  <c r="S69" i="33"/>
  <c r="T69" i="33"/>
  <c r="I70" i="33"/>
  <c r="J70" i="33"/>
  <c r="K70" i="33"/>
  <c r="L70" i="33"/>
  <c r="M70" i="33"/>
  <c r="N70" i="33"/>
  <c r="O70" i="33"/>
  <c r="P70" i="33"/>
  <c r="Q70" i="33"/>
  <c r="R70" i="33"/>
  <c r="S70" i="33"/>
  <c r="T70" i="33"/>
  <c r="I71" i="33"/>
  <c r="J71" i="33"/>
  <c r="K71" i="33"/>
  <c r="L71" i="33"/>
  <c r="M71" i="33"/>
  <c r="N71" i="33"/>
  <c r="O71" i="33"/>
  <c r="P71" i="33"/>
  <c r="Q71" i="33"/>
  <c r="R71" i="33"/>
  <c r="S71" i="33"/>
  <c r="T71" i="33"/>
  <c r="I72" i="33"/>
  <c r="J72" i="33"/>
  <c r="K72" i="33"/>
  <c r="L72" i="33"/>
  <c r="M72" i="33"/>
  <c r="N72" i="33"/>
  <c r="O72" i="33"/>
  <c r="P72" i="33"/>
  <c r="Q72" i="33"/>
  <c r="R72" i="33"/>
  <c r="S72" i="33"/>
  <c r="T72" i="33"/>
  <c r="I73" i="33"/>
  <c r="J73" i="33"/>
  <c r="K73" i="33"/>
  <c r="L73" i="33"/>
  <c r="M73" i="33"/>
  <c r="N73" i="33"/>
  <c r="O73" i="33"/>
  <c r="P73" i="33"/>
  <c r="Q73" i="33"/>
  <c r="R73" i="33"/>
  <c r="S73" i="33"/>
  <c r="T73" i="33"/>
  <c r="I74" i="33"/>
  <c r="J74" i="33"/>
  <c r="K74" i="33"/>
  <c r="L74" i="33"/>
  <c r="M74" i="33"/>
  <c r="N74" i="33"/>
  <c r="O74" i="33"/>
  <c r="P74" i="33"/>
  <c r="Q74" i="33"/>
  <c r="R74" i="33"/>
  <c r="S74" i="33"/>
  <c r="T74" i="33"/>
  <c r="I75" i="33"/>
  <c r="J75" i="33"/>
  <c r="K75" i="33"/>
  <c r="L75" i="33"/>
  <c r="M75" i="33"/>
  <c r="N75" i="33"/>
  <c r="O75" i="33"/>
  <c r="P75" i="33"/>
  <c r="Q75" i="33"/>
  <c r="R75" i="33"/>
  <c r="S75" i="33"/>
  <c r="T75" i="33"/>
  <c r="I76" i="33"/>
  <c r="J76" i="33"/>
  <c r="K76" i="33"/>
  <c r="L76" i="33"/>
  <c r="M76" i="33"/>
  <c r="N76" i="33"/>
  <c r="O76" i="33"/>
  <c r="P76" i="33"/>
  <c r="Q76" i="33"/>
  <c r="R76" i="33"/>
  <c r="S76" i="33"/>
  <c r="T76" i="33"/>
  <c r="I77" i="33"/>
  <c r="J77" i="33"/>
  <c r="K77" i="33"/>
  <c r="L77" i="33"/>
  <c r="M77" i="33"/>
  <c r="N77" i="33"/>
  <c r="O77" i="33"/>
  <c r="P77" i="33"/>
  <c r="Q77" i="33"/>
  <c r="R77" i="33"/>
  <c r="S77" i="33"/>
  <c r="T77" i="33"/>
  <c r="I78" i="33"/>
  <c r="J78" i="33"/>
  <c r="K78" i="33"/>
  <c r="L78" i="33"/>
  <c r="M78" i="33"/>
  <c r="N78" i="33"/>
  <c r="O78" i="33"/>
  <c r="P78" i="33"/>
  <c r="Q78" i="33"/>
  <c r="R78" i="33"/>
  <c r="S78" i="33"/>
  <c r="T78" i="33"/>
  <c r="I79" i="33"/>
  <c r="J79" i="33"/>
  <c r="K79" i="33"/>
  <c r="L79" i="33"/>
  <c r="M79" i="33"/>
  <c r="N79" i="33"/>
  <c r="O79" i="33"/>
  <c r="P79" i="33"/>
  <c r="Q79" i="33"/>
  <c r="R79" i="33"/>
  <c r="S79" i="33"/>
  <c r="T79" i="33"/>
  <c r="I80" i="33"/>
  <c r="J80" i="33"/>
  <c r="K80" i="33"/>
  <c r="L80" i="33"/>
  <c r="M80" i="33"/>
  <c r="N80" i="33"/>
  <c r="O80" i="33"/>
  <c r="P80" i="33"/>
  <c r="Q80" i="33"/>
  <c r="R80" i="33"/>
  <c r="S80" i="33"/>
  <c r="T80" i="33"/>
  <c r="I81" i="33"/>
  <c r="J81" i="33"/>
  <c r="K81" i="33"/>
  <c r="L81" i="33"/>
  <c r="M81" i="33"/>
  <c r="N81" i="33"/>
  <c r="O81" i="33"/>
  <c r="P81" i="33"/>
  <c r="Q81" i="33"/>
  <c r="R81" i="33"/>
  <c r="S81" i="33"/>
  <c r="T81" i="33"/>
  <c r="I82" i="33"/>
  <c r="J82" i="33"/>
  <c r="K82" i="33"/>
  <c r="L82" i="33"/>
  <c r="M82" i="33"/>
  <c r="N82" i="33"/>
  <c r="O82" i="33"/>
  <c r="P82" i="33"/>
  <c r="Q82" i="33"/>
  <c r="R82" i="33"/>
  <c r="S82" i="33"/>
  <c r="T82" i="33"/>
  <c r="I83" i="33"/>
  <c r="J83" i="33"/>
  <c r="K83" i="33"/>
  <c r="L83" i="33"/>
  <c r="M83" i="33"/>
  <c r="N83" i="33"/>
  <c r="O83" i="33"/>
  <c r="P83" i="33"/>
  <c r="Q83" i="33"/>
  <c r="R83" i="33"/>
  <c r="S83" i="33"/>
  <c r="T83" i="33"/>
  <c r="I84" i="33"/>
  <c r="J84" i="33"/>
  <c r="K84" i="33"/>
  <c r="L84" i="33"/>
  <c r="M84" i="33"/>
  <c r="N84" i="33"/>
  <c r="O84" i="33"/>
  <c r="P84" i="33"/>
  <c r="Q84" i="33"/>
  <c r="R84" i="33"/>
  <c r="S84" i="33"/>
  <c r="T84" i="33"/>
  <c r="I85" i="33"/>
  <c r="J85" i="33"/>
  <c r="K85" i="33"/>
  <c r="L85" i="33"/>
  <c r="M85" i="33"/>
  <c r="N85" i="33"/>
  <c r="O85" i="33"/>
  <c r="P85" i="33"/>
  <c r="Q85" i="33"/>
  <c r="R85" i="33"/>
  <c r="S85" i="33"/>
  <c r="T85" i="33"/>
  <c r="I86" i="33"/>
  <c r="J86" i="33"/>
  <c r="K86" i="33"/>
  <c r="L86" i="33"/>
  <c r="M86" i="33"/>
  <c r="N86" i="33"/>
  <c r="O86" i="33"/>
  <c r="P86" i="33"/>
  <c r="Q86" i="33"/>
  <c r="R86" i="33"/>
  <c r="S86" i="33"/>
  <c r="T86" i="33"/>
  <c r="I87" i="33"/>
  <c r="J87" i="33"/>
  <c r="K87" i="33"/>
  <c r="L87" i="33"/>
  <c r="M87" i="33"/>
  <c r="N87" i="33"/>
  <c r="O87" i="33"/>
  <c r="P87" i="33"/>
  <c r="Q87" i="33"/>
  <c r="R87" i="33"/>
  <c r="S87" i="33"/>
  <c r="T87" i="33"/>
  <c r="I88" i="33"/>
  <c r="J88" i="33"/>
  <c r="K88" i="33"/>
  <c r="L88" i="33"/>
  <c r="M88" i="33"/>
  <c r="N88" i="33"/>
  <c r="O88" i="33"/>
  <c r="P88" i="33"/>
  <c r="Q88" i="33"/>
  <c r="R88" i="33"/>
  <c r="S88" i="33"/>
  <c r="T88" i="33"/>
  <c r="I89" i="33"/>
  <c r="J89" i="33"/>
  <c r="K89" i="33"/>
  <c r="L89" i="33"/>
  <c r="M89" i="33"/>
  <c r="N89" i="33"/>
  <c r="O89" i="33"/>
  <c r="P89" i="33"/>
  <c r="Q89" i="33"/>
  <c r="R89" i="33"/>
  <c r="S89" i="33"/>
  <c r="T89" i="33"/>
  <c r="I90" i="33"/>
  <c r="J90" i="33"/>
  <c r="K90" i="33"/>
  <c r="L90" i="33"/>
  <c r="M90" i="33"/>
  <c r="N90" i="33"/>
  <c r="O90" i="33"/>
  <c r="P90" i="33"/>
  <c r="Q90" i="33"/>
  <c r="R90" i="33"/>
  <c r="S90" i="33"/>
  <c r="T90" i="33"/>
  <c r="I91" i="33"/>
  <c r="J91" i="33"/>
  <c r="K91" i="33"/>
  <c r="L91" i="33"/>
  <c r="M91" i="33"/>
  <c r="N91" i="33"/>
  <c r="O91" i="33"/>
  <c r="P91" i="33"/>
  <c r="Q91" i="33"/>
  <c r="R91" i="33"/>
  <c r="S91" i="33"/>
  <c r="T91" i="33"/>
  <c r="I92" i="33"/>
  <c r="J92" i="33"/>
  <c r="K92" i="33"/>
  <c r="L92" i="33"/>
  <c r="M92" i="33"/>
  <c r="N92" i="33"/>
  <c r="O92" i="33"/>
  <c r="P92" i="33"/>
  <c r="Q92" i="33"/>
  <c r="R92" i="33"/>
  <c r="S92" i="33"/>
  <c r="T92" i="33"/>
  <c r="I93" i="33"/>
  <c r="J93" i="33"/>
  <c r="K93" i="33"/>
  <c r="L93" i="33"/>
  <c r="M93" i="33"/>
  <c r="N93" i="33"/>
  <c r="O93" i="33"/>
  <c r="P93" i="33"/>
  <c r="Q93" i="33"/>
  <c r="R93" i="33"/>
  <c r="S93" i="33"/>
  <c r="T93" i="33"/>
  <c r="I94" i="33"/>
  <c r="J94" i="33"/>
  <c r="K94" i="33"/>
  <c r="L94" i="33"/>
  <c r="M94" i="33"/>
  <c r="N94" i="33"/>
  <c r="O94" i="33"/>
  <c r="P94" i="33"/>
  <c r="Q94" i="33"/>
  <c r="R94" i="33"/>
  <c r="S94" i="33"/>
  <c r="T94" i="33"/>
  <c r="I95" i="33"/>
  <c r="J95" i="33"/>
  <c r="K95" i="33"/>
  <c r="L95" i="33"/>
  <c r="M95" i="33"/>
  <c r="N95" i="33"/>
  <c r="O95" i="33"/>
  <c r="P95" i="33"/>
  <c r="Q95" i="33"/>
  <c r="R95" i="33"/>
  <c r="S95" i="33"/>
  <c r="T95" i="33"/>
  <c r="I96" i="33"/>
  <c r="J96" i="33"/>
  <c r="K96" i="33"/>
  <c r="L96" i="33"/>
  <c r="M96" i="33"/>
  <c r="N96" i="33"/>
  <c r="O96" i="33"/>
  <c r="P96" i="33"/>
  <c r="Q96" i="33"/>
  <c r="R96" i="33"/>
  <c r="S96" i="33"/>
  <c r="T96" i="33"/>
  <c r="I97" i="33"/>
  <c r="J97" i="33"/>
  <c r="K97" i="33"/>
  <c r="L97" i="33"/>
  <c r="M97" i="33"/>
  <c r="N97" i="33"/>
  <c r="O97" i="33"/>
  <c r="P97" i="33"/>
  <c r="Q97" i="33"/>
  <c r="R97" i="33"/>
  <c r="S97" i="33"/>
  <c r="T97" i="33"/>
  <c r="I98" i="33"/>
  <c r="J98" i="33"/>
  <c r="K98" i="33"/>
  <c r="L98" i="33"/>
  <c r="M98" i="33"/>
  <c r="N98" i="33"/>
  <c r="O98" i="33"/>
  <c r="P98" i="33"/>
  <c r="Q98" i="33"/>
  <c r="R98" i="33"/>
  <c r="S98" i="33"/>
  <c r="T98" i="33"/>
  <c r="I99" i="33"/>
  <c r="J99" i="33"/>
  <c r="K99" i="33"/>
  <c r="L99" i="33"/>
  <c r="M99" i="33"/>
  <c r="N99" i="33"/>
  <c r="O99" i="33"/>
  <c r="P99" i="33"/>
  <c r="Q99" i="33"/>
  <c r="R99" i="33"/>
  <c r="S99" i="33"/>
  <c r="T99" i="33"/>
  <c r="I100" i="33"/>
  <c r="J100" i="33"/>
  <c r="K100" i="33"/>
  <c r="L100" i="33"/>
  <c r="M100" i="33"/>
  <c r="N100" i="33"/>
  <c r="O100" i="33"/>
  <c r="P100" i="33"/>
  <c r="Q100" i="33"/>
  <c r="R100" i="33"/>
  <c r="S100" i="33"/>
  <c r="T100" i="33"/>
  <c r="I101" i="33"/>
  <c r="J101" i="33"/>
  <c r="K101" i="33"/>
  <c r="L101" i="33"/>
  <c r="M101" i="33"/>
  <c r="N101" i="33"/>
  <c r="O101" i="33"/>
  <c r="P101" i="33"/>
  <c r="Q101" i="33"/>
  <c r="R101" i="33"/>
  <c r="S101" i="33"/>
  <c r="T101" i="33"/>
  <c r="I102" i="33"/>
  <c r="J102" i="33"/>
  <c r="K102" i="33"/>
  <c r="L102" i="33"/>
  <c r="M102" i="33"/>
  <c r="N102" i="33"/>
  <c r="O102" i="33"/>
  <c r="P102" i="33"/>
  <c r="Q102" i="33"/>
  <c r="R102" i="33"/>
  <c r="S102" i="33"/>
  <c r="T102" i="33"/>
  <c r="I103" i="33"/>
  <c r="J103" i="33"/>
  <c r="K103" i="33"/>
  <c r="L103" i="33"/>
  <c r="M103" i="33"/>
  <c r="N103" i="33"/>
  <c r="O103" i="33"/>
  <c r="P103" i="33"/>
  <c r="Q103" i="33"/>
  <c r="R103" i="33"/>
  <c r="S103" i="33"/>
  <c r="T103" i="33"/>
  <c r="I104" i="33"/>
  <c r="J104" i="33"/>
  <c r="K104" i="33"/>
  <c r="L104" i="33"/>
  <c r="M104" i="33"/>
  <c r="N104" i="33"/>
  <c r="O104" i="33"/>
  <c r="P104" i="33"/>
  <c r="Q104" i="33"/>
  <c r="R104" i="33"/>
  <c r="S104" i="33"/>
  <c r="T104" i="33"/>
  <c r="I105" i="33"/>
  <c r="J105" i="33"/>
  <c r="K105" i="33"/>
  <c r="L105" i="33"/>
  <c r="M105" i="33"/>
  <c r="N105" i="33"/>
  <c r="O105" i="33"/>
  <c r="P105" i="33"/>
  <c r="Q105" i="33"/>
  <c r="R105" i="33"/>
  <c r="S105" i="33"/>
  <c r="T105" i="33"/>
  <c r="I106" i="33"/>
  <c r="J106" i="33"/>
  <c r="K106" i="33"/>
  <c r="L106" i="33"/>
  <c r="M106" i="33"/>
  <c r="N106" i="33"/>
  <c r="O106" i="33"/>
  <c r="P106" i="33"/>
  <c r="Q106" i="33"/>
  <c r="R106" i="33"/>
  <c r="S106" i="33"/>
  <c r="T106" i="33"/>
  <c r="I107" i="33"/>
  <c r="J107" i="33"/>
  <c r="K107" i="33"/>
  <c r="L107" i="33"/>
  <c r="M107" i="33"/>
  <c r="N107" i="33"/>
  <c r="O107" i="33"/>
  <c r="P107" i="33"/>
  <c r="Q107" i="33"/>
  <c r="R107" i="33"/>
  <c r="S107" i="33"/>
  <c r="T107" i="33"/>
  <c r="I108" i="33"/>
  <c r="J108" i="33"/>
  <c r="K108" i="33"/>
  <c r="L108" i="33"/>
  <c r="M108" i="33"/>
  <c r="N108" i="33"/>
  <c r="O108" i="33"/>
  <c r="P108" i="33"/>
  <c r="Q108" i="33"/>
  <c r="R108" i="33"/>
  <c r="S108" i="33"/>
  <c r="T108" i="33"/>
  <c r="J9" i="33"/>
  <c r="K9" i="33"/>
  <c r="K7" i="33" s="1"/>
  <c r="L9" i="33"/>
  <c r="M9" i="33"/>
  <c r="N9" i="33"/>
  <c r="O9" i="33"/>
  <c r="P9" i="33"/>
  <c r="Q9" i="33"/>
  <c r="R9" i="33"/>
  <c r="S9" i="33"/>
  <c r="T9" i="33"/>
  <c r="I9" i="33"/>
  <c r="AC106" i="32"/>
  <c r="AB106" i="32"/>
  <c r="AA106" i="32"/>
  <c r="Z106" i="32"/>
  <c r="Y106" i="32"/>
  <c r="X106" i="32"/>
  <c r="W106" i="32"/>
  <c r="V106" i="32"/>
  <c r="U106" i="32"/>
  <c r="T106" i="32"/>
  <c r="S106" i="32"/>
  <c r="R106" i="32"/>
  <c r="Q106" i="32"/>
  <c r="P106" i="32"/>
  <c r="O106" i="32"/>
  <c r="N106" i="32"/>
  <c r="M106" i="32"/>
  <c r="L106" i="32"/>
  <c r="K106" i="32"/>
  <c r="J106" i="32"/>
  <c r="I106" i="32"/>
  <c r="H106" i="32"/>
  <c r="G106" i="32"/>
  <c r="F106" i="32"/>
  <c r="AC105" i="32"/>
  <c r="AB105" i="32"/>
  <c r="AA105" i="32"/>
  <c r="Z105" i="32"/>
  <c r="Y105" i="32"/>
  <c r="X105" i="32"/>
  <c r="W105" i="32"/>
  <c r="V105" i="32"/>
  <c r="U105" i="32"/>
  <c r="T105" i="32"/>
  <c r="S105" i="32"/>
  <c r="R105" i="32"/>
  <c r="Q105" i="32"/>
  <c r="P105" i="32"/>
  <c r="O105" i="32"/>
  <c r="N105" i="32"/>
  <c r="M105" i="32"/>
  <c r="L105" i="32"/>
  <c r="K105" i="32"/>
  <c r="J105" i="32"/>
  <c r="I105" i="32"/>
  <c r="H105" i="32"/>
  <c r="G105" i="32"/>
  <c r="F105" i="32"/>
  <c r="AC104" i="32"/>
  <c r="AB104" i="32"/>
  <c r="AA104" i="32"/>
  <c r="Z104" i="32"/>
  <c r="Y104" i="32"/>
  <c r="X104" i="32"/>
  <c r="W104" i="32"/>
  <c r="V104" i="32"/>
  <c r="U104" i="32"/>
  <c r="T104" i="32"/>
  <c r="S104" i="32"/>
  <c r="R104" i="32"/>
  <c r="Q104" i="32"/>
  <c r="P104" i="32"/>
  <c r="O104" i="32"/>
  <c r="N104" i="32"/>
  <c r="M104" i="32"/>
  <c r="L104" i="32"/>
  <c r="K104" i="32"/>
  <c r="J104" i="32"/>
  <c r="I104" i="32"/>
  <c r="H104" i="32"/>
  <c r="G104" i="32"/>
  <c r="F104" i="32"/>
  <c r="AC103" i="32"/>
  <c r="AB103" i="32"/>
  <c r="AA103" i="32"/>
  <c r="Z103" i="32"/>
  <c r="Y103" i="32"/>
  <c r="X103" i="32"/>
  <c r="W103" i="32"/>
  <c r="V103" i="32"/>
  <c r="U103" i="32"/>
  <c r="T103" i="32"/>
  <c r="S103" i="32"/>
  <c r="R103" i="32"/>
  <c r="Q103" i="32"/>
  <c r="P103" i="32"/>
  <c r="O103" i="32"/>
  <c r="N103" i="32"/>
  <c r="M103" i="32"/>
  <c r="L103" i="32"/>
  <c r="K103" i="32"/>
  <c r="J103" i="32"/>
  <c r="I103" i="32"/>
  <c r="H103" i="32"/>
  <c r="G103" i="32"/>
  <c r="F103" i="32"/>
  <c r="AC102" i="32"/>
  <c r="AB102" i="32"/>
  <c r="AA102" i="32"/>
  <c r="Z102" i="32"/>
  <c r="Y102" i="32"/>
  <c r="X102" i="32"/>
  <c r="W102" i="32"/>
  <c r="V102" i="32"/>
  <c r="U102" i="32"/>
  <c r="T102" i="32"/>
  <c r="S102" i="32"/>
  <c r="R102" i="32"/>
  <c r="Q102" i="32"/>
  <c r="P102" i="32"/>
  <c r="O102" i="32"/>
  <c r="N102" i="32"/>
  <c r="M102" i="32"/>
  <c r="L102" i="32"/>
  <c r="K102" i="32"/>
  <c r="J102" i="32"/>
  <c r="I102" i="32"/>
  <c r="H102" i="32"/>
  <c r="G102" i="32"/>
  <c r="F102" i="32"/>
  <c r="AC101" i="32"/>
  <c r="AB101" i="32"/>
  <c r="AA101" i="32"/>
  <c r="Z101" i="32"/>
  <c r="Y101" i="32"/>
  <c r="X101" i="32"/>
  <c r="W101" i="32"/>
  <c r="V101" i="32"/>
  <c r="U101" i="32"/>
  <c r="T101" i="32"/>
  <c r="S101" i="32"/>
  <c r="R101" i="32"/>
  <c r="Q101" i="32"/>
  <c r="P101" i="32"/>
  <c r="O101" i="32"/>
  <c r="N101" i="32"/>
  <c r="M101" i="32"/>
  <c r="L101" i="32"/>
  <c r="K101" i="32"/>
  <c r="J101" i="32"/>
  <c r="I101" i="32"/>
  <c r="H101" i="32"/>
  <c r="G101" i="32"/>
  <c r="F101" i="32"/>
  <c r="AC100" i="32"/>
  <c r="AB100" i="32"/>
  <c r="AA100" i="32"/>
  <c r="Z100" i="32"/>
  <c r="Y100" i="32"/>
  <c r="X100" i="32"/>
  <c r="W100" i="32"/>
  <c r="V100" i="32"/>
  <c r="U100" i="32"/>
  <c r="T100" i="32"/>
  <c r="S100" i="32"/>
  <c r="R100" i="32"/>
  <c r="Q100" i="32"/>
  <c r="P100" i="32"/>
  <c r="O100" i="32"/>
  <c r="N100" i="32"/>
  <c r="M100" i="32"/>
  <c r="L100" i="32"/>
  <c r="K100" i="32"/>
  <c r="J100" i="32"/>
  <c r="I100" i="32"/>
  <c r="H100" i="32"/>
  <c r="G100" i="32"/>
  <c r="F100" i="32"/>
  <c r="AC99" i="32"/>
  <c r="AB99" i="32"/>
  <c r="AA99" i="32"/>
  <c r="Z99" i="32"/>
  <c r="Y99" i="32"/>
  <c r="X99" i="32"/>
  <c r="W99" i="32"/>
  <c r="V99" i="32"/>
  <c r="U99" i="32"/>
  <c r="T99" i="32"/>
  <c r="S99" i="32"/>
  <c r="R99" i="32"/>
  <c r="Q99" i="32"/>
  <c r="P99" i="32"/>
  <c r="O99" i="32"/>
  <c r="N99" i="32"/>
  <c r="M99" i="32"/>
  <c r="L99" i="32"/>
  <c r="K99" i="32"/>
  <c r="J99" i="32"/>
  <c r="I99" i="32"/>
  <c r="H99" i="32"/>
  <c r="G99" i="32"/>
  <c r="F99" i="32"/>
  <c r="AC98" i="32"/>
  <c r="AB98" i="32"/>
  <c r="AA98" i="32"/>
  <c r="Z98" i="32"/>
  <c r="Y98" i="32"/>
  <c r="X98" i="32"/>
  <c r="W98" i="32"/>
  <c r="V98" i="32"/>
  <c r="U98" i="32"/>
  <c r="T98" i="32"/>
  <c r="S98" i="32"/>
  <c r="R98" i="32"/>
  <c r="Q98" i="32"/>
  <c r="P98" i="32"/>
  <c r="O98" i="32"/>
  <c r="N98" i="32"/>
  <c r="M98" i="32"/>
  <c r="L98" i="32"/>
  <c r="K98" i="32"/>
  <c r="J98" i="32"/>
  <c r="I98" i="32"/>
  <c r="H98" i="32"/>
  <c r="G98" i="32"/>
  <c r="F98" i="32"/>
  <c r="AC97" i="32"/>
  <c r="AB97" i="32"/>
  <c r="AA97" i="32"/>
  <c r="Z97" i="32"/>
  <c r="Y97" i="32"/>
  <c r="X97" i="32"/>
  <c r="W97" i="32"/>
  <c r="V97" i="32"/>
  <c r="U97" i="32"/>
  <c r="T97" i="32"/>
  <c r="S97" i="32"/>
  <c r="R97" i="32"/>
  <c r="Q97" i="32"/>
  <c r="P97" i="32"/>
  <c r="O97" i="32"/>
  <c r="N97" i="32"/>
  <c r="M97" i="32"/>
  <c r="L97" i="32"/>
  <c r="K97" i="32"/>
  <c r="J97" i="32"/>
  <c r="I97" i="32"/>
  <c r="H97" i="32"/>
  <c r="G97" i="32"/>
  <c r="F97" i="32"/>
  <c r="AC96" i="32"/>
  <c r="AB96" i="32"/>
  <c r="AA96" i="32"/>
  <c r="Z96" i="32"/>
  <c r="Y96" i="32"/>
  <c r="X96" i="32"/>
  <c r="W96" i="32"/>
  <c r="V96" i="32"/>
  <c r="U96" i="32"/>
  <c r="T96" i="32"/>
  <c r="S96" i="32"/>
  <c r="R96" i="32"/>
  <c r="Q96" i="32"/>
  <c r="P96" i="32"/>
  <c r="O96" i="32"/>
  <c r="N96" i="32"/>
  <c r="M96" i="32"/>
  <c r="L96" i="32"/>
  <c r="K96" i="32"/>
  <c r="J96" i="32"/>
  <c r="I96" i="32"/>
  <c r="H96" i="32"/>
  <c r="G96" i="32"/>
  <c r="F96" i="32"/>
  <c r="AC95" i="32"/>
  <c r="AB95" i="32"/>
  <c r="AA95" i="32"/>
  <c r="Z95" i="32"/>
  <c r="Y95" i="32"/>
  <c r="X95" i="32"/>
  <c r="W95" i="32"/>
  <c r="V95" i="32"/>
  <c r="U95" i="32"/>
  <c r="T95" i="32"/>
  <c r="S95" i="32"/>
  <c r="R95" i="32"/>
  <c r="Q95" i="32"/>
  <c r="P95" i="32"/>
  <c r="O95" i="32"/>
  <c r="N95" i="32"/>
  <c r="M95" i="32"/>
  <c r="L95" i="32"/>
  <c r="K95" i="32"/>
  <c r="J95" i="32"/>
  <c r="I95" i="32"/>
  <c r="H95" i="32"/>
  <c r="G95" i="32"/>
  <c r="F95" i="32"/>
  <c r="AC94" i="32"/>
  <c r="AB94" i="32"/>
  <c r="AA94" i="32"/>
  <c r="Z94" i="32"/>
  <c r="Y94" i="32"/>
  <c r="X94" i="32"/>
  <c r="W94" i="32"/>
  <c r="V94" i="32"/>
  <c r="U94" i="32"/>
  <c r="T94" i="32"/>
  <c r="S94" i="32"/>
  <c r="R94" i="32"/>
  <c r="Q94" i="32"/>
  <c r="P94" i="32"/>
  <c r="O94" i="32"/>
  <c r="N94" i="32"/>
  <c r="M94" i="32"/>
  <c r="L94" i="32"/>
  <c r="K94" i="32"/>
  <c r="J94" i="32"/>
  <c r="I94" i="32"/>
  <c r="H94" i="32"/>
  <c r="G94" i="32"/>
  <c r="F94" i="32"/>
  <c r="AC93" i="32"/>
  <c r="AB93" i="32"/>
  <c r="AA93" i="32"/>
  <c r="Z93" i="32"/>
  <c r="Y93" i="32"/>
  <c r="X93" i="32"/>
  <c r="W93" i="32"/>
  <c r="V93" i="32"/>
  <c r="U93" i="32"/>
  <c r="T93" i="32"/>
  <c r="S93" i="32"/>
  <c r="R93" i="32"/>
  <c r="Q93" i="32"/>
  <c r="P93" i="32"/>
  <c r="O93" i="32"/>
  <c r="N93" i="32"/>
  <c r="M93" i="32"/>
  <c r="L93" i="32"/>
  <c r="K93" i="32"/>
  <c r="J93" i="32"/>
  <c r="I93" i="32"/>
  <c r="H93" i="32"/>
  <c r="G93" i="32"/>
  <c r="F93" i="32"/>
  <c r="AC92" i="32"/>
  <c r="AB92" i="32"/>
  <c r="AA92" i="32"/>
  <c r="Z92" i="32"/>
  <c r="Y92" i="32"/>
  <c r="X92" i="32"/>
  <c r="W92" i="32"/>
  <c r="V92" i="32"/>
  <c r="U92" i="32"/>
  <c r="T92" i="32"/>
  <c r="S92" i="32"/>
  <c r="R92" i="32"/>
  <c r="Q92" i="32"/>
  <c r="P92" i="32"/>
  <c r="O92" i="32"/>
  <c r="N92" i="32"/>
  <c r="M92" i="32"/>
  <c r="L92" i="32"/>
  <c r="K92" i="32"/>
  <c r="J92" i="32"/>
  <c r="I92" i="32"/>
  <c r="H92" i="32"/>
  <c r="G92" i="32"/>
  <c r="F92" i="32"/>
  <c r="AC91" i="32"/>
  <c r="AB91" i="32"/>
  <c r="AA91" i="32"/>
  <c r="Z91" i="32"/>
  <c r="Y91" i="32"/>
  <c r="X91" i="32"/>
  <c r="W91" i="32"/>
  <c r="V91" i="32"/>
  <c r="U91" i="32"/>
  <c r="T91" i="32"/>
  <c r="S91" i="32"/>
  <c r="R91" i="32"/>
  <c r="Q91" i="32"/>
  <c r="P91" i="32"/>
  <c r="O91" i="32"/>
  <c r="N91" i="32"/>
  <c r="M91" i="32"/>
  <c r="L91" i="32"/>
  <c r="K91" i="32"/>
  <c r="J91" i="32"/>
  <c r="I91" i="32"/>
  <c r="H91" i="32"/>
  <c r="G91" i="32"/>
  <c r="F91" i="32"/>
  <c r="AC90" i="32"/>
  <c r="AB90" i="32"/>
  <c r="AA90" i="32"/>
  <c r="Z90" i="32"/>
  <c r="Y90" i="32"/>
  <c r="X90" i="32"/>
  <c r="W90" i="32"/>
  <c r="V90" i="32"/>
  <c r="U90" i="32"/>
  <c r="T90" i="32"/>
  <c r="S90" i="32"/>
  <c r="R90" i="32"/>
  <c r="Q90" i="32"/>
  <c r="P90" i="32"/>
  <c r="O90" i="32"/>
  <c r="N90" i="32"/>
  <c r="M90" i="32"/>
  <c r="L90" i="32"/>
  <c r="K90" i="32"/>
  <c r="J90" i="32"/>
  <c r="I90" i="32"/>
  <c r="H90" i="32"/>
  <c r="G90" i="32"/>
  <c r="F90" i="32"/>
  <c r="AC89" i="32"/>
  <c r="AB89" i="32"/>
  <c r="AA89" i="32"/>
  <c r="Z89" i="32"/>
  <c r="Y89" i="32"/>
  <c r="X89" i="32"/>
  <c r="W89" i="32"/>
  <c r="V89" i="32"/>
  <c r="U89" i="32"/>
  <c r="T89" i="32"/>
  <c r="S89" i="32"/>
  <c r="R89" i="32"/>
  <c r="Q89" i="32"/>
  <c r="P89" i="32"/>
  <c r="O89" i="32"/>
  <c r="N89" i="32"/>
  <c r="M89" i="32"/>
  <c r="L89" i="32"/>
  <c r="K89" i="32"/>
  <c r="J89" i="32"/>
  <c r="I89" i="32"/>
  <c r="H89" i="32"/>
  <c r="G89" i="32"/>
  <c r="F89" i="32"/>
  <c r="AC88" i="32"/>
  <c r="AB88" i="32"/>
  <c r="AA88" i="32"/>
  <c r="Z88" i="32"/>
  <c r="Y88" i="32"/>
  <c r="X88" i="32"/>
  <c r="W88" i="32"/>
  <c r="V88" i="32"/>
  <c r="U88" i="32"/>
  <c r="T88" i="32"/>
  <c r="S88" i="32"/>
  <c r="R88" i="32"/>
  <c r="Q88" i="32"/>
  <c r="P88" i="32"/>
  <c r="O88" i="32"/>
  <c r="N88" i="32"/>
  <c r="M88" i="32"/>
  <c r="L88" i="32"/>
  <c r="K88" i="32"/>
  <c r="J88" i="32"/>
  <c r="I88" i="32"/>
  <c r="H88" i="32"/>
  <c r="G88" i="32"/>
  <c r="F88" i="32"/>
  <c r="AC87" i="32"/>
  <c r="AB87" i="32"/>
  <c r="AA87" i="32"/>
  <c r="Z87" i="32"/>
  <c r="Y87" i="32"/>
  <c r="X87" i="32"/>
  <c r="W87" i="32"/>
  <c r="V87" i="32"/>
  <c r="U87" i="32"/>
  <c r="T87" i="32"/>
  <c r="S87" i="32"/>
  <c r="R87" i="32"/>
  <c r="Q87" i="32"/>
  <c r="P87" i="32"/>
  <c r="O87" i="32"/>
  <c r="N87" i="32"/>
  <c r="M87" i="32"/>
  <c r="L87" i="32"/>
  <c r="K87" i="32"/>
  <c r="J87" i="32"/>
  <c r="I87" i="32"/>
  <c r="H87" i="32"/>
  <c r="G87" i="32"/>
  <c r="F87" i="32"/>
  <c r="AC86" i="32"/>
  <c r="AB86" i="32"/>
  <c r="AA86" i="32"/>
  <c r="Z86" i="32"/>
  <c r="Y86" i="32"/>
  <c r="X86" i="32"/>
  <c r="W86" i="32"/>
  <c r="V86" i="32"/>
  <c r="U86" i="32"/>
  <c r="T86" i="32"/>
  <c r="S86" i="32"/>
  <c r="R86" i="32"/>
  <c r="Q86" i="32"/>
  <c r="P86" i="32"/>
  <c r="O86" i="32"/>
  <c r="N86" i="32"/>
  <c r="M86" i="32"/>
  <c r="L86" i="32"/>
  <c r="K86" i="32"/>
  <c r="J86" i="32"/>
  <c r="I86" i="32"/>
  <c r="H86" i="32"/>
  <c r="G86" i="32"/>
  <c r="F86" i="32"/>
  <c r="AC85" i="32"/>
  <c r="AB85" i="32"/>
  <c r="AA85" i="32"/>
  <c r="Z85" i="32"/>
  <c r="Y85" i="32"/>
  <c r="X85" i="32"/>
  <c r="W85" i="32"/>
  <c r="V85" i="32"/>
  <c r="U85" i="32"/>
  <c r="T85" i="32"/>
  <c r="S85" i="32"/>
  <c r="R85" i="32"/>
  <c r="Q85" i="32"/>
  <c r="P85" i="32"/>
  <c r="O85" i="32"/>
  <c r="N85" i="32"/>
  <c r="M85" i="32"/>
  <c r="L85" i="32"/>
  <c r="K85" i="32"/>
  <c r="J85" i="32"/>
  <c r="I85" i="32"/>
  <c r="H85" i="32"/>
  <c r="G85" i="32"/>
  <c r="F85" i="32"/>
  <c r="AC84" i="32"/>
  <c r="AB84" i="32"/>
  <c r="AA84" i="32"/>
  <c r="Z84" i="32"/>
  <c r="Y84" i="32"/>
  <c r="X84" i="32"/>
  <c r="W84" i="32"/>
  <c r="V84" i="32"/>
  <c r="U84" i="32"/>
  <c r="T84" i="32"/>
  <c r="S84" i="32"/>
  <c r="R84" i="32"/>
  <c r="Q84" i="32"/>
  <c r="P84" i="32"/>
  <c r="O84" i="32"/>
  <c r="N84" i="32"/>
  <c r="M84" i="32"/>
  <c r="L84" i="32"/>
  <c r="K84" i="32"/>
  <c r="J84" i="32"/>
  <c r="I84" i="32"/>
  <c r="H84" i="32"/>
  <c r="G84" i="32"/>
  <c r="F84" i="32"/>
  <c r="AC83" i="32"/>
  <c r="AB83" i="32"/>
  <c r="AA83" i="32"/>
  <c r="Z83" i="32"/>
  <c r="Y83" i="32"/>
  <c r="X83" i="32"/>
  <c r="W83" i="32"/>
  <c r="V83" i="32"/>
  <c r="U83" i="32"/>
  <c r="T83" i="32"/>
  <c r="S83" i="32"/>
  <c r="R83" i="32"/>
  <c r="Q83" i="32"/>
  <c r="P83" i="32"/>
  <c r="O83" i="32"/>
  <c r="N83" i="32"/>
  <c r="M83" i="32"/>
  <c r="L83" i="32"/>
  <c r="K83" i="32"/>
  <c r="J83" i="32"/>
  <c r="I83" i="32"/>
  <c r="H83" i="32"/>
  <c r="G83" i="32"/>
  <c r="F83" i="32"/>
  <c r="AC82" i="32"/>
  <c r="AB82" i="32"/>
  <c r="AA82" i="32"/>
  <c r="Z82" i="32"/>
  <c r="Y82" i="32"/>
  <c r="X82" i="32"/>
  <c r="W82" i="32"/>
  <c r="V82" i="32"/>
  <c r="U82" i="32"/>
  <c r="T82" i="32"/>
  <c r="S82" i="32"/>
  <c r="R82" i="32"/>
  <c r="Q82" i="32"/>
  <c r="P82" i="32"/>
  <c r="O82" i="32"/>
  <c r="N82" i="32"/>
  <c r="M82" i="32"/>
  <c r="L82" i="32"/>
  <c r="K82" i="32"/>
  <c r="J82" i="32"/>
  <c r="I82" i="32"/>
  <c r="H82" i="32"/>
  <c r="G82" i="32"/>
  <c r="F82" i="32"/>
  <c r="AC81" i="32"/>
  <c r="AB81" i="32"/>
  <c r="AA81" i="32"/>
  <c r="Z81" i="32"/>
  <c r="Y81" i="32"/>
  <c r="X81" i="32"/>
  <c r="W81" i="32"/>
  <c r="V81" i="32"/>
  <c r="U81" i="32"/>
  <c r="T81" i="32"/>
  <c r="S81" i="32"/>
  <c r="R81" i="32"/>
  <c r="Q81" i="32"/>
  <c r="P81" i="32"/>
  <c r="O81" i="32"/>
  <c r="N81" i="32"/>
  <c r="M81" i="32"/>
  <c r="L81" i="32"/>
  <c r="K81" i="32"/>
  <c r="J81" i="32"/>
  <c r="I81" i="32"/>
  <c r="H81" i="32"/>
  <c r="G81" i="32"/>
  <c r="F81" i="32"/>
  <c r="AC80" i="32"/>
  <c r="AB80" i="32"/>
  <c r="AA80" i="32"/>
  <c r="Z80" i="32"/>
  <c r="Y80" i="32"/>
  <c r="X80" i="32"/>
  <c r="W80" i="32"/>
  <c r="V80" i="32"/>
  <c r="U80" i="32"/>
  <c r="T80" i="32"/>
  <c r="S80" i="32"/>
  <c r="R80" i="32"/>
  <c r="Q80" i="32"/>
  <c r="P80" i="32"/>
  <c r="O80" i="32"/>
  <c r="N80" i="32"/>
  <c r="M80" i="32"/>
  <c r="L80" i="32"/>
  <c r="K80" i="32"/>
  <c r="J80" i="32"/>
  <c r="I80" i="32"/>
  <c r="H80" i="32"/>
  <c r="G80" i="32"/>
  <c r="F80" i="32"/>
  <c r="AC79" i="32"/>
  <c r="AB79" i="32"/>
  <c r="AA79" i="32"/>
  <c r="Z79" i="32"/>
  <c r="Y79" i="32"/>
  <c r="X79" i="32"/>
  <c r="W79" i="32"/>
  <c r="V79" i="32"/>
  <c r="U79" i="32"/>
  <c r="T79" i="32"/>
  <c r="S79" i="32"/>
  <c r="R79" i="32"/>
  <c r="Q79" i="32"/>
  <c r="P79" i="32"/>
  <c r="O79" i="32"/>
  <c r="N79" i="32"/>
  <c r="M79" i="32"/>
  <c r="L79" i="32"/>
  <c r="K79" i="32"/>
  <c r="J79" i="32"/>
  <c r="I79" i="32"/>
  <c r="H79" i="32"/>
  <c r="G79" i="32"/>
  <c r="F79" i="32"/>
  <c r="AC78" i="32"/>
  <c r="AB78" i="32"/>
  <c r="AA78" i="32"/>
  <c r="Z78" i="32"/>
  <c r="Y78" i="32"/>
  <c r="X78" i="32"/>
  <c r="W78" i="32"/>
  <c r="V78" i="32"/>
  <c r="U78" i="32"/>
  <c r="T78" i="32"/>
  <c r="S78" i="32"/>
  <c r="R78" i="32"/>
  <c r="Q78" i="32"/>
  <c r="P78" i="32"/>
  <c r="O78" i="32"/>
  <c r="N78" i="32"/>
  <c r="M78" i="32"/>
  <c r="L78" i="32"/>
  <c r="K78" i="32"/>
  <c r="J78" i="32"/>
  <c r="I78" i="32"/>
  <c r="H78" i="32"/>
  <c r="G78" i="32"/>
  <c r="F78" i="32"/>
  <c r="AC77" i="32"/>
  <c r="AB77" i="32"/>
  <c r="AA77" i="32"/>
  <c r="Z77" i="32"/>
  <c r="Y77" i="32"/>
  <c r="X77" i="32"/>
  <c r="W77" i="32"/>
  <c r="V77" i="32"/>
  <c r="U77" i="32"/>
  <c r="T77" i="32"/>
  <c r="S77" i="32"/>
  <c r="R77" i="32"/>
  <c r="Q77" i="32"/>
  <c r="P77" i="32"/>
  <c r="O77" i="32"/>
  <c r="N77" i="32"/>
  <c r="M77" i="32"/>
  <c r="L77" i="32"/>
  <c r="K77" i="32"/>
  <c r="J77" i="32"/>
  <c r="I77" i="32"/>
  <c r="H77" i="32"/>
  <c r="G77" i="32"/>
  <c r="F77" i="32"/>
  <c r="AC76" i="32"/>
  <c r="AB76" i="32"/>
  <c r="AA76" i="32"/>
  <c r="Z76" i="32"/>
  <c r="Y76" i="32"/>
  <c r="X76" i="32"/>
  <c r="W76" i="32"/>
  <c r="V76" i="32"/>
  <c r="U76" i="32"/>
  <c r="T76" i="32"/>
  <c r="S76" i="32"/>
  <c r="R76" i="32"/>
  <c r="Q76" i="32"/>
  <c r="P76" i="32"/>
  <c r="O76" i="32"/>
  <c r="N76" i="32"/>
  <c r="M76" i="32"/>
  <c r="L76" i="32"/>
  <c r="K76" i="32"/>
  <c r="J76" i="32"/>
  <c r="I76" i="32"/>
  <c r="H76" i="32"/>
  <c r="G76" i="32"/>
  <c r="F76" i="32"/>
  <c r="AC75" i="32"/>
  <c r="AB75" i="32"/>
  <c r="AA75" i="32"/>
  <c r="Z75" i="32"/>
  <c r="Y75" i="32"/>
  <c r="X75" i="32"/>
  <c r="W75" i="32"/>
  <c r="V75" i="32"/>
  <c r="U75" i="32"/>
  <c r="T75" i="32"/>
  <c r="S75" i="32"/>
  <c r="R75" i="32"/>
  <c r="Q75" i="32"/>
  <c r="P75" i="32"/>
  <c r="O75" i="32"/>
  <c r="N75" i="32"/>
  <c r="M75" i="32"/>
  <c r="L75" i="32"/>
  <c r="K75" i="32"/>
  <c r="J75" i="32"/>
  <c r="I75" i="32"/>
  <c r="H75" i="32"/>
  <c r="G75" i="32"/>
  <c r="F75" i="32"/>
  <c r="AC74" i="32"/>
  <c r="AB74" i="32"/>
  <c r="AA74" i="32"/>
  <c r="Z74" i="32"/>
  <c r="Y74" i="32"/>
  <c r="X74" i="32"/>
  <c r="W74" i="32"/>
  <c r="V74" i="32"/>
  <c r="U74" i="32"/>
  <c r="T74" i="32"/>
  <c r="S74" i="32"/>
  <c r="R74" i="32"/>
  <c r="Q74" i="32"/>
  <c r="P74" i="32"/>
  <c r="O74" i="32"/>
  <c r="N74" i="32"/>
  <c r="M74" i="32"/>
  <c r="L74" i="32"/>
  <c r="K74" i="32"/>
  <c r="J74" i="32"/>
  <c r="I74" i="32"/>
  <c r="H74" i="32"/>
  <c r="G74" i="32"/>
  <c r="F74" i="32"/>
  <c r="AC73" i="32"/>
  <c r="AB73" i="32"/>
  <c r="AA73" i="32"/>
  <c r="Z73" i="32"/>
  <c r="Y73" i="32"/>
  <c r="X73" i="32"/>
  <c r="W73" i="32"/>
  <c r="V73" i="32"/>
  <c r="U73" i="32"/>
  <c r="T73" i="32"/>
  <c r="S73" i="32"/>
  <c r="R73" i="32"/>
  <c r="Q73" i="32"/>
  <c r="P73" i="32"/>
  <c r="O73" i="32"/>
  <c r="N73" i="32"/>
  <c r="M73" i="32"/>
  <c r="L73" i="32"/>
  <c r="K73" i="32"/>
  <c r="J73" i="32"/>
  <c r="I73" i="32"/>
  <c r="H73" i="32"/>
  <c r="G73" i="32"/>
  <c r="F73" i="32"/>
  <c r="AC72" i="32"/>
  <c r="AB72" i="32"/>
  <c r="AA72" i="32"/>
  <c r="Z72" i="32"/>
  <c r="Y72" i="32"/>
  <c r="X72" i="32"/>
  <c r="W72" i="32"/>
  <c r="V72" i="32"/>
  <c r="U72" i="32"/>
  <c r="T72" i="32"/>
  <c r="S72" i="32"/>
  <c r="R72" i="32"/>
  <c r="Q72" i="32"/>
  <c r="P72" i="32"/>
  <c r="O72" i="32"/>
  <c r="N72" i="32"/>
  <c r="M72" i="32"/>
  <c r="L72" i="32"/>
  <c r="K72" i="32"/>
  <c r="J72" i="32"/>
  <c r="I72" i="32"/>
  <c r="H72" i="32"/>
  <c r="G72" i="32"/>
  <c r="F72" i="32"/>
  <c r="AC71" i="32"/>
  <c r="AB71" i="32"/>
  <c r="AA71" i="32"/>
  <c r="Z71" i="32"/>
  <c r="Y71" i="32"/>
  <c r="X71" i="32"/>
  <c r="W71" i="32"/>
  <c r="V71" i="32"/>
  <c r="U71" i="32"/>
  <c r="T71" i="32"/>
  <c r="S71" i="32"/>
  <c r="R71" i="32"/>
  <c r="Q71" i="32"/>
  <c r="P71" i="32"/>
  <c r="O71" i="32"/>
  <c r="N71" i="32"/>
  <c r="M71" i="32"/>
  <c r="L71" i="32"/>
  <c r="K71" i="32"/>
  <c r="J71" i="32"/>
  <c r="I71" i="32"/>
  <c r="H71" i="32"/>
  <c r="G71" i="32"/>
  <c r="F71" i="32"/>
  <c r="AC70" i="32"/>
  <c r="AB70" i="32"/>
  <c r="AA70" i="32"/>
  <c r="Z70" i="32"/>
  <c r="Y70" i="32"/>
  <c r="X70" i="32"/>
  <c r="W70" i="32"/>
  <c r="V70" i="32"/>
  <c r="U70" i="32"/>
  <c r="T70" i="32"/>
  <c r="S70" i="32"/>
  <c r="R70" i="32"/>
  <c r="Q70" i="32"/>
  <c r="P70" i="32"/>
  <c r="O70" i="32"/>
  <c r="N70" i="32"/>
  <c r="M70" i="32"/>
  <c r="L70" i="32"/>
  <c r="K70" i="32"/>
  <c r="J70" i="32"/>
  <c r="I70" i="32"/>
  <c r="H70" i="32"/>
  <c r="G70" i="32"/>
  <c r="F70" i="32"/>
  <c r="AC69" i="32"/>
  <c r="AB69" i="32"/>
  <c r="AA69" i="32"/>
  <c r="Z69" i="32"/>
  <c r="Y69" i="32"/>
  <c r="X69" i="32"/>
  <c r="W69" i="32"/>
  <c r="V69" i="32"/>
  <c r="U69" i="32"/>
  <c r="T69" i="32"/>
  <c r="S69" i="32"/>
  <c r="R69" i="32"/>
  <c r="Q69" i="32"/>
  <c r="P69" i="32"/>
  <c r="O69" i="32"/>
  <c r="N69" i="32"/>
  <c r="M69" i="32"/>
  <c r="L69" i="32"/>
  <c r="K69" i="32"/>
  <c r="J69" i="32"/>
  <c r="I69" i="32"/>
  <c r="H69" i="32"/>
  <c r="G69" i="32"/>
  <c r="F69" i="32"/>
  <c r="AC68" i="32"/>
  <c r="AB68" i="32"/>
  <c r="AA68" i="32"/>
  <c r="Z68" i="32"/>
  <c r="Y68" i="32"/>
  <c r="X68" i="32"/>
  <c r="W68" i="32"/>
  <c r="V68" i="32"/>
  <c r="U68" i="32"/>
  <c r="T68" i="32"/>
  <c r="S68" i="32"/>
  <c r="R68" i="32"/>
  <c r="Q68" i="32"/>
  <c r="P68" i="32"/>
  <c r="O68" i="32"/>
  <c r="N68" i="32"/>
  <c r="M68" i="32"/>
  <c r="L68" i="32"/>
  <c r="K68" i="32"/>
  <c r="J68" i="32"/>
  <c r="I68" i="32"/>
  <c r="H68" i="32"/>
  <c r="G68" i="32"/>
  <c r="F68" i="32"/>
  <c r="AC67" i="32"/>
  <c r="AB67" i="32"/>
  <c r="AA67" i="32"/>
  <c r="Z67" i="32"/>
  <c r="Y67" i="32"/>
  <c r="X67" i="32"/>
  <c r="W67" i="32"/>
  <c r="V67" i="32"/>
  <c r="U67" i="32"/>
  <c r="T67" i="32"/>
  <c r="S67" i="32"/>
  <c r="R67" i="32"/>
  <c r="Q67" i="32"/>
  <c r="P67" i="32"/>
  <c r="O67" i="32"/>
  <c r="N67" i="32"/>
  <c r="M67" i="32"/>
  <c r="L67" i="32"/>
  <c r="K67" i="32"/>
  <c r="J67" i="32"/>
  <c r="I67" i="32"/>
  <c r="H67" i="32"/>
  <c r="G67" i="32"/>
  <c r="F67" i="32"/>
  <c r="AC66" i="32"/>
  <c r="AB66" i="32"/>
  <c r="AA66" i="32"/>
  <c r="Z66" i="32"/>
  <c r="Y66" i="32"/>
  <c r="X66" i="32"/>
  <c r="W66" i="32"/>
  <c r="V66" i="32"/>
  <c r="U66" i="32"/>
  <c r="T66" i="32"/>
  <c r="S66" i="32"/>
  <c r="R66" i="32"/>
  <c r="Q66" i="32"/>
  <c r="P66" i="32"/>
  <c r="O66" i="32"/>
  <c r="N66" i="32"/>
  <c r="M66" i="32"/>
  <c r="L66" i="32"/>
  <c r="K66" i="32"/>
  <c r="J66" i="32"/>
  <c r="I66" i="32"/>
  <c r="H66" i="32"/>
  <c r="G66" i="32"/>
  <c r="F66" i="32"/>
  <c r="AC65" i="32"/>
  <c r="AB65" i="32"/>
  <c r="AA65" i="32"/>
  <c r="Z65" i="32"/>
  <c r="Y65" i="32"/>
  <c r="X65" i="32"/>
  <c r="W65" i="32"/>
  <c r="V65" i="32"/>
  <c r="U65" i="32"/>
  <c r="T65" i="32"/>
  <c r="S65" i="32"/>
  <c r="R65" i="32"/>
  <c r="Q65" i="32"/>
  <c r="P65" i="32"/>
  <c r="O65" i="32"/>
  <c r="N65" i="32"/>
  <c r="M65" i="32"/>
  <c r="L65" i="32"/>
  <c r="K65" i="32"/>
  <c r="J65" i="32"/>
  <c r="I65" i="32"/>
  <c r="H65" i="32"/>
  <c r="G65" i="32"/>
  <c r="F65" i="32"/>
  <c r="AC64" i="32"/>
  <c r="AB64" i="32"/>
  <c r="AA64" i="32"/>
  <c r="Z64" i="32"/>
  <c r="Y64" i="32"/>
  <c r="X64" i="32"/>
  <c r="W64" i="32"/>
  <c r="V64" i="32"/>
  <c r="U64" i="32"/>
  <c r="T64" i="32"/>
  <c r="S64" i="32"/>
  <c r="R64" i="32"/>
  <c r="Q64" i="32"/>
  <c r="P64" i="32"/>
  <c r="O64" i="32"/>
  <c r="N64" i="32"/>
  <c r="M64" i="32"/>
  <c r="L64" i="32"/>
  <c r="K64" i="32"/>
  <c r="J64" i="32"/>
  <c r="I64" i="32"/>
  <c r="H64" i="32"/>
  <c r="G64" i="32"/>
  <c r="F64" i="32"/>
  <c r="AC63" i="32"/>
  <c r="AB63" i="32"/>
  <c r="AA63" i="32"/>
  <c r="Z63" i="32"/>
  <c r="Y63" i="32"/>
  <c r="X63" i="32"/>
  <c r="W63" i="32"/>
  <c r="V63" i="32"/>
  <c r="U63" i="32"/>
  <c r="T63" i="32"/>
  <c r="S63" i="32"/>
  <c r="R63" i="32"/>
  <c r="Q63" i="32"/>
  <c r="P63" i="32"/>
  <c r="O63" i="32"/>
  <c r="N63" i="32"/>
  <c r="M63" i="32"/>
  <c r="L63" i="32"/>
  <c r="K63" i="32"/>
  <c r="J63" i="32"/>
  <c r="I63" i="32"/>
  <c r="H63" i="32"/>
  <c r="G63" i="32"/>
  <c r="F63" i="32"/>
  <c r="AC62" i="32"/>
  <c r="AB62" i="32"/>
  <c r="AA62" i="32"/>
  <c r="Z62" i="32"/>
  <c r="Y62" i="32"/>
  <c r="X62" i="32"/>
  <c r="W62" i="32"/>
  <c r="V62" i="32"/>
  <c r="U62" i="32"/>
  <c r="T62" i="32"/>
  <c r="S62" i="32"/>
  <c r="R62" i="32"/>
  <c r="Q62" i="32"/>
  <c r="P62" i="32"/>
  <c r="O62" i="32"/>
  <c r="N62" i="32"/>
  <c r="M62" i="32"/>
  <c r="L62" i="32"/>
  <c r="K62" i="32"/>
  <c r="J62" i="32"/>
  <c r="I62" i="32"/>
  <c r="H62" i="32"/>
  <c r="G62" i="32"/>
  <c r="F62" i="32"/>
  <c r="AC61" i="32"/>
  <c r="AB61" i="32"/>
  <c r="AA61" i="32"/>
  <c r="Z61" i="32"/>
  <c r="Y61" i="32"/>
  <c r="X61" i="32"/>
  <c r="W61" i="32"/>
  <c r="V61" i="32"/>
  <c r="U61" i="32"/>
  <c r="T61" i="32"/>
  <c r="S61" i="32"/>
  <c r="R61" i="32"/>
  <c r="Q61" i="32"/>
  <c r="P61" i="32"/>
  <c r="O61" i="32"/>
  <c r="N61" i="32"/>
  <c r="M61" i="32"/>
  <c r="L61" i="32"/>
  <c r="K61" i="32"/>
  <c r="J61" i="32"/>
  <c r="I61" i="32"/>
  <c r="H61" i="32"/>
  <c r="G61" i="32"/>
  <c r="F61" i="32"/>
  <c r="AC60" i="32"/>
  <c r="AB60" i="32"/>
  <c r="AA60" i="32"/>
  <c r="Z60" i="32"/>
  <c r="Y60" i="32"/>
  <c r="X60" i="32"/>
  <c r="W60" i="32"/>
  <c r="V60" i="32"/>
  <c r="U60" i="32"/>
  <c r="T60" i="32"/>
  <c r="S60" i="32"/>
  <c r="R60" i="32"/>
  <c r="Q60" i="32"/>
  <c r="P60" i="32"/>
  <c r="O60" i="32"/>
  <c r="N60" i="32"/>
  <c r="M60" i="32"/>
  <c r="L60" i="32"/>
  <c r="K60" i="32"/>
  <c r="J60" i="32"/>
  <c r="I60" i="32"/>
  <c r="H60" i="32"/>
  <c r="G60" i="32"/>
  <c r="F60" i="32"/>
  <c r="AC59" i="32"/>
  <c r="AB59" i="32"/>
  <c r="AA59" i="32"/>
  <c r="Z59" i="32"/>
  <c r="Y59" i="32"/>
  <c r="X59" i="32"/>
  <c r="W59" i="32"/>
  <c r="V59" i="32"/>
  <c r="U59" i="32"/>
  <c r="T59" i="32"/>
  <c r="S59" i="32"/>
  <c r="R59" i="32"/>
  <c r="Q59" i="32"/>
  <c r="P59" i="32"/>
  <c r="O59" i="32"/>
  <c r="N59" i="32"/>
  <c r="M59" i="32"/>
  <c r="L59" i="32"/>
  <c r="K59" i="32"/>
  <c r="J59" i="32"/>
  <c r="I59" i="32"/>
  <c r="H59" i="32"/>
  <c r="G59" i="32"/>
  <c r="F59" i="32"/>
  <c r="AC58" i="32"/>
  <c r="AB58" i="32"/>
  <c r="AA58" i="32"/>
  <c r="Z58" i="32"/>
  <c r="Y58" i="32"/>
  <c r="X58" i="32"/>
  <c r="W58" i="32"/>
  <c r="V58" i="32"/>
  <c r="U58" i="32"/>
  <c r="T58" i="32"/>
  <c r="S58" i="32"/>
  <c r="R58" i="32"/>
  <c r="Q58" i="32"/>
  <c r="P58" i="32"/>
  <c r="O58" i="32"/>
  <c r="N58" i="32"/>
  <c r="M58" i="32"/>
  <c r="L58" i="32"/>
  <c r="K58" i="32"/>
  <c r="J58" i="32"/>
  <c r="I58" i="32"/>
  <c r="H58" i="32"/>
  <c r="G58" i="32"/>
  <c r="F58" i="32"/>
  <c r="AC57" i="32"/>
  <c r="AB57" i="32"/>
  <c r="AA57" i="32"/>
  <c r="Z57" i="32"/>
  <c r="Y57" i="32"/>
  <c r="X57" i="32"/>
  <c r="W57" i="32"/>
  <c r="V57" i="32"/>
  <c r="U57" i="32"/>
  <c r="T57" i="32"/>
  <c r="S57" i="32"/>
  <c r="R57" i="32"/>
  <c r="Q57" i="32"/>
  <c r="P57" i="32"/>
  <c r="O57" i="32"/>
  <c r="N57" i="32"/>
  <c r="M57" i="32"/>
  <c r="L57" i="32"/>
  <c r="K57" i="32"/>
  <c r="J57" i="32"/>
  <c r="I57" i="32"/>
  <c r="H57" i="32"/>
  <c r="G57" i="32"/>
  <c r="F57" i="32"/>
  <c r="AC56" i="32"/>
  <c r="AB56" i="32"/>
  <c r="AA56" i="32"/>
  <c r="Z56" i="32"/>
  <c r="Y56" i="32"/>
  <c r="X56" i="32"/>
  <c r="W56" i="32"/>
  <c r="V56" i="32"/>
  <c r="U56" i="32"/>
  <c r="T56" i="32"/>
  <c r="S56" i="32"/>
  <c r="R56" i="32"/>
  <c r="Q56" i="32"/>
  <c r="P56" i="32"/>
  <c r="O56" i="32"/>
  <c r="N56" i="32"/>
  <c r="M56" i="32"/>
  <c r="L56" i="32"/>
  <c r="K56" i="32"/>
  <c r="J56" i="32"/>
  <c r="I56" i="32"/>
  <c r="H56" i="32"/>
  <c r="G56" i="32"/>
  <c r="F56" i="32"/>
  <c r="AC55" i="32"/>
  <c r="AB55" i="32"/>
  <c r="AA55" i="32"/>
  <c r="Z55" i="32"/>
  <c r="Y55" i="32"/>
  <c r="X55" i="32"/>
  <c r="W55" i="32"/>
  <c r="V55" i="32"/>
  <c r="U55" i="32"/>
  <c r="T55" i="32"/>
  <c r="S55" i="32"/>
  <c r="R55" i="32"/>
  <c r="Q55" i="32"/>
  <c r="P55" i="32"/>
  <c r="O55" i="32"/>
  <c r="N55" i="32"/>
  <c r="M55" i="32"/>
  <c r="L55" i="32"/>
  <c r="K55" i="32"/>
  <c r="J55" i="32"/>
  <c r="I55" i="32"/>
  <c r="H55" i="32"/>
  <c r="G55" i="32"/>
  <c r="F55" i="32"/>
  <c r="AC54" i="32"/>
  <c r="AB54" i="32"/>
  <c r="AA54" i="32"/>
  <c r="Z54" i="32"/>
  <c r="Y54" i="32"/>
  <c r="X54" i="32"/>
  <c r="W54" i="32"/>
  <c r="V54" i="32"/>
  <c r="U54" i="32"/>
  <c r="T54" i="32"/>
  <c r="S54" i="32"/>
  <c r="R54" i="32"/>
  <c r="Q54" i="32"/>
  <c r="P54" i="32"/>
  <c r="O54" i="32"/>
  <c r="N54" i="32"/>
  <c r="M54" i="32"/>
  <c r="L54" i="32"/>
  <c r="K54" i="32"/>
  <c r="J54" i="32"/>
  <c r="I54" i="32"/>
  <c r="H54" i="32"/>
  <c r="G54" i="32"/>
  <c r="F54" i="32"/>
  <c r="AC53" i="32"/>
  <c r="AB53" i="32"/>
  <c r="AA53" i="32"/>
  <c r="Z53" i="32"/>
  <c r="Y53" i="32"/>
  <c r="X53" i="32"/>
  <c r="W53" i="32"/>
  <c r="V53" i="32"/>
  <c r="U53" i="32"/>
  <c r="T53" i="32"/>
  <c r="S53" i="32"/>
  <c r="R53" i="32"/>
  <c r="Q53" i="32"/>
  <c r="P53" i="32"/>
  <c r="O53" i="32"/>
  <c r="N53" i="32"/>
  <c r="M53" i="32"/>
  <c r="L53" i="32"/>
  <c r="K53" i="32"/>
  <c r="J53" i="32"/>
  <c r="I53" i="32"/>
  <c r="H53" i="32"/>
  <c r="G53" i="32"/>
  <c r="F53" i="32"/>
  <c r="AC52" i="32"/>
  <c r="AB52" i="32"/>
  <c r="AA52" i="32"/>
  <c r="Z52" i="32"/>
  <c r="Y52" i="32"/>
  <c r="X52" i="32"/>
  <c r="W52" i="32"/>
  <c r="V52" i="32"/>
  <c r="U52" i="32"/>
  <c r="T52" i="32"/>
  <c r="S52" i="32"/>
  <c r="R52" i="32"/>
  <c r="Q52" i="32"/>
  <c r="P52" i="32"/>
  <c r="O52" i="32"/>
  <c r="N52" i="32"/>
  <c r="M52" i="32"/>
  <c r="L52" i="32"/>
  <c r="K52" i="32"/>
  <c r="J52" i="32"/>
  <c r="I52" i="32"/>
  <c r="H52" i="32"/>
  <c r="G52" i="32"/>
  <c r="F52" i="32"/>
  <c r="AC51" i="32"/>
  <c r="AB51" i="32"/>
  <c r="AA51" i="32"/>
  <c r="Z51" i="32"/>
  <c r="Y51" i="32"/>
  <c r="X51" i="32"/>
  <c r="W51" i="32"/>
  <c r="V51" i="32"/>
  <c r="U51" i="32"/>
  <c r="T51" i="32"/>
  <c r="S51" i="32"/>
  <c r="R51" i="32"/>
  <c r="Q51" i="32"/>
  <c r="P51" i="32"/>
  <c r="O51" i="32"/>
  <c r="N51" i="32"/>
  <c r="M51" i="32"/>
  <c r="L51" i="32"/>
  <c r="K51" i="32"/>
  <c r="J51" i="32"/>
  <c r="I51" i="32"/>
  <c r="H51" i="32"/>
  <c r="G51" i="32"/>
  <c r="F51" i="32"/>
  <c r="AC50" i="32"/>
  <c r="AB50" i="32"/>
  <c r="AA50" i="32"/>
  <c r="Z50" i="32"/>
  <c r="Y50" i="32"/>
  <c r="X50" i="32"/>
  <c r="W50" i="32"/>
  <c r="V50" i="32"/>
  <c r="U50" i="32"/>
  <c r="T50" i="32"/>
  <c r="S50" i="32"/>
  <c r="R50" i="32"/>
  <c r="Q50" i="32"/>
  <c r="P50" i="32"/>
  <c r="O50" i="32"/>
  <c r="N50" i="32"/>
  <c r="M50" i="32"/>
  <c r="L50" i="32"/>
  <c r="K50" i="32"/>
  <c r="J50" i="32"/>
  <c r="I50" i="32"/>
  <c r="H50" i="32"/>
  <c r="G50" i="32"/>
  <c r="F50" i="32"/>
  <c r="AC49" i="32"/>
  <c r="AB49" i="32"/>
  <c r="AA49" i="32"/>
  <c r="Z49" i="32"/>
  <c r="Y49" i="32"/>
  <c r="X49" i="32"/>
  <c r="W49" i="32"/>
  <c r="V49" i="32"/>
  <c r="U49" i="32"/>
  <c r="T49" i="32"/>
  <c r="S49" i="32"/>
  <c r="R49" i="32"/>
  <c r="Q49" i="32"/>
  <c r="P49" i="32"/>
  <c r="O49" i="32"/>
  <c r="N49" i="32"/>
  <c r="M49" i="32"/>
  <c r="L49" i="32"/>
  <c r="K49" i="32"/>
  <c r="J49" i="32"/>
  <c r="I49" i="32"/>
  <c r="H49" i="32"/>
  <c r="G49" i="32"/>
  <c r="F49" i="32"/>
  <c r="AC48" i="32"/>
  <c r="AB48" i="32"/>
  <c r="AA48" i="32"/>
  <c r="Z48" i="32"/>
  <c r="Y48" i="32"/>
  <c r="X48" i="32"/>
  <c r="W48" i="32"/>
  <c r="V48" i="32"/>
  <c r="U48" i="32"/>
  <c r="T48" i="32"/>
  <c r="S48" i="32"/>
  <c r="R48" i="32"/>
  <c r="Q48" i="32"/>
  <c r="P48" i="32"/>
  <c r="O48" i="32"/>
  <c r="N48" i="32"/>
  <c r="M48" i="32"/>
  <c r="L48" i="32"/>
  <c r="K48" i="32"/>
  <c r="J48" i="32"/>
  <c r="I48" i="32"/>
  <c r="H48" i="32"/>
  <c r="G48" i="32"/>
  <c r="F48" i="32"/>
  <c r="AC47" i="32"/>
  <c r="AB47" i="32"/>
  <c r="AA47" i="32"/>
  <c r="Z47" i="32"/>
  <c r="Y47" i="32"/>
  <c r="X47" i="32"/>
  <c r="W47" i="32"/>
  <c r="V47" i="32"/>
  <c r="U47" i="32"/>
  <c r="T47" i="32"/>
  <c r="S47" i="32"/>
  <c r="R47" i="32"/>
  <c r="Q47" i="32"/>
  <c r="P47" i="32"/>
  <c r="O47" i="32"/>
  <c r="N47" i="32"/>
  <c r="M47" i="32"/>
  <c r="L47" i="32"/>
  <c r="K47" i="32"/>
  <c r="J47" i="32"/>
  <c r="I47" i="32"/>
  <c r="H47" i="32"/>
  <c r="G47" i="32"/>
  <c r="F47" i="32"/>
  <c r="AC46" i="32"/>
  <c r="AB46" i="32"/>
  <c r="AA46" i="32"/>
  <c r="Z46" i="32"/>
  <c r="Y46" i="32"/>
  <c r="X46" i="32"/>
  <c r="W46" i="32"/>
  <c r="V46" i="32"/>
  <c r="U46" i="32"/>
  <c r="T46" i="32"/>
  <c r="S46" i="32"/>
  <c r="R46" i="32"/>
  <c r="Q46" i="32"/>
  <c r="P46" i="32"/>
  <c r="O46" i="32"/>
  <c r="N46" i="32"/>
  <c r="M46" i="32"/>
  <c r="L46" i="32"/>
  <c r="K46" i="32"/>
  <c r="J46" i="32"/>
  <c r="I46" i="32"/>
  <c r="H46" i="32"/>
  <c r="G46" i="32"/>
  <c r="F46" i="32"/>
  <c r="AC45" i="32"/>
  <c r="AB45" i="32"/>
  <c r="AA45" i="32"/>
  <c r="Z45" i="32"/>
  <c r="Y45" i="32"/>
  <c r="X45" i="32"/>
  <c r="W45" i="32"/>
  <c r="V45" i="32"/>
  <c r="U45" i="32"/>
  <c r="T45" i="32"/>
  <c r="S45" i="32"/>
  <c r="R45" i="32"/>
  <c r="Q45" i="32"/>
  <c r="P45" i="32"/>
  <c r="O45" i="32"/>
  <c r="N45" i="32"/>
  <c r="M45" i="32"/>
  <c r="L45" i="32"/>
  <c r="K45" i="32"/>
  <c r="J45" i="32"/>
  <c r="I45" i="32"/>
  <c r="H45" i="32"/>
  <c r="G45" i="32"/>
  <c r="F45" i="32"/>
  <c r="AC44" i="32"/>
  <c r="AB44" i="32"/>
  <c r="AA44" i="32"/>
  <c r="Z44" i="32"/>
  <c r="Y44" i="32"/>
  <c r="X44" i="32"/>
  <c r="W44" i="32"/>
  <c r="V44" i="32"/>
  <c r="U44" i="32"/>
  <c r="T44" i="32"/>
  <c r="S44" i="32"/>
  <c r="R44" i="32"/>
  <c r="Q44" i="32"/>
  <c r="P44" i="32"/>
  <c r="O44" i="32"/>
  <c r="N44" i="32"/>
  <c r="M44" i="32"/>
  <c r="L44" i="32"/>
  <c r="K44" i="32"/>
  <c r="J44" i="32"/>
  <c r="I44" i="32"/>
  <c r="H44" i="32"/>
  <c r="G44" i="32"/>
  <c r="F44" i="32"/>
  <c r="AC43" i="32"/>
  <c r="AB43" i="32"/>
  <c r="AA43" i="32"/>
  <c r="Z43" i="32"/>
  <c r="Y43" i="32"/>
  <c r="X43" i="32"/>
  <c r="W43" i="32"/>
  <c r="V43" i="32"/>
  <c r="U43" i="32"/>
  <c r="T43" i="32"/>
  <c r="S43" i="32"/>
  <c r="R43" i="32"/>
  <c r="Q43" i="32"/>
  <c r="P43" i="32"/>
  <c r="O43" i="32"/>
  <c r="N43" i="32"/>
  <c r="M43" i="32"/>
  <c r="L43" i="32"/>
  <c r="K43" i="32"/>
  <c r="J43" i="32"/>
  <c r="I43" i="32"/>
  <c r="H43" i="32"/>
  <c r="G43" i="32"/>
  <c r="F43" i="32"/>
  <c r="AC42" i="32"/>
  <c r="AB42" i="32"/>
  <c r="AA42" i="32"/>
  <c r="Z42" i="32"/>
  <c r="Y42" i="32"/>
  <c r="X42" i="32"/>
  <c r="W42" i="32"/>
  <c r="V42" i="32"/>
  <c r="U42" i="32"/>
  <c r="T42" i="32"/>
  <c r="S42" i="32"/>
  <c r="R42" i="32"/>
  <c r="Q42" i="32"/>
  <c r="P42" i="32"/>
  <c r="O42" i="32"/>
  <c r="N42" i="32"/>
  <c r="M42" i="32"/>
  <c r="L42" i="32"/>
  <c r="K42" i="32"/>
  <c r="J42" i="32"/>
  <c r="I42" i="32"/>
  <c r="H42" i="32"/>
  <c r="G42" i="32"/>
  <c r="F42" i="32"/>
  <c r="AC41" i="32"/>
  <c r="AB41" i="32"/>
  <c r="AA41" i="32"/>
  <c r="Z41" i="32"/>
  <c r="Y41" i="32"/>
  <c r="X41" i="32"/>
  <c r="W41" i="32"/>
  <c r="V41" i="32"/>
  <c r="U41" i="32"/>
  <c r="T41" i="32"/>
  <c r="S41" i="32"/>
  <c r="R41" i="32"/>
  <c r="Q41" i="32"/>
  <c r="P41" i="32"/>
  <c r="O41" i="32"/>
  <c r="N41" i="32"/>
  <c r="M41" i="32"/>
  <c r="L41" i="32"/>
  <c r="K41" i="32"/>
  <c r="J41" i="32"/>
  <c r="I41" i="32"/>
  <c r="H41" i="32"/>
  <c r="G41" i="32"/>
  <c r="F41" i="32"/>
  <c r="AC40" i="32"/>
  <c r="AB40" i="32"/>
  <c r="AA40" i="32"/>
  <c r="Z40" i="32"/>
  <c r="Y40" i="32"/>
  <c r="X40" i="32"/>
  <c r="W40" i="32"/>
  <c r="V40" i="32"/>
  <c r="U40" i="32"/>
  <c r="T40" i="32"/>
  <c r="S40" i="32"/>
  <c r="R40" i="32"/>
  <c r="Q40" i="32"/>
  <c r="P40" i="32"/>
  <c r="O40" i="32"/>
  <c r="N40" i="32"/>
  <c r="M40" i="32"/>
  <c r="L40" i="32"/>
  <c r="K40" i="32"/>
  <c r="J40" i="32"/>
  <c r="I40" i="32"/>
  <c r="H40" i="32"/>
  <c r="G40" i="32"/>
  <c r="F40" i="32"/>
  <c r="AC39" i="32"/>
  <c r="AB39" i="32"/>
  <c r="AA39" i="32"/>
  <c r="Z39" i="32"/>
  <c r="Y39" i="32"/>
  <c r="X39" i="32"/>
  <c r="W39" i="32"/>
  <c r="V39" i="32"/>
  <c r="U39" i="32"/>
  <c r="T39" i="32"/>
  <c r="S39" i="32"/>
  <c r="R39" i="32"/>
  <c r="Q39" i="32"/>
  <c r="P39" i="32"/>
  <c r="O39" i="32"/>
  <c r="N39" i="32"/>
  <c r="M39" i="32"/>
  <c r="L39" i="32"/>
  <c r="K39" i="32"/>
  <c r="J39" i="32"/>
  <c r="I39" i="32"/>
  <c r="H39" i="32"/>
  <c r="G39" i="32"/>
  <c r="F39" i="32"/>
  <c r="AC38" i="32"/>
  <c r="AB38" i="32"/>
  <c r="AA38" i="32"/>
  <c r="Z38" i="32"/>
  <c r="Y38" i="32"/>
  <c r="X38" i="32"/>
  <c r="W38" i="32"/>
  <c r="V38" i="32"/>
  <c r="U38" i="32"/>
  <c r="T38" i="32"/>
  <c r="S38" i="32"/>
  <c r="R38" i="32"/>
  <c r="Q38" i="32"/>
  <c r="P38" i="32"/>
  <c r="O38" i="32"/>
  <c r="N38" i="32"/>
  <c r="M38" i="32"/>
  <c r="L38" i="32"/>
  <c r="K38" i="32"/>
  <c r="J38" i="32"/>
  <c r="I38" i="32"/>
  <c r="H38" i="32"/>
  <c r="G38" i="32"/>
  <c r="F38" i="32"/>
  <c r="AC37" i="32"/>
  <c r="AB37" i="32"/>
  <c r="AA37" i="32"/>
  <c r="Z37" i="32"/>
  <c r="Y37" i="32"/>
  <c r="X37" i="32"/>
  <c r="W37" i="32"/>
  <c r="V37" i="32"/>
  <c r="U37" i="32"/>
  <c r="T37" i="32"/>
  <c r="S37" i="32"/>
  <c r="R37" i="32"/>
  <c r="Q37" i="32"/>
  <c r="P37" i="32"/>
  <c r="O37" i="32"/>
  <c r="N37" i="32"/>
  <c r="M37" i="32"/>
  <c r="L37" i="32"/>
  <c r="K37" i="32"/>
  <c r="J37" i="32"/>
  <c r="I37" i="32"/>
  <c r="H37" i="32"/>
  <c r="G37" i="32"/>
  <c r="F37" i="32"/>
  <c r="AC36" i="32"/>
  <c r="AB36" i="32"/>
  <c r="AA36" i="32"/>
  <c r="Z36" i="32"/>
  <c r="Y36" i="32"/>
  <c r="X36" i="32"/>
  <c r="W36" i="32"/>
  <c r="V36" i="32"/>
  <c r="U36" i="32"/>
  <c r="T36" i="32"/>
  <c r="S36" i="32"/>
  <c r="R36" i="32"/>
  <c r="Q36" i="32"/>
  <c r="P36" i="32"/>
  <c r="O36" i="32"/>
  <c r="N36" i="32"/>
  <c r="M36" i="32"/>
  <c r="L36" i="32"/>
  <c r="K36" i="32"/>
  <c r="J36" i="32"/>
  <c r="I36" i="32"/>
  <c r="H36" i="32"/>
  <c r="G36" i="32"/>
  <c r="F36" i="32"/>
  <c r="AC35" i="32"/>
  <c r="AB35" i="32"/>
  <c r="AA35" i="32"/>
  <c r="Z35" i="32"/>
  <c r="Y35" i="32"/>
  <c r="X35" i="32"/>
  <c r="W35" i="32"/>
  <c r="V35" i="32"/>
  <c r="U35" i="32"/>
  <c r="T35" i="32"/>
  <c r="S35" i="32"/>
  <c r="R35" i="32"/>
  <c r="Q35" i="32"/>
  <c r="P35" i="32"/>
  <c r="O35" i="32"/>
  <c r="N35" i="32"/>
  <c r="M35" i="32"/>
  <c r="L35" i="32"/>
  <c r="K35" i="32"/>
  <c r="J35" i="32"/>
  <c r="I35" i="32"/>
  <c r="H35" i="32"/>
  <c r="G35" i="32"/>
  <c r="F35" i="32"/>
  <c r="AC34" i="32"/>
  <c r="AB34" i="32"/>
  <c r="AA34" i="32"/>
  <c r="Z34" i="32"/>
  <c r="Y34" i="32"/>
  <c r="X34" i="32"/>
  <c r="W34" i="32"/>
  <c r="V34" i="32"/>
  <c r="U34" i="32"/>
  <c r="T34" i="32"/>
  <c r="S34" i="32"/>
  <c r="R34" i="32"/>
  <c r="Q34" i="32"/>
  <c r="P34" i="32"/>
  <c r="O34" i="32"/>
  <c r="N34" i="32"/>
  <c r="M34" i="32"/>
  <c r="L34" i="32"/>
  <c r="K34" i="32"/>
  <c r="J34" i="32"/>
  <c r="I34" i="32"/>
  <c r="H34" i="32"/>
  <c r="G34" i="32"/>
  <c r="F34" i="32"/>
  <c r="AC33" i="32"/>
  <c r="AB33" i="32"/>
  <c r="AA33" i="32"/>
  <c r="Z33" i="32"/>
  <c r="Y33" i="32"/>
  <c r="X33" i="32"/>
  <c r="W33" i="32"/>
  <c r="V33" i="32"/>
  <c r="U33" i="32"/>
  <c r="T33" i="32"/>
  <c r="S33" i="32"/>
  <c r="R33" i="32"/>
  <c r="Q33" i="32"/>
  <c r="P33" i="32"/>
  <c r="O33" i="32"/>
  <c r="N33" i="32"/>
  <c r="M33" i="32"/>
  <c r="L33" i="32"/>
  <c r="K33" i="32"/>
  <c r="J33" i="32"/>
  <c r="I33" i="32"/>
  <c r="H33" i="32"/>
  <c r="G33" i="32"/>
  <c r="F33" i="32"/>
  <c r="AC32" i="32"/>
  <c r="AB32" i="32"/>
  <c r="AA32" i="32"/>
  <c r="Z32" i="32"/>
  <c r="Y32" i="32"/>
  <c r="X32" i="32"/>
  <c r="W32" i="32"/>
  <c r="V32" i="32"/>
  <c r="U32" i="32"/>
  <c r="T32" i="32"/>
  <c r="S32" i="32"/>
  <c r="R32" i="32"/>
  <c r="Q32" i="32"/>
  <c r="P32" i="32"/>
  <c r="O32" i="32"/>
  <c r="N32" i="32"/>
  <c r="M32" i="32"/>
  <c r="L32" i="32"/>
  <c r="K32" i="32"/>
  <c r="J32" i="32"/>
  <c r="I32" i="32"/>
  <c r="H32" i="32"/>
  <c r="G32" i="32"/>
  <c r="F32" i="32"/>
  <c r="AC31" i="32"/>
  <c r="AB31" i="32"/>
  <c r="AA31" i="32"/>
  <c r="Z31" i="32"/>
  <c r="Y31" i="32"/>
  <c r="X31" i="32"/>
  <c r="W31" i="32"/>
  <c r="V31" i="32"/>
  <c r="U31" i="32"/>
  <c r="T31" i="32"/>
  <c r="S31" i="32"/>
  <c r="R31" i="32"/>
  <c r="Q31" i="32"/>
  <c r="P31" i="32"/>
  <c r="O31" i="32"/>
  <c r="N31" i="32"/>
  <c r="M31" i="32"/>
  <c r="L31" i="32"/>
  <c r="K31" i="32"/>
  <c r="J31" i="32"/>
  <c r="I31" i="32"/>
  <c r="H31" i="32"/>
  <c r="G31" i="32"/>
  <c r="F31" i="32"/>
  <c r="AC30" i="32"/>
  <c r="AB30" i="32"/>
  <c r="AA30" i="32"/>
  <c r="Z30" i="32"/>
  <c r="Y30" i="32"/>
  <c r="X30" i="32"/>
  <c r="W30" i="32"/>
  <c r="V30" i="32"/>
  <c r="U30" i="32"/>
  <c r="T30" i="32"/>
  <c r="S30" i="32"/>
  <c r="R30" i="32"/>
  <c r="Q30" i="32"/>
  <c r="P30" i="32"/>
  <c r="O30" i="32"/>
  <c r="N30" i="32"/>
  <c r="M30" i="32"/>
  <c r="L30" i="32"/>
  <c r="K30" i="32"/>
  <c r="J30" i="32"/>
  <c r="I30" i="32"/>
  <c r="H30" i="32"/>
  <c r="G30" i="32"/>
  <c r="F30" i="32"/>
  <c r="AC29" i="32"/>
  <c r="AB29" i="32"/>
  <c r="AA29" i="32"/>
  <c r="Z29" i="32"/>
  <c r="Y29" i="32"/>
  <c r="X29" i="32"/>
  <c r="W29" i="32"/>
  <c r="V29" i="32"/>
  <c r="U29" i="32"/>
  <c r="T29" i="32"/>
  <c r="S29" i="32"/>
  <c r="R29" i="32"/>
  <c r="Q29" i="32"/>
  <c r="P29" i="32"/>
  <c r="O29" i="32"/>
  <c r="N29" i="32"/>
  <c r="M29" i="32"/>
  <c r="L29" i="32"/>
  <c r="K29" i="32"/>
  <c r="J29" i="32"/>
  <c r="I29" i="32"/>
  <c r="H29" i="32"/>
  <c r="G29" i="32"/>
  <c r="F29" i="32"/>
  <c r="AC28" i="32"/>
  <c r="AB28" i="32"/>
  <c r="AA28" i="32"/>
  <c r="Z28" i="32"/>
  <c r="Y28" i="32"/>
  <c r="X28" i="32"/>
  <c r="W28" i="32"/>
  <c r="V28" i="32"/>
  <c r="U28" i="32"/>
  <c r="T28" i="32"/>
  <c r="S28" i="32"/>
  <c r="R28" i="32"/>
  <c r="Q28" i="32"/>
  <c r="P28" i="32"/>
  <c r="O28" i="32"/>
  <c r="N28" i="32"/>
  <c r="M28" i="32"/>
  <c r="L28" i="32"/>
  <c r="K28" i="32"/>
  <c r="J28" i="32"/>
  <c r="I28" i="32"/>
  <c r="H28" i="32"/>
  <c r="G28" i="32"/>
  <c r="F28" i="32"/>
  <c r="AC27" i="32"/>
  <c r="AB27" i="32"/>
  <c r="AA27" i="32"/>
  <c r="Z27" i="32"/>
  <c r="Y27" i="32"/>
  <c r="X27" i="32"/>
  <c r="W27" i="32"/>
  <c r="V27" i="32"/>
  <c r="U27" i="32"/>
  <c r="T27" i="32"/>
  <c r="S27" i="32"/>
  <c r="R27" i="32"/>
  <c r="Q27" i="32"/>
  <c r="P27" i="32"/>
  <c r="O27" i="32"/>
  <c r="N27" i="32"/>
  <c r="M27" i="32"/>
  <c r="L27" i="32"/>
  <c r="K27" i="32"/>
  <c r="J27" i="32"/>
  <c r="I27" i="32"/>
  <c r="H27" i="32"/>
  <c r="G27" i="32"/>
  <c r="F27" i="32"/>
  <c r="AC26" i="32"/>
  <c r="AB26" i="32"/>
  <c r="AA26" i="32"/>
  <c r="Z26" i="32"/>
  <c r="Y26" i="32"/>
  <c r="X26" i="32"/>
  <c r="W26" i="32"/>
  <c r="V26" i="32"/>
  <c r="U26" i="32"/>
  <c r="T26" i="32"/>
  <c r="S26" i="32"/>
  <c r="R26" i="32"/>
  <c r="Q26" i="32"/>
  <c r="P26" i="32"/>
  <c r="O26" i="32"/>
  <c r="N26" i="32"/>
  <c r="M26" i="32"/>
  <c r="L26" i="32"/>
  <c r="K26" i="32"/>
  <c r="J26" i="32"/>
  <c r="I26" i="32"/>
  <c r="H26" i="32"/>
  <c r="G26" i="32"/>
  <c r="F26" i="32"/>
  <c r="AC25" i="32"/>
  <c r="AB25" i="32"/>
  <c r="AA25" i="32"/>
  <c r="Z25" i="32"/>
  <c r="Y25" i="32"/>
  <c r="X25" i="32"/>
  <c r="W25" i="32"/>
  <c r="V25" i="32"/>
  <c r="U25" i="32"/>
  <c r="T25" i="32"/>
  <c r="S25" i="32"/>
  <c r="R25" i="32"/>
  <c r="Q25" i="32"/>
  <c r="P25" i="32"/>
  <c r="O25" i="32"/>
  <c r="N25" i="32"/>
  <c r="M25" i="32"/>
  <c r="L25" i="32"/>
  <c r="K25" i="32"/>
  <c r="J25" i="32"/>
  <c r="I25" i="32"/>
  <c r="H25" i="32"/>
  <c r="G25" i="32"/>
  <c r="F25" i="32"/>
  <c r="AC24" i="32"/>
  <c r="AB24" i="32"/>
  <c r="AA24" i="32"/>
  <c r="Z24" i="32"/>
  <c r="Y24" i="32"/>
  <c r="X24" i="32"/>
  <c r="W24" i="32"/>
  <c r="V24" i="32"/>
  <c r="U24" i="32"/>
  <c r="T24" i="32"/>
  <c r="S24" i="32"/>
  <c r="R24" i="32"/>
  <c r="Q24" i="32"/>
  <c r="P24" i="32"/>
  <c r="O24" i="32"/>
  <c r="N24" i="32"/>
  <c r="M24" i="32"/>
  <c r="L24" i="32"/>
  <c r="K24" i="32"/>
  <c r="J24" i="32"/>
  <c r="I24" i="32"/>
  <c r="H24" i="32"/>
  <c r="G24" i="32"/>
  <c r="F24" i="32"/>
  <c r="AC23" i="32"/>
  <c r="AB23" i="32"/>
  <c r="AA23" i="32"/>
  <c r="Z23" i="32"/>
  <c r="Y23" i="32"/>
  <c r="X23" i="32"/>
  <c r="W23" i="32"/>
  <c r="V23" i="32"/>
  <c r="U23" i="32"/>
  <c r="T23" i="32"/>
  <c r="S23" i="32"/>
  <c r="R23" i="32"/>
  <c r="Q23" i="32"/>
  <c r="P23" i="32"/>
  <c r="O23" i="32"/>
  <c r="N23" i="32"/>
  <c r="M23" i="32"/>
  <c r="L23" i="32"/>
  <c r="K23" i="32"/>
  <c r="J23" i="32"/>
  <c r="I23" i="32"/>
  <c r="H23" i="32"/>
  <c r="G23" i="32"/>
  <c r="F23" i="32"/>
  <c r="AC22" i="32"/>
  <c r="AB22" i="32"/>
  <c r="AA22" i="32"/>
  <c r="Z22" i="32"/>
  <c r="Y22" i="32"/>
  <c r="X22" i="32"/>
  <c r="W22" i="32"/>
  <c r="V22" i="32"/>
  <c r="U22" i="32"/>
  <c r="T22" i="32"/>
  <c r="S22" i="32"/>
  <c r="R22" i="32"/>
  <c r="Q22" i="32"/>
  <c r="P22" i="32"/>
  <c r="O22" i="32"/>
  <c r="N22" i="32"/>
  <c r="M22" i="32"/>
  <c r="L22" i="32"/>
  <c r="K22" i="32"/>
  <c r="J22" i="32"/>
  <c r="I22" i="32"/>
  <c r="H22" i="32"/>
  <c r="G22" i="32"/>
  <c r="F22" i="32"/>
  <c r="AC21" i="32"/>
  <c r="AB21" i="32"/>
  <c r="AA21" i="32"/>
  <c r="Z21" i="32"/>
  <c r="Y21" i="32"/>
  <c r="X21" i="32"/>
  <c r="W21" i="32"/>
  <c r="V21" i="32"/>
  <c r="U21" i="32"/>
  <c r="T21" i="32"/>
  <c r="S21" i="32"/>
  <c r="R21" i="32"/>
  <c r="Q21" i="32"/>
  <c r="P21" i="32"/>
  <c r="O21" i="32"/>
  <c r="N21" i="32"/>
  <c r="M21" i="32"/>
  <c r="L21" i="32"/>
  <c r="K21" i="32"/>
  <c r="J21" i="32"/>
  <c r="I21" i="32"/>
  <c r="H21" i="32"/>
  <c r="G21" i="32"/>
  <c r="F21" i="32"/>
  <c r="AC20" i="32"/>
  <c r="AB20" i="32"/>
  <c r="AA20" i="32"/>
  <c r="Z20" i="32"/>
  <c r="Y20" i="32"/>
  <c r="X20" i="32"/>
  <c r="W20" i="32"/>
  <c r="V20" i="32"/>
  <c r="U20" i="32"/>
  <c r="T20" i="32"/>
  <c r="S20" i="32"/>
  <c r="R20" i="32"/>
  <c r="Q20" i="32"/>
  <c r="P20" i="32"/>
  <c r="O20" i="32"/>
  <c r="N20" i="32"/>
  <c r="M20" i="32"/>
  <c r="L20" i="32"/>
  <c r="K20" i="32"/>
  <c r="J20" i="32"/>
  <c r="I20" i="32"/>
  <c r="H20" i="32"/>
  <c r="G20" i="32"/>
  <c r="F20" i="32"/>
  <c r="AC19" i="32"/>
  <c r="AB19" i="32"/>
  <c r="AA19" i="32"/>
  <c r="Z19" i="32"/>
  <c r="Y19" i="32"/>
  <c r="X19" i="32"/>
  <c r="W19" i="32"/>
  <c r="V19" i="32"/>
  <c r="U19" i="32"/>
  <c r="T19" i="32"/>
  <c r="S19" i="32"/>
  <c r="R19" i="32"/>
  <c r="Q19" i="32"/>
  <c r="P19" i="32"/>
  <c r="O19" i="32"/>
  <c r="N19" i="32"/>
  <c r="M19" i="32"/>
  <c r="L19" i="32"/>
  <c r="K19" i="32"/>
  <c r="J19" i="32"/>
  <c r="I19" i="32"/>
  <c r="H19" i="32"/>
  <c r="G19" i="32"/>
  <c r="F19" i="32"/>
  <c r="AC18" i="32"/>
  <c r="AB18" i="32"/>
  <c r="AA18" i="32"/>
  <c r="Z18" i="32"/>
  <c r="Y18" i="32"/>
  <c r="X18" i="32"/>
  <c r="W18" i="32"/>
  <c r="V18" i="32"/>
  <c r="U18" i="32"/>
  <c r="T18" i="32"/>
  <c r="S18" i="32"/>
  <c r="R18" i="32"/>
  <c r="Q18" i="32"/>
  <c r="P18" i="32"/>
  <c r="O18" i="32"/>
  <c r="N18" i="32"/>
  <c r="M18" i="32"/>
  <c r="L18" i="32"/>
  <c r="K18" i="32"/>
  <c r="J18" i="32"/>
  <c r="I18" i="32"/>
  <c r="H18" i="32"/>
  <c r="G18" i="32"/>
  <c r="F18" i="32"/>
  <c r="AC17" i="32"/>
  <c r="AB17" i="32"/>
  <c r="AA17" i="32"/>
  <c r="Z17" i="32"/>
  <c r="Y17" i="32"/>
  <c r="X17" i="32"/>
  <c r="W17" i="32"/>
  <c r="V17" i="32"/>
  <c r="U17" i="32"/>
  <c r="T17" i="32"/>
  <c r="S17" i="32"/>
  <c r="R17" i="32"/>
  <c r="Q17" i="32"/>
  <c r="P17" i="32"/>
  <c r="O17" i="32"/>
  <c r="N17" i="32"/>
  <c r="M17" i="32"/>
  <c r="L17" i="32"/>
  <c r="K17" i="32"/>
  <c r="J17" i="32"/>
  <c r="I17" i="32"/>
  <c r="H17" i="32"/>
  <c r="G17" i="32"/>
  <c r="F17" i="32"/>
  <c r="AC16" i="32"/>
  <c r="AB16" i="32"/>
  <c r="AA16" i="32"/>
  <c r="Z16" i="32"/>
  <c r="Y16" i="32"/>
  <c r="X16" i="32"/>
  <c r="W16" i="32"/>
  <c r="V16" i="32"/>
  <c r="U16" i="32"/>
  <c r="T16" i="32"/>
  <c r="S16" i="32"/>
  <c r="R16" i="32"/>
  <c r="Q16" i="32"/>
  <c r="P16" i="32"/>
  <c r="O16" i="32"/>
  <c r="N16" i="32"/>
  <c r="M16" i="32"/>
  <c r="L16" i="32"/>
  <c r="K16" i="32"/>
  <c r="J16" i="32"/>
  <c r="I16" i="32"/>
  <c r="H16" i="32"/>
  <c r="G16" i="32"/>
  <c r="F16" i="32"/>
  <c r="AC15" i="32"/>
  <c r="AB15" i="32"/>
  <c r="AA15" i="32"/>
  <c r="Z15" i="32"/>
  <c r="Y15" i="32"/>
  <c r="X15" i="32"/>
  <c r="W15" i="32"/>
  <c r="V15" i="32"/>
  <c r="U15" i="32"/>
  <c r="T15" i="32"/>
  <c r="S15" i="32"/>
  <c r="R15" i="32"/>
  <c r="Q15" i="32"/>
  <c r="P15" i="32"/>
  <c r="O15" i="32"/>
  <c r="N15" i="32"/>
  <c r="M15" i="32"/>
  <c r="L15" i="32"/>
  <c r="K15" i="32"/>
  <c r="J15" i="32"/>
  <c r="I15" i="32"/>
  <c r="H15" i="32"/>
  <c r="G15" i="32"/>
  <c r="F15" i="32"/>
  <c r="AC14" i="32"/>
  <c r="AB14" i="32"/>
  <c r="AA14" i="32"/>
  <c r="Z14" i="32"/>
  <c r="Y14" i="32"/>
  <c r="X14" i="32"/>
  <c r="W14" i="32"/>
  <c r="V14" i="32"/>
  <c r="U14" i="32"/>
  <c r="T14" i="32"/>
  <c r="S14" i="32"/>
  <c r="R14" i="32"/>
  <c r="Q14" i="32"/>
  <c r="P14" i="32"/>
  <c r="O14" i="32"/>
  <c r="N14" i="32"/>
  <c r="M14" i="32"/>
  <c r="L14" i="32"/>
  <c r="K14" i="32"/>
  <c r="J14" i="32"/>
  <c r="I14" i="32"/>
  <c r="H14" i="32"/>
  <c r="G14" i="32"/>
  <c r="F14" i="32"/>
  <c r="AC13" i="32"/>
  <c r="AB13" i="32"/>
  <c r="AA13" i="32"/>
  <c r="Z13" i="32"/>
  <c r="Y13" i="32"/>
  <c r="X13" i="32"/>
  <c r="W13" i="32"/>
  <c r="V13" i="32"/>
  <c r="U13" i="32"/>
  <c r="T13" i="32"/>
  <c r="S13" i="32"/>
  <c r="R13" i="32"/>
  <c r="Q13" i="32"/>
  <c r="P13" i="32"/>
  <c r="O13" i="32"/>
  <c r="N13" i="32"/>
  <c r="M13" i="32"/>
  <c r="L13" i="32"/>
  <c r="K13" i="32"/>
  <c r="J13" i="32"/>
  <c r="I13" i="32"/>
  <c r="H13" i="32"/>
  <c r="G13" i="32"/>
  <c r="F13" i="32"/>
  <c r="AC12" i="32"/>
  <c r="AB12" i="32"/>
  <c r="AA12" i="32"/>
  <c r="Z12" i="32"/>
  <c r="Y12" i="32"/>
  <c r="X12" i="32"/>
  <c r="W12" i="32"/>
  <c r="V12" i="32"/>
  <c r="U12" i="32"/>
  <c r="T12" i="32"/>
  <c r="S12" i="32"/>
  <c r="R12" i="32"/>
  <c r="Q12" i="32"/>
  <c r="P12" i="32"/>
  <c r="O12" i="32"/>
  <c r="N12" i="32"/>
  <c r="M12" i="32"/>
  <c r="L12" i="32"/>
  <c r="K12" i="32"/>
  <c r="J12" i="32"/>
  <c r="I12" i="32"/>
  <c r="H12" i="32"/>
  <c r="G12" i="32"/>
  <c r="F12" i="32"/>
  <c r="B232" i="15"/>
  <c r="S8" i="33"/>
  <c r="T8" i="33"/>
  <c r="K8" i="33"/>
  <c r="L8" i="33" s="1"/>
  <c r="M8" i="33" s="1"/>
  <c r="N8" i="33" s="1"/>
  <c r="O8" i="33" s="1"/>
  <c r="P8" i="33" s="1"/>
  <c r="Q8" i="33" s="1"/>
  <c r="R8" i="33" s="1"/>
  <c r="I8" i="33"/>
  <c r="J8" i="33" s="1"/>
  <c r="AH4" i="24"/>
  <c r="AI4" i="24" s="1"/>
  <c r="AH5" i="24"/>
  <c r="AI5" i="24" s="1"/>
  <c r="AH6" i="24"/>
  <c r="AI6" i="24" s="1"/>
  <c r="AH7" i="24"/>
  <c r="AI7" i="24" s="1"/>
  <c r="AH8" i="24"/>
  <c r="AI8" i="24" s="1"/>
  <c r="AH9" i="24"/>
  <c r="AI9" i="24" s="1"/>
  <c r="AH10" i="24"/>
  <c r="AI10" i="24" s="1"/>
  <c r="AH11" i="24"/>
  <c r="AI11" i="24" s="1"/>
  <c r="AH12" i="24"/>
  <c r="AI12" i="24" s="1"/>
  <c r="AH13" i="24"/>
  <c r="AI13" i="24" s="1"/>
  <c r="AH14" i="24"/>
  <c r="AI14" i="24" s="1"/>
  <c r="AH15" i="24"/>
  <c r="AI15" i="24" s="1"/>
  <c r="AH16" i="24"/>
  <c r="AI16" i="24" s="1"/>
  <c r="AH17" i="24"/>
  <c r="AI17" i="24" s="1"/>
  <c r="AH18" i="24"/>
  <c r="AI18" i="24" s="1"/>
  <c r="AH19" i="24"/>
  <c r="AI19" i="24" s="1"/>
  <c r="AH20" i="24"/>
  <c r="AI20" i="24" s="1"/>
  <c r="AH21" i="24"/>
  <c r="AI21" i="24" s="1"/>
  <c r="AH22" i="24"/>
  <c r="AI22" i="24" s="1"/>
  <c r="AH23" i="24"/>
  <c r="AI23" i="24" s="1"/>
  <c r="AH24" i="24"/>
  <c r="AI24" i="24" s="1"/>
  <c r="AH25" i="24"/>
  <c r="AI25" i="24" s="1"/>
  <c r="AH26" i="24"/>
  <c r="AI26" i="24" s="1"/>
  <c r="AH27" i="24"/>
  <c r="AI27" i="24" s="1"/>
  <c r="AH28" i="24"/>
  <c r="AI28" i="24" s="1"/>
  <c r="AH29" i="24"/>
  <c r="AI29" i="24" s="1"/>
  <c r="AH30" i="24"/>
  <c r="AI30" i="24" s="1"/>
  <c r="AH31" i="24"/>
  <c r="AI31" i="24" s="1"/>
  <c r="AH32" i="24"/>
  <c r="AI32" i="24" s="1"/>
  <c r="AH33" i="24"/>
  <c r="AI33" i="24" s="1"/>
  <c r="AH34" i="24"/>
  <c r="AI34" i="24" s="1"/>
  <c r="AH35" i="24"/>
  <c r="AI35" i="24" s="1"/>
  <c r="AH36" i="24"/>
  <c r="AI36" i="24" s="1"/>
  <c r="AH37" i="24"/>
  <c r="AI37" i="24" s="1"/>
  <c r="AH38" i="24"/>
  <c r="AI38" i="24" s="1"/>
  <c r="AH39" i="24"/>
  <c r="AI39" i="24" s="1"/>
  <c r="AH40" i="24"/>
  <c r="AI40" i="24" s="1"/>
  <c r="AH41" i="24"/>
  <c r="AI41" i="24" s="1"/>
  <c r="AH42" i="24"/>
  <c r="AI42" i="24" s="1"/>
  <c r="AH43" i="24"/>
  <c r="AI43" i="24" s="1"/>
  <c r="AH44" i="24"/>
  <c r="AI44" i="24" s="1"/>
  <c r="AH45" i="24"/>
  <c r="AI45" i="24" s="1"/>
  <c r="AH46" i="24"/>
  <c r="AI46" i="24" s="1"/>
  <c r="AH47" i="24"/>
  <c r="AI47" i="24" s="1"/>
  <c r="AH48" i="24"/>
  <c r="AI48" i="24" s="1"/>
  <c r="AH49" i="24"/>
  <c r="AI49" i="24" s="1"/>
  <c r="AH50" i="24"/>
  <c r="AI50" i="24" s="1"/>
  <c r="AH51" i="24"/>
  <c r="AI51" i="24" s="1"/>
  <c r="AH52" i="24"/>
  <c r="AI52" i="24" s="1"/>
  <c r="AH53" i="24"/>
  <c r="AI53" i="24" s="1"/>
  <c r="AH54" i="24"/>
  <c r="AI54" i="24" s="1"/>
  <c r="AH55" i="24"/>
  <c r="AI55" i="24" s="1"/>
  <c r="AH56" i="24"/>
  <c r="AI56" i="24" s="1"/>
  <c r="AH57" i="24"/>
  <c r="AI57" i="24" s="1"/>
  <c r="AH58" i="24"/>
  <c r="AI58" i="24" s="1"/>
  <c r="AH59" i="24"/>
  <c r="AI59" i="24" s="1"/>
  <c r="AH60" i="24"/>
  <c r="AI60" i="24" s="1"/>
  <c r="AH61" i="24"/>
  <c r="AI61" i="24" s="1"/>
  <c r="AH62" i="24"/>
  <c r="AI62" i="24" s="1"/>
  <c r="AH63" i="24"/>
  <c r="AI63" i="24" s="1"/>
  <c r="AH64" i="24"/>
  <c r="AI64" i="24" s="1"/>
  <c r="AH65" i="24"/>
  <c r="AI65" i="24" s="1"/>
  <c r="AH66" i="24"/>
  <c r="AI66" i="24" s="1"/>
  <c r="AH67" i="24"/>
  <c r="AI67" i="24" s="1"/>
  <c r="AH68" i="24"/>
  <c r="AI68" i="24" s="1"/>
  <c r="AH69" i="24"/>
  <c r="AI69" i="24" s="1"/>
  <c r="AH70" i="24"/>
  <c r="AI70" i="24" s="1"/>
  <c r="AH71" i="24"/>
  <c r="AI71" i="24" s="1"/>
  <c r="AH72" i="24"/>
  <c r="AI72" i="24" s="1"/>
  <c r="AH73" i="24"/>
  <c r="AI73" i="24" s="1"/>
  <c r="AH74" i="24"/>
  <c r="AI74" i="24" s="1"/>
  <c r="AH75" i="24"/>
  <c r="AI75" i="24" s="1"/>
  <c r="AH76" i="24"/>
  <c r="AI76" i="24" s="1"/>
  <c r="AH77" i="24"/>
  <c r="AI77" i="24" s="1"/>
  <c r="AH78" i="24"/>
  <c r="AI78" i="24" s="1"/>
  <c r="AH79" i="24"/>
  <c r="AI79" i="24" s="1"/>
  <c r="AH80" i="24"/>
  <c r="AI80" i="24" s="1"/>
  <c r="AH81" i="24"/>
  <c r="AI81" i="24" s="1"/>
  <c r="AH82" i="24"/>
  <c r="AI82" i="24" s="1"/>
  <c r="AH83" i="24"/>
  <c r="AI83" i="24" s="1"/>
  <c r="AH84" i="24"/>
  <c r="AI84" i="24" s="1"/>
  <c r="AH85" i="24"/>
  <c r="AI85" i="24" s="1"/>
  <c r="AH86" i="24"/>
  <c r="AI86" i="24" s="1"/>
  <c r="AH87" i="24"/>
  <c r="AI87" i="24" s="1"/>
  <c r="AH88" i="24"/>
  <c r="AI88" i="24" s="1"/>
  <c r="AH89" i="24"/>
  <c r="AI89" i="24" s="1"/>
  <c r="AH90" i="24"/>
  <c r="AI90" i="24" s="1"/>
  <c r="AH91" i="24"/>
  <c r="AI91" i="24" s="1"/>
  <c r="AH92" i="24"/>
  <c r="AI92" i="24" s="1"/>
  <c r="AH93" i="24"/>
  <c r="AI93" i="24" s="1"/>
  <c r="AH94" i="24"/>
  <c r="AI94" i="24" s="1"/>
  <c r="AH95" i="24"/>
  <c r="AI95" i="24" s="1"/>
  <c r="AH96" i="24"/>
  <c r="AI96" i="24" s="1"/>
  <c r="AH97" i="24"/>
  <c r="AI97" i="24" s="1"/>
  <c r="AH98" i="24"/>
  <c r="AI98" i="24" s="1"/>
  <c r="AH99" i="24"/>
  <c r="AI99" i="24" s="1"/>
  <c r="AH100" i="24"/>
  <c r="AI100" i="24" s="1"/>
  <c r="AH101" i="24"/>
  <c r="AI101" i="24" s="1"/>
  <c r="AH102" i="24"/>
  <c r="AI102" i="24" s="1"/>
  <c r="AH103" i="24"/>
  <c r="AI103" i="24" s="1"/>
  <c r="AH104" i="24"/>
  <c r="AI104" i="24" s="1"/>
  <c r="AH105" i="24"/>
  <c r="AI105" i="24" s="1"/>
  <c r="AH106" i="24"/>
  <c r="AI106" i="24" s="1"/>
  <c r="AH107" i="24"/>
  <c r="AI107" i="24" s="1"/>
  <c r="AH108" i="24"/>
  <c r="AI108" i="24" s="1"/>
  <c r="AH109" i="24"/>
  <c r="AI109" i="24" s="1"/>
  <c r="AH110" i="24"/>
  <c r="AI110" i="24" s="1"/>
  <c r="AH111" i="24"/>
  <c r="AI111" i="24" s="1"/>
  <c r="AH112" i="24"/>
  <c r="AI112" i="24" s="1"/>
  <c r="AH113" i="24"/>
  <c r="AI113" i="24" s="1"/>
  <c r="AH114" i="24"/>
  <c r="AI114" i="24" s="1"/>
  <c r="AH115" i="24"/>
  <c r="AI115" i="24" s="1"/>
  <c r="AH116" i="24"/>
  <c r="AI116" i="24" s="1"/>
  <c r="AH117" i="24"/>
  <c r="AI117" i="24" s="1"/>
  <c r="AH118" i="24"/>
  <c r="AI118" i="24" s="1"/>
  <c r="AH119" i="24"/>
  <c r="AI119" i="24" s="1"/>
  <c r="AH120" i="24"/>
  <c r="AI120" i="24" s="1"/>
  <c r="AH121" i="24"/>
  <c r="AI121" i="24" s="1"/>
  <c r="AH122" i="24"/>
  <c r="AI122" i="24" s="1"/>
  <c r="AH123" i="24"/>
  <c r="AI123" i="24" s="1"/>
  <c r="AH124" i="24"/>
  <c r="AI124" i="24" s="1"/>
  <c r="AH125" i="24"/>
  <c r="AI125" i="24" s="1"/>
  <c r="AH126" i="24"/>
  <c r="AI126" i="24" s="1"/>
  <c r="AH127" i="24"/>
  <c r="AI127" i="24" s="1"/>
  <c r="AH128" i="24"/>
  <c r="AI128" i="24" s="1"/>
  <c r="AH129" i="24"/>
  <c r="AI129" i="24" s="1"/>
  <c r="AH130" i="24"/>
  <c r="AI130" i="24" s="1"/>
  <c r="AH131" i="24"/>
  <c r="AI131" i="24" s="1"/>
  <c r="AH132" i="24"/>
  <c r="AI132" i="24" s="1"/>
  <c r="AH133" i="24"/>
  <c r="AI133" i="24" s="1"/>
  <c r="AH134" i="24"/>
  <c r="AI134" i="24" s="1"/>
  <c r="AH135" i="24"/>
  <c r="AI135" i="24" s="1"/>
  <c r="AH136" i="24"/>
  <c r="AI136" i="24" s="1"/>
  <c r="AH137" i="24"/>
  <c r="AI137" i="24" s="1"/>
  <c r="AH138" i="24"/>
  <c r="AI138" i="24" s="1"/>
  <c r="AH139" i="24"/>
  <c r="AI139" i="24" s="1"/>
  <c r="AH140" i="24"/>
  <c r="AI140" i="24" s="1"/>
  <c r="AH141" i="24"/>
  <c r="AI141" i="24" s="1"/>
  <c r="AH142" i="24"/>
  <c r="AI142" i="24" s="1"/>
  <c r="AH143" i="24"/>
  <c r="AI143" i="24" s="1"/>
  <c r="AH144" i="24"/>
  <c r="AI144" i="24" s="1"/>
  <c r="AH145" i="24"/>
  <c r="AI145" i="24" s="1"/>
  <c r="AH146" i="24"/>
  <c r="AI146" i="24" s="1"/>
  <c r="AH147" i="24"/>
  <c r="AI147" i="24" s="1"/>
  <c r="AH148" i="24"/>
  <c r="AI148" i="24" s="1"/>
  <c r="AH149" i="24"/>
  <c r="AI149" i="24" s="1"/>
  <c r="AH150" i="24"/>
  <c r="AI150" i="24" s="1"/>
  <c r="AH151" i="24"/>
  <c r="AI151" i="24" s="1"/>
  <c r="AH152" i="24"/>
  <c r="AI152" i="24" s="1"/>
  <c r="AH153" i="24"/>
  <c r="AI153" i="24" s="1"/>
  <c r="AH154" i="24"/>
  <c r="AI154" i="24" s="1"/>
  <c r="AH155" i="24"/>
  <c r="AI155" i="24" s="1"/>
  <c r="AH156" i="24"/>
  <c r="AI156" i="24" s="1"/>
  <c r="AH157" i="24"/>
  <c r="AI157" i="24" s="1"/>
  <c r="AH158" i="24"/>
  <c r="AI158" i="24" s="1"/>
  <c r="AH159" i="24"/>
  <c r="AI159" i="24" s="1"/>
  <c r="AH160" i="24"/>
  <c r="AI160" i="24" s="1"/>
  <c r="AH161" i="24"/>
  <c r="AI161" i="24" s="1"/>
  <c r="AH162" i="24"/>
  <c r="AI162" i="24" s="1"/>
  <c r="AH163" i="24"/>
  <c r="AI163" i="24" s="1"/>
  <c r="AH164" i="24"/>
  <c r="AI164" i="24" s="1"/>
  <c r="AH165" i="24"/>
  <c r="AI165" i="24" s="1"/>
  <c r="AH166" i="24"/>
  <c r="AI166" i="24" s="1"/>
  <c r="AH167" i="24"/>
  <c r="AI167" i="24" s="1"/>
  <c r="AH168" i="24"/>
  <c r="AI168" i="24" s="1"/>
  <c r="AH169" i="24"/>
  <c r="AI169" i="24" s="1"/>
  <c r="AH170" i="24"/>
  <c r="AI170" i="24" s="1"/>
  <c r="AH171" i="24"/>
  <c r="AI171" i="24" s="1"/>
  <c r="AH172" i="24"/>
  <c r="AI172" i="24" s="1"/>
  <c r="AH173" i="24"/>
  <c r="AI173" i="24" s="1"/>
  <c r="AH174" i="24"/>
  <c r="AI174" i="24" s="1"/>
  <c r="AH175" i="24"/>
  <c r="AI175" i="24" s="1"/>
  <c r="AH176" i="24"/>
  <c r="AI176" i="24" s="1"/>
  <c r="AH177" i="24"/>
  <c r="AI177" i="24" s="1"/>
  <c r="AH178" i="24"/>
  <c r="AI178" i="24" s="1"/>
  <c r="AH179" i="24"/>
  <c r="AI179" i="24" s="1"/>
  <c r="AH180" i="24"/>
  <c r="AI180" i="24" s="1"/>
  <c r="AH181" i="24"/>
  <c r="AI181" i="24" s="1"/>
  <c r="AH182" i="24"/>
  <c r="AI182" i="24" s="1"/>
  <c r="AH183" i="24"/>
  <c r="AI183" i="24" s="1"/>
  <c r="AH184" i="24"/>
  <c r="AI184" i="24" s="1"/>
  <c r="AH185" i="24"/>
  <c r="AI185" i="24" s="1"/>
  <c r="AH186" i="24"/>
  <c r="AI186" i="24" s="1"/>
  <c r="AH187" i="24"/>
  <c r="AI187" i="24" s="1"/>
  <c r="AH188" i="24"/>
  <c r="AI188" i="24" s="1"/>
  <c r="AH189" i="24"/>
  <c r="AI189" i="24" s="1"/>
  <c r="AH190" i="24"/>
  <c r="AI190" i="24" s="1"/>
  <c r="AH191" i="24"/>
  <c r="AI191" i="24" s="1"/>
  <c r="AH192" i="24"/>
  <c r="AI192" i="24" s="1"/>
  <c r="AH193" i="24"/>
  <c r="AI193" i="24" s="1"/>
  <c r="AH194" i="24"/>
  <c r="AI194" i="24" s="1"/>
  <c r="AH195" i="24"/>
  <c r="AI195" i="24" s="1"/>
  <c r="AH196" i="24"/>
  <c r="AI196" i="24" s="1"/>
  <c r="AH197" i="24"/>
  <c r="AI197" i="24" s="1"/>
  <c r="AH198" i="24"/>
  <c r="AI198" i="24" s="1"/>
  <c r="AH199" i="24"/>
  <c r="AI199" i="24" s="1"/>
  <c r="AH200" i="24"/>
  <c r="AI200" i="24" s="1"/>
  <c r="AH201" i="24"/>
  <c r="AI201" i="24" s="1"/>
  <c r="AH202" i="24"/>
  <c r="AI202" i="24" s="1"/>
  <c r="AH203" i="24"/>
  <c r="AI203" i="24" s="1"/>
  <c r="AH204" i="24"/>
  <c r="AI204" i="24" s="1"/>
  <c r="AH205" i="24"/>
  <c r="AI205" i="24" s="1"/>
  <c r="AH206" i="24"/>
  <c r="AI206" i="24" s="1"/>
  <c r="AH207" i="24"/>
  <c r="AI207" i="24" s="1"/>
  <c r="AH208" i="24"/>
  <c r="AI208" i="24" s="1"/>
  <c r="AH209" i="24"/>
  <c r="AI209" i="24" s="1"/>
  <c r="AH210" i="24"/>
  <c r="AI210" i="24" s="1"/>
  <c r="AH211" i="24"/>
  <c r="AI211" i="24" s="1"/>
  <c r="AH212" i="24"/>
  <c r="AI212" i="24" s="1"/>
  <c r="AH213" i="24"/>
  <c r="AI213" i="24" s="1"/>
  <c r="AH214" i="24"/>
  <c r="AI214" i="24" s="1"/>
  <c r="AH215" i="24"/>
  <c r="AI215" i="24" s="1"/>
  <c r="AH216" i="24"/>
  <c r="AI216" i="24" s="1"/>
  <c r="AH217" i="24"/>
  <c r="AI217" i="24" s="1"/>
  <c r="AH218" i="24"/>
  <c r="AI218" i="24" s="1"/>
  <c r="AH219" i="24"/>
  <c r="AI219" i="24" s="1"/>
  <c r="AH220" i="24"/>
  <c r="AI220" i="24" s="1"/>
  <c r="AH221" i="24"/>
  <c r="AI221" i="24" s="1"/>
  <c r="AH222" i="24"/>
  <c r="AI222" i="24" s="1"/>
  <c r="AH223" i="24"/>
  <c r="AI223" i="24" s="1"/>
  <c r="AH224" i="24"/>
  <c r="AI224" i="24" s="1"/>
  <c r="AH225" i="24"/>
  <c r="AI225" i="24" s="1"/>
  <c r="AH226" i="24"/>
  <c r="AI226" i="24" s="1"/>
  <c r="AH227" i="24"/>
  <c r="AI227" i="24" s="1"/>
  <c r="AH228" i="24"/>
  <c r="AI228" i="24" s="1"/>
  <c r="AH229" i="24"/>
  <c r="AI229" i="24" s="1"/>
  <c r="AH230" i="24"/>
  <c r="AI230" i="24" s="1"/>
  <c r="AH231" i="24"/>
  <c r="AI231" i="24" s="1"/>
  <c r="AH232" i="24"/>
  <c r="AI232" i="24" s="1"/>
  <c r="AH233" i="24"/>
  <c r="AI233" i="24" s="1"/>
  <c r="AH234" i="24"/>
  <c r="AI234" i="24" s="1"/>
  <c r="AH235" i="24"/>
  <c r="AI235" i="24" s="1"/>
  <c r="AH236" i="24"/>
  <c r="AI236" i="24" s="1"/>
  <c r="AH237" i="24"/>
  <c r="AI237" i="24" s="1"/>
  <c r="AH238" i="24"/>
  <c r="AI238" i="24" s="1"/>
  <c r="AH239" i="24"/>
  <c r="AI239" i="24" s="1"/>
  <c r="AH240" i="24"/>
  <c r="AI240" i="24" s="1"/>
  <c r="AH241" i="24"/>
  <c r="AI241" i="24" s="1"/>
  <c r="AH242" i="24"/>
  <c r="AI242" i="24" s="1"/>
  <c r="AH243" i="24"/>
  <c r="AI243" i="24" s="1"/>
  <c r="AH244" i="24"/>
  <c r="AI244" i="24" s="1"/>
  <c r="AH245" i="24"/>
  <c r="AI245" i="24" s="1"/>
  <c r="AH246" i="24"/>
  <c r="AI246" i="24" s="1"/>
  <c r="AH247" i="24"/>
  <c r="AI247" i="24" s="1"/>
  <c r="AH248" i="24"/>
  <c r="AI248" i="24" s="1"/>
  <c r="AH249" i="24"/>
  <c r="AI249" i="24" s="1"/>
  <c r="AH250" i="24"/>
  <c r="AI250" i="24" s="1"/>
  <c r="AH251" i="24"/>
  <c r="AI251" i="24" s="1"/>
  <c r="AH252" i="24"/>
  <c r="AI252" i="24" s="1"/>
  <c r="AH253" i="24"/>
  <c r="AI253" i="24" s="1"/>
  <c r="AH254" i="24"/>
  <c r="AI254" i="24" s="1"/>
  <c r="AH255" i="24"/>
  <c r="AI255" i="24" s="1"/>
  <c r="AH256" i="24"/>
  <c r="AI256" i="24" s="1"/>
  <c r="AH257" i="24"/>
  <c r="AI257" i="24" s="1"/>
  <c r="AH258" i="24"/>
  <c r="AI258" i="24" s="1"/>
  <c r="AH259" i="24"/>
  <c r="AI259" i="24" s="1"/>
  <c r="AH260" i="24"/>
  <c r="AI260" i="24" s="1"/>
  <c r="AH261" i="24"/>
  <c r="AI261" i="24" s="1"/>
  <c r="AH262" i="24"/>
  <c r="AI262" i="24" s="1"/>
  <c r="AH263" i="24"/>
  <c r="AI263" i="24" s="1"/>
  <c r="AH264" i="24"/>
  <c r="AI264" i="24" s="1"/>
  <c r="AH265" i="24"/>
  <c r="AI265" i="24" s="1"/>
  <c r="AH266" i="24"/>
  <c r="AI266" i="24" s="1"/>
  <c r="AH267" i="24"/>
  <c r="AI267" i="24" s="1"/>
  <c r="AH268" i="24"/>
  <c r="AI268" i="24" s="1"/>
  <c r="AH269" i="24"/>
  <c r="AI269" i="24" s="1"/>
  <c r="AH270" i="24"/>
  <c r="AI270" i="24" s="1"/>
  <c r="AH271" i="24"/>
  <c r="AI271" i="24" s="1"/>
  <c r="AH272" i="24"/>
  <c r="AI272" i="24" s="1"/>
  <c r="AH273" i="24"/>
  <c r="AI273" i="24" s="1"/>
  <c r="AH274" i="24"/>
  <c r="AI274" i="24" s="1"/>
  <c r="AH275" i="24"/>
  <c r="AI275" i="24" s="1"/>
  <c r="AH276" i="24"/>
  <c r="AI276" i="24" s="1"/>
  <c r="AH277" i="24"/>
  <c r="AI277" i="24" s="1"/>
  <c r="AH278" i="24"/>
  <c r="AI278" i="24" s="1"/>
  <c r="AH279" i="24"/>
  <c r="AI279" i="24" s="1"/>
  <c r="AH280" i="24"/>
  <c r="AI280" i="24" s="1"/>
  <c r="AH281" i="24"/>
  <c r="AI281" i="24" s="1"/>
  <c r="AH282" i="24"/>
  <c r="AI282" i="24" s="1"/>
  <c r="AH283" i="24"/>
  <c r="AI283" i="24" s="1"/>
  <c r="AH284" i="24"/>
  <c r="AI284" i="24" s="1"/>
  <c r="AH285" i="24"/>
  <c r="AI285" i="24" s="1"/>
  <c r="AH286" i="24"/>
  <c r="AI286" i="24" s="1"/>
  <c r="AH287" i="24"/>
  <c r="AI287" i="24" s="1"/>
  <c r="AH288" i="24"/>
  <c r="AI288" i="24" s="1"/>
  <c r="AH289" i="24"/>
  <c r="AI289" i="24" s="1"/>
  <c r="AH290" i="24"/>
  <c r="AI290" i="24" s="1"/>
  <c r="AH291" i="24"/>
  <c r="AI291" i="24" s="1"/>
  <c r="AH292" i="24"/>
  <c r="AI292" i="24" s="1"/>
  <c r="AH293" i="24"/>
  <c r="AI293" i="24" s="1"/>
  <c r="AH294" i="24"/>
  <c r="AI294" i="24" s="1"/>
  <c r="AH295" i="24"/>
  <c r="AI295" i="24" s="1"/>
  <c r="AH296" i="24"/>
  <c r="AI296" i="24" s="1"/>
  <c r="AH297" i="24"/>
  <c r="AI297" i="24" s="1"/>
  <c r="AH298" i="24"/>
  <c r="AI298" i="24" s="1"/>
  <c r="AH299" i="24"/>
  <c r="AI299" i="24" s="1"/>
  <c r="AH300" i="24"/>
  <c r="AI300" i="24" s="1"/>
  <c r="AH301" i="24"/>
  <c r="AI301" i="24" s="1"/>
  <c r="AH302" i="24"/>
  <c r="AI302" i="24" s="1"/>
  <c r="AH303" i="24"/>
  <c r="AI303" i="24" s="1"/>
  <c r="AH304" i="24"/>
  <c r="AI304" i="24" s="1"/>
  <c r="AH305" i="24"/>
  <c r="AI305" i="24" s="1"/>
  <c r="AH306" i="24"/>
  <c r="AI306" i="24" s="1"/>
  <c r="AH307" i="24"/>
  <c r="AI307" i="24" s="1"/>
  <c r="AH308" i="24"/>
  <c r="AI308" i="24" s="1"/>
  <c r="AH309" i="24"/>
  <c r="AI309" i="24" s="1"/>
  <c r="AH310" i="24"/>
  <c r="AI310" i="24" s="1"/>
  <c r="AH311" i="24"/>
  <c r="AI311" i="24" s="1"/>
  <c r="AH312" i="24"/>
  <c r="AI312" i="24" s="1"/>
  <c r="AH313" i="24"/>
  <c r="AI313" i="24" s="1"/>
  <c r="AH314" i="24"/>
  <c r="AI314" i="24" s="1"/>
  <c r="AH315" i="24"/>
  <c r="AI315" i="24" s="1"/>
  <c r="AH316" i="24"/>
  <c r="AI316" i="24" s="1"/>
  <c r="AH317" i="24"/>
  <c r="AI317" i="24" s="1"/>
  <c r="AH318" i="24"/>
  <c r="AI318" i="24" s="1"/>
  <c r="AH319" i="24"/>
  <c r="AI319" i="24" s="1"/>
  <c r="AH320" i="24"/>
  <c r="AI320" i="24" s="1"/>
  <c r="AH321" i="24"/>
  <c r="AI321" i="24" s="1"/>
  <c r="AH322" i="24"/>
  <c r="AI322" i="24" s="1"/>
  <c r="AH323" i="24"/>
  <c r="AI323" i="24" s="1"/>
  <c r="AH324" i="24"/>
  <c r="AI324" i="24" s="1"/>
  <c r="AH325" i="24"/>
  <c r="AI325" i="24" s="1"/>
  <c r="AH326" i="24"/>
  <c r="AI326" i="24" s="1"/>
  <c r="AH327" i="24"/>
  <c r="AI327" i="24" s="1"/>
  <c r="AH328" i="24"/>
  <c r="AI328" i="24" s="1"/>
  <c r="AH329" i="24"/>
  <c r="AI329" i="24" s="1"/>
  <c r="AH330" i="24"/>
  <c r="AI330" i="24" s="1"/>
  <c r="AH331" i="24"/>
  <c r="AI331" i="24" s="1"/>
  <c r="AH332" i="24"/>
  <c r="AI332" i="24" s="1"/>
  <c r="AH333" i="24"/>
  <c r="AI333" i="24" s="1"/>
  <c r="AH334" i="24"/>
  <c r="AI334" i="24" s="1"/>
  <c r="AH335" i="24"/>
  <c r="AI335" i="24" s="1"/>
  <c r="AH336" i="24"/>
  <c r="AI336" i="24" s="1"/>
  <c r="AH337" i="24"/>
  <c r="AI337" i="24" s="1"/>
  <c r="AH338" i="24"/>
  <c r="AI338" i="24" s="1"/>
  <c r="AH339" i="24"/>
  <c r="AI339" i="24" s="1"/>
  <c r="AH340" i="24"/>
  <c r="AI340" i="24" s="1"/>
  <c r="AH341" i="24"/>
  <c r="AI341" i="24" s="1"/>
  <c r="AH342" i="24"/>
  <c r="AI342" i="24" s="1"/>
  <c r="AH343" i="24"/>
  <c r="AI343" i="24" s="1"/>
  <c r="AH344" i="24"/>
  <c r="AI344" i="24" s="1"/>
  <c r="AH345" i="24"/>
  <c r="AI345" i="24" s="1"/>
  <c r="AH346" i="24"/>
  <c r="AI346" i="24" s="1"/>
  <c r="AH347" i="24"/>
  <c r="AI347" i="24" s="1"/>
  <c r="AH348" i="24"/>
  <c r="AI348" i="24" s="1"/>
  <c r="AH349" i="24"/>
  <c r="AI349" i="24" s="1"/>
  <c r="AH350" i="24"/>
  <c r="AI350" i="24" s="1"/>
  <c r="AH351" i="24"/>
  <c r="AI351" i="24" s="1"/>
  <c r="AH352" i="24"/>
  <c r="AI352" i="24" s="1"/>
  <c r="AH353" i="24"/>
  <c r="AI353" i="24" s="1"/>
  <c r="AH354" i="24"/>
  <c r="AI354" i="24" s="1"/>
  <c r="AH355" i="24"/>
  <c r="AI355" i="24" s="1"/>
  <c r="AH356" i="24"/>
  <c r="AI356" i="24" s="1"/>
  <c r="AH357" i="24"/>
  <c r="AI357" i="24" s="1"/>
  <c r="AH358" i="24"/>
  <c r="AI358" i="24" s="1"/>
  <c r="AH359" i="24"/>
  <c r="AI359" i="24" s="1"/>
  <c r="AH360" i="24"/>
  <c r="AI360" i="24" s="1"/>
  <c r="AH361" i="24"/>
  <c r="AI361" i="24" s="1"/>
  <c r="AH362" i="24"/>
  <c r="AI362" i="24" s="1"/>
  <c r="AH363" i="24"/>
  <c r="AI363" i="24" s="1"/>
  <c r="AH364" i="24"/>
  <c r="AI364" i="24" s="1"/>
  <c r="AH365" i="24"/>
  <c r="AI365" i="24" s="1"/>
  <c r="AH366" i="24"/>
  <c r="AI366" i="24" s="1"/>
  <c r="AH367" i="24"/>
  <c r="AI367" i="24" s="1"/>
  <c r="AH368" i="24"/>
  <c r="AI368" i="24" s="1"/>
  <c r="AH369" i="24"/>
  <c r="AI369" i="24" s="1"/>
  <c r="AH370" i="24"/>
  <c r="AI370" i="24" s="1"/>
  <c r="AH371" i="24"/>
  <c r="AI371" i="24" s="1"/>
  <c r="AH372" i="24"/>
  <c r="AI372" i="24" s="1"/>
  <c r="AH373" i="24"/>
  <c r="AI373" i="24" s="1"/>
  <c r="AH374" i="24"/>
  <c r="AI374" i="24" s="1"/>
  <c r="AH375" i="24"/>
  <c r="AI375" i="24" s="1"/>
  <c r="AH376" i="24"/>
  <c r="AI376" i="24" s="1"/>
  <c r="AH377" i="24"/>
  <c r="AI377" i="24" s="1"/>
  <c r="AH378" i="24"/>
  <c r="AI378" i="24" s="1"/>
  <c r="AH379" i="24"/>
  <c r="AI379" i="24" s="1"/>
  <c r="AH380" i="24"/>
  <c r="AI380" i="24" s="1"/>
  <c r="AH381" i="24"/>
  <c r="AI381" i="24" s="1"/>
  <c r="AH382" i="24"/>
  <c r="AI382" i="24" s="1"/>
  <c r="AH383" i="24"/>
  <c r="AI383" i="24" s="1"/>
  <c r="AH384" i="24"/>
  <c r="AI384" i="24" s="1"/>
  <c r="AH385" i="24"/>
  <c r="AI385" i="24" s="1"/>
  <c r="AH386" i="24"/>
  <c r="AI386" i="24" s="1"/>
  <c r="AH387" i="24"/>
  <c r="AI387" i="24" s="1"/>
  <c r="AH388" i="24"/>
  <c r="AI388" i="24" s="1"/>
  <c r="AH389" i="24"/>
  <c r="AI389" i="24" s="1"/>
  <c r="AH390" i="24"/>
  <c r="AI390" i="24" s="1"/>
  <c r="AH391" i="24"/>
  <c r="AI391" i="24" s="1"/>
  <c r="AH392" i="24"/>
  <c r="AI392" i="24" s="1"/>
  <c r="AH393" i="24"/>
  <c r="AI393" i="24" s="1"/>
  <c r="AH394" i="24"/>
  <c r="AI394" i="24" s="1"/>
  <c r="AH395" i="24"/>
  <c r="AI395" i="24" s="1"/>
  <c r="AH396" i="24"/>
  <c r="AI396" i="24" s="1"/>
  <c r="AH397" i="24"/>
  <c r="AI397" i="24" s="1"/>
  <c r="AH398" i="24"/>
  <c r="AI398" i="24" s="1"/>
  <c r="AH399" i="24"/>
  <c r="AI399" i="24" s="1"/>
  <c r="AH400" i="24"/>
  <c r="AI400" i="24" s="1"/>
  <c r="AH401" i="24"/>
  <c r="AI401" i="24" s="1"/>
  <c r="AH402" i="24"/>
  <c r="AI402" i="24" s="1"/>
  <c r="AH403" i="24"/>
  <c r="AI403" i="24" s="1"/>
  <c r="AH404" i="24"/>
  <c r="AI404" i="24" s="1"/>
  <c r="AH405" i="24"/>
  <c r="AI405" i="24" s="1"/>
  <c r="AH406" i="24"/>
  <c r="AI406" i="24" s="1"/>
  <c r="AH407" i="24"/>
  <c r="AI407" i="24" s="1"/>
  <c r="AH408" i="24"/>
  <c r="AI408" i="24" s="1"/>
  <c r="AH409" i="24"/>
  <c r="AI409" i="24" s="1"/>
  <c r="AH410" i="24"/>
  <c r="AI410" i="24" s="1"/>
  <c r="AH411" i="24"/>
  <c r="AI411" i="24" s="1"/>
  <c r="AH412" i="24"/>
  <c r="AI412" i="24" s="1"/>
  <c r="AH413" i="24"/>
  <c r="AI413" i="24" s="1"/>
  <c r="AH414" i="24"/>
  <c r="AI414" i="24" s="1"/>
  <c r="AH415" i="24"/>
  <c r="AI415" i="24" s="1"/>
  <c r="AH416" i="24"/>
  <c r="AI416" i="24" s="1"/>
  <c r="AH417" i="24"/>
  <c r="AI417" i="24" s="1"/>
  <c r="AH418" i="24"/>
  <c r="AI418" i="24" s="1"/>
  <c r="AH419" i="24"/>
  <c r="AI419" i="24" s="1"/>
  <c r="AH420" i="24"/>
  <c r="AI420" i="24" s="1"/>
  <c r="AH421" i="24"/>
  <c r="AI421" i="24" s="1"/>
  <c r="AH422" i="24"/>
  <c r="AI422" i="24" s="1"/>
  <c r="AH423" i="24"/>
  <c r="AI423" i="24" s="1"/>
  <c r="AH424" i="24"/>
  <c r="AI424" i="24" s="1"/>
  <c r="AH425" i="24"/>
  <c r="AI425" i="24" s="1"/>
  <c r="AH426" i="24"/>
  <c r="AI426" i="24" s="1"/>
  <c r="AH427" i="24"/>
  <c r="AI427" i="24" s="1"/>
  <c r="AH428" i="24"/>
  <c r="AI428" i="24" s="1"/>
  <c r="AH429" i="24"/>
  <c r="AI429" i="24" s="1"/>
  <c r="AH430" i="24"/>
  <c r="AI430" i="24" s="1"/>
  <c r="AH431" i="24"/>
  <c r="AI431" i="24" s="1"/>
  <c r="AH432" i="24"/>
  <c r="AI432" i="24" s="1"/>
  <c r="AH433" i="24"/>
  <c r="AI433" i="24" s="1"/>
  <c r="AH434" i="24"/>
  <c r="AI434" i="24" s="1"/>
  <c r="AH435" i="24"/>
  <c r="AI435" i="24" s="1"/>
  <c r="AH436" i="24"/>
  <c r="AI436" i="24" s="1"/>
  <c r="AH437" i="24"/>
  <c r="AI437" i="24" s="1"/>
  <c r="AH438" i="24"/>
  <c r="AI438" i="24" s="1"/>
  <c r="AH439" i="24"/>
  <c r="AI439" i="24" s="1"/>
  <c r="AH440" i="24"/>
  <c r="AI440" i="24" s="1"/>
  <c r="AH441" i="24"/>
  <c r="AI441" i="24" s="1"/>
  <c r="AH442" i="24"/>
  <c r="AI442" i="24" s="1"/>
  <c r="AH443" i="24"/>
  <c r="AI443" i="24" s="1"/>
  <c r="AH444" i="24"/>
  <c r="AI444" i="24" s="1"/>
  <c r="AH445" i="24"/>
  <c r="AI445" i="24" s="1"/>
  <c r="AH446" i="24"/>
  <c r="AI446" i="24" s="1"/>
  <c r="AH447" i="24"/>
  <c r="AI447" i="24" s="1"/>
  <c r="AH448" i="24"/>
  <c r="AI448" i="24" s="1"/>
  <c r="AH449" i="24"/>
  <c r="AI449" i="24" s="1"/>
  <c r="AH450" i="24"/>
  <c r="AI450" i="24" s="1"/>
  <c r="AH451" i="24"/>
  <c r="AI451" i="24" s="1"/>
  <c r="AH452" i="24"/>
  <c r="AI452" i="24" s="1"/>
  <c r="AH453" i="24"/>
  <c r="AI453" i="24" s="1"/>
  <c r="AH454" i="24"/>
  <c r="AI454" i="24" s="1"/>
  <c r="AH455" i="24"/>
  <c r="AI455" i="24" s="1"/>
  <c r="AH456" i="24"/>
  <c r="AI456" i="24" s="1"/>
  <c r="AH457" i="24"/>
  <c r="AI457" i="24" s="1"/>
  <c r="AH458" i="24"/>
  <c r="AI458" i="24" s="1"/>
  <c r="AH459" i="24"/>
  <c r="AI459" i="24" s="1"/>
  <c r="AH460" i="24"/>
  <c r="AI460" i="24" s="1"/>
  <c r="AH461" i="24"/>
  <c r="AI461" i="24" s="1"/>
  <c r="AH462" i="24"/>
  <c r="AI462" i="24" s="1"/>
  <c r="AH463" i="24"/>
  <c r="AI463" i="24" s="1"/>
  <c r="AH464" i="24"/>
  <c r="AI464" i="24" s="1"/>
  <c r="AH465" i="24"/>
  <c r="AI465" i="24" s="1"/>
  <c r="AH466" i="24"/>
  <c r="AI466" i="24" s="1"/>
  <c r="AH467" i="24"/>
  <c r="AI467" i="24" s="1"/>
  <c r="AH468" i="24"/>
  <c r="AI468" i="24" s="1"/>
  <c r="AH469" i="24"/>
  <c r="AI469" i="24" s="1"/>
  <c r="AH470" i="24"/>
  <c r="AI470" i="24" s="1"/>
  <c r="AH471" i="24"/>
  <c r="AI471" i="24" s="1"/>
  <c r="AH472" i="24"/>
  <c r="AI472" i="24" s="1"/>
  <c r="AH473" i="24"/>
  <c r="AI473" i="24" s="1"/>
  <c r="AH474" i="24"/>
  <c r="AI474" i="24" s="1"/>
  <c r="AH475" i="24"/>
  <c r="AI475" i="24" s="1"/>
  <c r="AH476" i="24"/>
  <c r="AI476" i="24" s="1"/>
  <c r="AH477" i="24"/>
  <c r="AI477" i="24" s="1"/>
  <c r="AH478" i="24"/>
  <c r="AI478" i="24" s="1"/>
  <c r="AH479" i="24"/>
  <c r="AI479" i="24" s="1"/>
  <c r="AH480" i="24"/>
  <c r="AI480" i="24" s="1"/>
  <c r="AH481" i="24"/>
  <c r="AI481" i="24" s="1"/>
  <c r="AH482" i="24"/>
  <c r="AI482" i="24" s="1"/>
  <c r="AH483" i="24"/>
  <c r="AI483" i="24" s="1"/>
  <c r="AH484" i="24"/>
  <c r="AI484" i="24" s="1"/>
  <c r="AH485" i="24"/>
  <c r="AI485" i="24" s="1"/>
  <c r="AH486" i="24"/>
  <c r="AI486" i="24" s="1"/>
  <c r="AH487" i="24"/>
  <c r="AI487" i="24" s="1"/>
  <c r="AH488" i="24"/>
  <c r="AI488" i="24" s="1"/>
  <c r="AH489" i="24"/>
  <c r="AI489" i="24" s="1"/>
  <c r="AH490" i="24"/>
  <c r="AI490" i="24" s="1"/>
  <c r="AH491" i="24"/>
  <c r="AI491" i="24" s="1"/>
  <c r="AH492" i="24"/>
  <c r="AI492" i="24" s="1"/>
  <c r="AH493" i="24"/>
  <c r="AI493" i="24" s="1"/>
  <c r="AH494" i="24"/>
  <c r="AI494" i="24" s="1"/>
  <c r="AH495" i="24"/>
  <c r="AI495" i="24" s="1"/>
  <c r="AH496" i="24"/>
  <c r="AI496" i="24" s="1"/>
  <c r="AH497" i="24"/>
  <c r="AI497" i="24" s="1"/>
  <c r="AH498" i="24"/>
  <c r="AI498" i="24" s="1"/>
  <c r="AH499" i="24"/>
  <c r="AI499" i="24" s="1"/>
  <c r="AH500" i="24"/>
  <c r="AI500" i="24" s="1"/>
  <c r="AH501" i="24"/>
  <c r="AI501" i="24" s="1"/>
  <c r="AH502" i="24"/>
  <c r="AI502" i="24" s="1"/>
  <c r="AH503" i="24"/>
  <c r="AI503" i="24" s="1"/>
  <c r="AH504" i="24"/>
  <c r="AI504" i="24" s="1"/>
  <c r="AH505" i="24"/>
  <c r="AI505" i="24" s="1"/>
  <c r="AH506" i="24"/>
  <c r="AI506" i="24" s="1"/>
  <c r="AH507" i="24"/>
  <c r="AI507" i="24" s="1"/>
  <c r="AH508" i="24"/>
  <c r="AI508" i="24" s="1"/>
  <c r="AH509" i="24"/>
  <c r="AI509" i="24" s="1"/>
  <c r="AH510" i="24"/>
  <c r="AI510" i="24" s="1"/>
  <c r="AH511" i="24"/>
  <c r="AI511" i="24" s="1"/>
  <c r="AH512" i="24"/>
  <c r="AI512" i="24" s="1"/>
  <c r="AH513" i="24"/>
  <c r="AI513" i="24" s="1"/>
  <c r="AH514" i="24"/>
  <c r="AI514" i="24" s="1"/>
  <c r="AH515" i="24"/>
  <c r="AI515" i="24" s="1"/>
  <c r="AH516" i="24"/>
  <c r="AI516" i="24" s="1"/>
  <c r="AH517" i="24"/>
  <c r="AI517" i="24" s="1"/>
  <c r="AH518" i="24"/>
  <c r="AI518" i="24" s="1"/>
  <c r="AH519" i="24"/>
  <c r="AI519" i="24" s="1"/>
  <c r="AH520" i="24"/>
  <c r="AI520" i="24" s="1"/>
  <c r="AH521" i="24"/>
  <c r="AI521" i="24" s="1"/>
  <c r="AH522" i="24"/>
  <c r="AI522" i="24" s="1"/>
  <c r="AH523" i="24"/>
  <c r="AI523" i="24" s="1"/>
  <c r="AH524" i="24"/>
  <c r="AI524" i="24" s="1"/>
  <c r="AH525" i="24"/>
  <c r="AI525" i="24" s="1"/>
  <c r="AH526" i="24"/>
  <c r="AI526" i="24" s="1"/>
  <c r="AH527" i="24"/>
  <c r="AI527" i="24" s="1"/>
  <c r="AH528" i="24"/>
  <c r="AI528" i="24" s="1"/>
  <c r="AH529" i="24"/>
  <c r="AI529" i="24" s="1"/>
  <c r="AH530" i="24"/>
  <c r="AI530" i="24" s="1"/>
  <c r="AH531" i="24"/>
  <c r="AI531" i="24" s="1"/>
  <c r="AH532" i="24"/>
  <c r="AI532" i="24" s="1"/>
  <c r="AH533" i="24"/>
  <c r="AI533" i="24" s="1"/>
  <c r="AH534" i="24"/>
  <c r="AI534" i="24" s="1"/>
  <c r="AH535" i="24"/>
  <c r="AI535" i="24" s="1"/>
  <c r="AH536" i="24"/>
  <c r="AI536" i="24" s="1"/>
  <c r="AH537" i="24"/>
  <c r="AI537" i="24" s="1"/>
  <c r="AH538" i="24"/>
  <c r="AI538" i="24" s="1"/>
  <c r="AH539" i="24"/>
  <c r="AI539" i="24" s="1"/>
  <c r="AH540" i="24"/>
  <c r="AI540" i="24" s="1"/>
  <c r="AH541" i="24"/>
  <c r="AI541" i="24" s="1"/>
  <c r="AH542" i="24"/>
  <c r="AI542" i="24" s="1"/>
  <c r="AH543" i="24"/>
  <c r="AI543" i="24" s="1"/>
  <c r="AH544" i="24"/>
  <c r="AI544" i="24" s="1"/>
  <c r="AH545" i="24"/>
  <c r="AI545" i="24" s="1"/>
  <c r="AH546" i="24"/>
  <c r="AI546" i="24" s="1"/>
  <c r="AH547" i="24"/>
  <c r="AI547" i="24" s="1"/>
  <c r="AH548" i="24"/>
  <c r="AI548" i="24" s="1"/>
  <c r="AH549" i="24"/>
  <c r="AI549" i="24" s="1"/>
  <c r="AH550" i="24"/>
  <c r="AI550" i="24" s="1"/>
  <c r="AH551" i="24"/>
  <c r="AI551" i="24" s="1"/>
  <c r="AH552" i="24"/>
  <c r="AI552" i="24" s="1"/>
  <c r="AH553" i="24"/>
  <c r="AI553" i="24" s="1"/>
  <c r="AH554" i="24"/>
  <c r="AI554" i="24" s="1"/>
  <c r="AH555" i="24"/>
  <c r="AI555" i="24" s="1"/>
  <c r="AH556" i="24"/>
  <c r="AI556" i="24" s="1"/>
  <c r="AH557" i="24"/>
  <c r="AI557" i="24" s="1"/>
  <c r="AH558" i="24"/>
  <c r="AI558" i="24" s="1"/>
  <c r="AH559" i="24"/>
  <c r="AI559" i="24" s="1"/>
  <c r="AH560" i="24"/>
  <c r="AI560" i="24" s="1"/>
  <c r="AH561" i="24"/>
  <c r="AI561" i="24" s="1"/>
  <c r="AH562" i="24"/>
  <c r="AI562" i="24" s="1"/>
  <c r="AH563" i="24"/>
  <c r="AI563" i="24" s="1"/>
  <c r="AH564" i="24"/>
  <c r="AI564" i="24" s="1"/>
  <c r="AH565" i="24"/>
  <c r="AI565" i="24" s="1"/>
  <c r="AH566" i="24"/>
  <c r="AI566" i="24" s="1"/>
  <c r="AH567" i="24"/>
  <c r="AI567" i="24" s="1"/>
  <c r="AH568" i="24"/>
  <c r="AI568" i="24" s="1"/>
  <c r="AH569" i="24"/>
  <c r="AI569" i="24" s="1"/>
  <c r="AH570" i="24"/>
  <c r="AI570" i="24" s="1"/>
  <c r="AH571" i="24"/>
  <c r="AI571" i="24" s="1"/>
  <c r="AH572" i="24"/>
  <c r="AI572" i="24" s="1"/>
  <c r="AH573" i="24"/>
  <c r="AI573" i="24" s="1"/>
  <c r="AH574" i="24"/>
  <c r="AI574" i="24" s="1"/>
  <c r="AH575" i="24"/>
  <c r="AI575" i="24" s="1"/>
  <c r="AH576" i="24"/>
  <c r="AI576" i="24" s="1"/>
  <c r="AH577" i="24"/>
  <c r="AI577" i="24" s="1"/>
  <c r="AH578" i="24"/>
  <c r="AI578" i="24" s="1"/>
  <c r="AH579" i="24"/>
  <c r="AI579" i="24" s="1"/>
  <c r="AH580" i="24"/>
  <c r="AI580" i="24" s="1"/>
  <c r="AH581" i="24"/>
  <c r="AI581" i="24" s="1"/>
  <c r="AH582" i="24"/>
  <c r="AI582" i="24" s="1"/>
  <c r="AH583" i="24"/>
  <c r="AI583" i="24" s="1"/>
  <c r="AH584" i="24"/>
  <c r="AI584" i="24" s="1"/>
  <c r="AH585" i="24"/>
  <c r="AI585" i="24" s="1"/>
  <c r="AH586" i="24"/>
  <c r="AI586" i="24" s="1"/>
  <c r="AH587" i="24"/>
  <c r="AI587" i="24" s="1"/>
  <c r="AH588" i="24"/>
  <c r="AI588" i="24" s="1"/>
  <c r="AH589" i="24"/>
  <c r="AI589" i="24" s="1"/>
  <c r="AH590" i="24"/>
  <c r="AI590" i="24" s="1"/>
  <c r="AH591" i="24"/>
  <c r="AI591" i="24" s="1"/>
  <c r="AH592" i="24"/>
  <c r="AI592" i="24" s="1"/>
  <c r="AH593" i="24"/>
  <c r="AI593" i="24" s="1"/>
  <c r="AH594" i="24"/>
  <c r="AI594" i="24" s="1"/>
  <c r="AH595" i="24"/>
  <c r="AI595" i="24" s="1"/>
  <c r="AH596" i="24"/>
  <c r="AI596" i="24" s="1"/>
  <c r="AH597" i="24"/>
  <c r="AI597" i="24" s="1"/>
  <c r="AH598" i="24"/>
  <c r="AI598" i="24" s="1"/>
  <c r="AH599" i="24"/>
  <c r="AI599" i="24" s="1"/>
  <c r="AH600" i="24"/>
  <c r="AI600" i="24" s="1"/>
  <c r="AH601" i="24"/>
  <c r="AI601" i="24" s="1"/>
  <c r="AH602" i="24"/>
  <c r="AI602" i="24" s="1"/>
  <c r="AH603" i="24"/>
  <c r="AI603" i="24" s="1"/>
  <c r="AH604" i="24"/>
  <c r="AI604" i="24" s="1"/>
  <c r="AH605" i="24"/>
  <c r="AI605" i="24" s="1"/>
  <c r="AH606" i="24"/>
  <c r="AI606" i="24" s="1"/>
  <c r="AH607" i="24"/>
  <c r="AI607" i="24" s="1"/>
  <c r="AH608" i="24"/>
  <c r="AI608" i="24" s="1"/>
  <c r="AH609" i="24"/>
  <c r="AI609" i="24" s="1"/>
  <c r="AH610" i="24"/>
  <c r="AI610" i="24" s="1"/>
  <c r="AH611" i="24"/>
  <c r="AI611" i="24" s="1"/>
  <c r="AH612" i="24"/>
  <c r="AI612" i="24" s="1"/>
  <c r="AH613" i="24"/>
  <c r="AI613" i="24" s="1"/>
  <c r="AH614" i="24"/>
  <c r="AI614" i="24" s="1"/>
  <c r="AH615" i="24"/>
  <c r="AI615" i="24" s="1"/>
  <c r="AH616" i="24"/>
  <c r="AI616" i="24" s="1"/>
  <c r="AH617" i="24"/>
  <c r="AI617" i="24" s="1"/>
  <c r="AH618" i="24"/>
  <c r="AI618" i="24" s="1"/>
  <c r="AH619" i="24"/>
  <c r="AI619" i="24" s="1"/>
  <c r="AH620" i="24"/>
  <c r="AI620" i="24" s="1"/>
  <c r="AH621" i="24"/>
  <c r="AI621" i="24" s="1"/>
  <c r="AH622" i="24"/>
  <c r="AI622" i="24" s="1"/>
  <c r="AH623" i="24"/>
  <c r="AI623" i="24" s="1"/>
  <c r="AH624" i="24"/>
  <c r="AI624" i="24" s="1"/>
  <c r="AH625" i="24"/>
  <c r="AI625" i="24" s="1"/>
  <c r="AH626" i="24"/>
  <c r="AI626" i="24" s="1"/>
  <c r="AH627" i="24"/>
  <c r="AI627" i="24" s="1"/>
  <c r="AH628" i="24"/>
  <c r="AI628" i="24" s="1"/>
  <c r="AH629" i="24"/>
  <c r="AI629" i="24" s="1"/>
  <c r="AH630" i="24"/>
  <c r="AI630" i="24" s="1"/>
  <c r="AH631" i="24"/>
  <c r="AI631" i="24" s="1"/>
  <c r="AH632" i="24"/>
  <c r="AI632" i="24" s="1"/>
  <c r="AH633" i="24"/>
  <c r="AI633" i="24" s="1"/>
  <c r="AH634" i="24"/>
  <c r="AI634" i="24" s="1"/>
  <c r="AH635" i="24"/>
  <c r="AI635" i="24" s="1"/>
  <c r="AH636" i="24"/>
  <c r="AI636" i="24" s="1"/>
  <c r="AH637" i="24"/>
  <c r="AI637" i="24" s="1"/>
  <c r="AH638" i="24"/>
  <c r="AI638" i="24" s="1"/>
  <c r="AH639" i="24"/>
  <c r="AI639" i="24" s="1"/>
  <c r="AH640" i="24"/>
  <c r="AI640" i="24" s="1"/>
  <c r="AH641" i="24"/>
  <c r="AI641" i="24" s="1"/>
  <c r="AH642" i="24"/>
  <c r="AI642" i="24" s="1"/>
  <c r="AH643" i="24"/>
  <c r="AI643" i="24" s="1"/>
  <c r="AH644" i="24"/>
  <c r="AI644" i="24" s="1"/>
  <c r="AH645" i="24"/>
  <c r="AI645" i="24" s="1"/>
  <c r="AH646" i="24"/>
  <c r="AI646" i="24" s="1"/>
  <c r="AH647" i="24"/>
  <c r="AI647" i="24" s="1"/>
  <c r="AH648" i="24"/>
  <c r="AI648" i="24" s="1"/>
  <c r="AH649" i="24"/>
  <c r="AI649" i="24" s="1"/>
  <c r="AH650" i="24"/>
  <c r="AI650" i="24" s="1"/>
  <c r="AH651" i="24"/>
  <c r="AI651" i="24" s="1"/>
  <c r="AH652" i="24"/>
  <c r="AI652" i="24" s="1"/>
  <c r="AH653" i="24"/>
  <c r="AI653" i="24" s="1"/>
  <c r="AH654" i="24"/>
  <c r="AI654" i="24" s="1"/>
  <c r="AH655" i="24"/>
  <c r="AI655" i="24" s="1"/>
  <c r="AH656" i="24"/>
  <c r="AI656" i="24" s="1"/>
  <c r="AH657" i="24"/>
  <c r="AI657" i="24" s="1"/>
  <c r="AH658" i="24"/>
  <c r="AI658" i="24" s="1"/>
  <c r="AH659" i="24"/>
  <c r="AI659" i="24" s="1"/>
  <c r="AH660" i="24"/>
  <c r="AI660" i="24" s="1"/>
  <c r="AH661" i="24"/>
  <c r="AI661" i="24" s="1"/>
  <c r="AH662" i="24"/>
  <c r="AI662" i="24" s="1"/>
  <c r="AH663" i="24"/>
  <c r="AI663" i="24" s="1"/>
  <c r="AH664" i="24"/>
  <c r="AI664" i="24" s="1"/>
  <c r="AH665" i="24"/>
  <c r="AI665" i="24" s="1"/>
  <c r="AH666" i="24"/>
  <c r="AI666" i="24" s="1"/>
  <c r="AH667" i="24"/>
  <c r="AI667" i="24" s="1"/>
  <c r="AH668" i="24"/>
  <c r="AI668" i="24" s="1"/>
  <c r="AH669" i="24"/>
  <c r="AI669" i="24" s="1"/>
  <c r="AH670" i="24"/>
  <c r="AI670" i="24" s="1"/>
  <c r="AH671" i="24"/>
  <c r="AI671" i="24" s="1"/>
  <c r="AH672" i="24"/>
  <c r="AI672" i="24" s="1"/>
  <c r="AH673" i="24"/>
  <c r="AI673" i="24" s="1"/>
  <c r="AH674" i="24"/>
  <c r="AI674" i="24" s="1"/>
  <c r="AH675" i="24"/>
  <c r="AI675" i="24" s="1"/>
  <c r="AH676" i="24"/>
  <c r="AI676" i="24" s="1"/>
  <c r="AH677" i="24"/>
  <c r="AI677" i="24" s="1"/>
  <c r="AH678" i="24"/>
  <c r="AI678" i="24" s="1"/>
  <c r="AH679" i="24"/>
  <c r="AI679" i="24" s="1"/>
  <c r="AH680" i="24"/>
  <c r="AI680" i="24" s="1"/>
  <c r="AH681" i="24"/>
  <c r="AI681" i="24" s="1"/>
  <c r="AH682" i="24"/>
  <c r="AI682" i="24" s="1"/>
  <c r="AH683" i="24"/>
  <c r="AI683" i="24" s="1"/>
  <c r="AH684" i="24"/>
  <c r="AI684" i="24" s="1"/>
  <c r="AH685" i="24"/>
  <c r="AI685" i="24" s="1"/>
  <c r="AH686" i="24"/>
  <c r="AI686" i="24" s="1"/>
  <c r="AH687" i="24"/>
  <c r="AI687" i="24" s="1"/>
  <c r="AH688" i="24"/>
  <c r="AI688" i="24" s="1"/>
  <c r="AH689" i="24"/>
  <c r="AI689" i="24" s="1"/>
  <c r="AH690" i="24"/>
  <c r="AI690" i="24" s="1"/>
  <c r="AH691" i="24"/>
  <c r="AI691" i="24" s="1"/>
  <c r="AH692" i="24"/>
  <c r="AI692" i="24" s="1"/>
  <c r="AH693" i="24"/>
  <c r="AI693" i="24" s="1"/>
  <c r="AH694" i="24"/>
  <c r="AI694" i="24" s="1"/>
  <c r="AH695" i="24"/>
  <c r="AI695" i="24" s="1"/>
  <c r="AH696" i="24"/>
  <c r="AI696" i="24" s="1"/>
  <c r="AH697" i="24"/>
  <c r="AI697" i="24" s="1"/>
  <c r="AH698" i="24"/>
  <c r="AI698" i="24" s="1"/>
  <c r="AH699" i="24"/>
  <c r="AI699" i="24" s="1"/>
  <c r="AH700" i="24"/>
  <c r="AI700" i="24" s="1"/>
  <c r="AH701" i="24"/>
  <c r="AI701" i="24" s="1"/>
  <c r="AH702" i="24"/>
  <c r="AI702" i="24" s="1"/>
  <c r="AH703" i="24"/>
  <c r="AI703" i="24" s="1"/>
  <c r="AH704" i="24"/>
  <c r="AI704" i="24" s="1"/>
  <c r="AH705" i="24"/>
  <c r="AI705" i="24" s="1"/>
  <c r="AH706" i="24"/>
  <c r="AI706" i="24" s="1"/>
  <c r="AH707" i="24"/>
  <c r="AI707" i="24" s="1"/>
  <c r="AH708" i="24"/>
  <c r="AI708" i="24" s="1"/>
  <c r="AH709" i="24"/>
  <c r="AI709" i="24" s="1"/>
  <c r="AH710" i="24"/>
  <c r="AI710" i="24" s="1"/>
  <c r="AH711" i="24"/>
  <c r="AI711" i="24" s="1"/>
  <c r="AH712" i="24"/>
  <c r="AI712" i="24" s="1"/>
  <c r="AH713" i="24"/>
  <c r="AI713" i="24" s="1"/>
  <c r="AH714" i="24"/>
  <c r="AI714" i="24" s="1"/>
  <c r="AH715" i="24"/>
  <c r="AI715" i="24" s="1"/>
  <c r="AH716" i="24"/>
  <c r="AI716" i="24" s="1"/>
  <c r="AH717" i="24"/>
  <c r="AI717" i="24" s="1"/>
  <c r="AH718" i="24"/>
  <c r="AI718" i="24" s="1"/>
  <c r="AH719" i="24"/>
  <c r="AI719" i="24" s="1"/>
  <c r="AH720" i="24"/>
  <c r="AI720" i="24" s="1"/>
  <c r="AH721" i="24"/>
  <c r="AI721" i="24" s="1"/>
  <c r="AH722" i="24"/>
  <c r="AI722" i="24" s="1"/>
  <c r="AH723" i="24"/>
  <c r="AI723" i="24" s="1"/>
  <c r="AH724" i="24"/>
  <c r="AI724" i="24" s="1"/>
  <c r="AH725" i="24"/>
  <c r="AI725" i="24" s="1"/>
  <c r="AH726" i="24"/>
  <c r="AI726" i="24" s="1"/>
  <c r="AH727" i="24"/>
  <c r="AI727" i="24" s="1"/>
  <c r="AH728" i="24"/>
  <c r="AI728" i="24" s="1"/>
  <c r="AH729" i="24"/>
  <c r="AI729" i="24" s="1"/>
  <c r="AH730" i="24"/>
  <c r="AI730" i="24" s="1"/>
  <c r="AH731" i="24"/>
  <c r="AI731" i="24" s="1"/>
  <c r="AH732" i="24"/>
  <c r="AI732" i="24" s="1"/>
  <c r="AH733" i="24"/>
  <c r="AI733" i="24" s="1"/>
  <c r="AH734" i="24"/>
  <c r="AI734" i="24" s="1"/>
  <c r="AH735" i="24"/>
  <c r="AI735" i="24" s="1"/>
  <c r="AH736" i="24"/>
  <c r="AI736" i="24" s="1"/>
  <c r="AH737" i="24"/>
  <c r="AI737" i="24" s="1"/>
  <c r="AH738" i="24"/>
  <c r="AI738" i="24" s="1"/>
  <c r="AH739" i="24"/>
  <c r="AI739" i="24" s="1"/>
  <c r="AH740" i="24"/>
  <c r="AI740" i="24" s="1"/>
  <c r="AH741" i="24"/>
  <c r="AI741" i="24" s="1"/>
  <c r="AH742" i="24"/>
  <c r="AI742" i="24" s="1"/>
  <c r="AH743" i="24"/>
  <c r="AI743" i="24" s="1"/>
  <c r="AH744" i="24"/>
  <c r="AI744" i="24" s="1"/>
  <c r="AH745" i="24"/>
  <c r="AI745" i="24" s="1"/>
  <c r="AH746" i="24"/>
  <c r="AI746" i="24" s="1"/>
  <c r="AH747" i="24"/>
  <c r="AI747" i="24" s="1"/>
  <c r="AH748" i="24"/>
  <c r="AI748" i="24" s="1"/>
  <c r="AH749" i="24"/>
  <c r="AI749" i="24" s="1"/>
  <c r="AH750" i="24"/>
  <c r="AI750" i="24" s="1"/>
  <c r="AH751" i="24"/>
  <c r="AI751" i="24" s="1"/>
  <c r="AH752" i="24"/>
  <c r="AI752" i="24" s="1"/>
  <c r="AH753" i="24"/>
  <c r="AI753" i="24" s="1"/>
  <c r="AH754" i="24"/>
  <c r="AI754" i="24" s="1"/>
  <c r="AH755" i="24"/>
  <c r="AI755" i="24" s="1"/>
  <c r="AH756" i="24"/>
  <c r="AI756" i="24" s="1"/>
  <c r="AH757" i="24"/>
  <c r="AI757" i="24" s="1"/>
  <c r="AH758" i="24"/>
  <c r="AI758" i="24" s="1"/>
  <c r="AH759" i="24"/>
  <c r="AI759" i="24" s="1"/>
  <c r="AH760" i="24"/>
  <c r="AI760" i="24" s="1"/>
  <c r="AH761" i="24"/>
  <c r="AI761" i="24" s="1"/>
  <c r="AH762" i="24"/>
  <c r="AI762" i="24" s="1"/>
  <c r="AH763" i="24"/>
  <c r="AI763" i="24" s="1"/>
  <c r="AH764" i="24"/>
  <c r="AI764" i="24" s="1"/>
  <c r="AH765" i="24"/>
  <c r="AI765" i="24" s="1"/>
  <c r="AH766" i="24"/>
  <c r="AI766" i="24" s="1"/>
  <c r="AH767" i="24"/>
  <c r="AI767" i="24" s="1"/>
  <c r="AH768" i="24"/>
  <c r="AI768" i="24" s="1"/>
  <c r="AH769" i="24"/>
  <c r="AI769" i="24" s="1"/>
  <c r="AH770" i="24"/>
  <c r="AI770" i="24" s="1"/>
  <c r="AH771" i="24"/>
  <c r="AI771" i="24" s="1"/>
  <c r="AH772" i="24"/>
  <c r="AI772" i="24" s="1"/>
  <c r="AH773" i="24"/>
  <c r="AI773" i="24" s="1"/>
  <c r="AH774" i="24"/>
  <c r="AI774" i="24" s="1"/>
  <c r="AH775" i="24"/>
  <c r="AI775" i="24" s="1"/>
  <c r="AH776" i="24"/>
  <c r="AI776" i="24" s="1"/>
  <c r="AH777" i="24"/>
  <c r="AI777" i="24" s="1"/>
  <c r="AH778" i="24"/>
  <c r="AI778" i="24" s="1"/>
  <c r="AH779" i="24"/>
  <c r="AI779" i="24" s="1"/>
  <c r="AH780" i="24"/>
  <c r="AI780" i="24" s="1"/>
  <c r="AH781" i="24"/>
  <c r="AI781" i="24" s="1"/>
  <c r="AH782" i="24"/>
  <c r="AI782" i="24" s="1"/>
  <c r="AH783" i="24"/>
  <c r="AI783" i="24" s="1"/>
  <c r="AH784" i="24"/>
  <c r="AI784" i="24" s="1"/>
  <c r="AH785" i="24"/>
  <c r="AI785" i="24" s="1"/>
  <c r="AH786" i="24"/>
  <c r="AI786" i="24" s="1"/>
  <c r="AH787" i="24"/>
  <c r="AI787" i="24" s="1"/>
  <c r="AH788" i="24"/>
  <c r="AI788" i="24" s="1"/>
  <c r="AH789" i="24"/>
  <c r="AI789" i="24" s="1"/>
  <c r="AH790" i="24"/>
  <c r="AI790" i="24" s="1"/>
  <c r="AH791" i="24"/>
  <c r="AI791" i="24" s="1"/>
  <c r="AH792" i="24"/>
  <c r="AI792" i="24" s="1"/>
  <c r="AH793" i="24"/>
  <c r="AI793" i="24" s="1"/>
  <c r="AH794" i="24"/>
  <c r="AI794" i="24" s="1"/>
  <c r="AH795" i="24"/>
  <c r="AI795" i="24" s="1"/>
  <c r="AH796" i="24"/>
  <c r="AI796" i="24" s="1"/>
  <c r="AH797" i="24"/>
  <c r="AI797" i="24" s="1"/>
  <c r="AH798" i="24"/>
  <c r="AI798" i="24" s="1"/>
  <c r="AH799" i="24"/>
  <c r="AI799" i="24" s="1"/>
  <c r="AH800" i="24"/>
  <c r="AI800" i="24" s="1"/>
  <c r="AH801" i="24"/>
  <c r="AI801" i="24" s="1"/>
  <c r="AH802" i="24"/>
  <c r="AI802" i="24" s="1"/>
  <c r="AH803" i="24"/>
  <c r="AI803" i="24" s="1"/>
  <c r="AH804" i="24"/>
  <c r="AI804" i="24" s="1"/>
  <c r="AH805" i="24"/>
  <c r="AI805" i="24" s="1"/>
  <c r="AH806" i="24"/>
  <c r="AI806" i="24" s="1"/>
  <c r="AH807" i="24"/>
  <c r="AI807" i="24" s="1"/>
  <c r="AH808" i="24"/>
  <c r="AI808" i="24" s="1"/>
  <c r="AH809" i="24"/>
  <c r="AI809" i="24" s="1"/>
  <c r="AH810" i="24"/>
  <c r="AI810" i="24" s="1"/>
  <c r="AH811" i="24"/>
  <c r="AI811" i="24" s="1"/>
  <c r="AH812" i="24"/>
  <c r="AI812" i="24" s="1"/>
  <c r="AH813" i="24"/>
  <c r="AI813" i="24" s="1"/>
  <c r="AH814" i="24"/>
  <c r="AI814" i="24" s="1"/>
  <c r="AH815" i="24"/>
  <c r="AI815" i="24" s="1"/>
  <c r="AH816" i="24"/>
  <c r="AI816" i="24" s="1"/>
  <c r="AH817" i="24"/>
  <c r="AI817" i="24" s="1"/>
  <c r="AH818" i="24"/>
  <c r="AI818" i="24" s="1"/>
  <c r="AH819" i="24"/>
  <c r="AI819" i="24" s="1"/>
  <c r="AH820" i="24"/>
  <c r="AI820" i="24" s="1"/>
  <c r="AH821" i="24"/>
  <c r="AI821" i="24" s="1"/>
  <c r="AH822" i="24"/>
  <c r="AI822" i="24" s="1"/>
  <c r="AH823" i="24"/>
  <c r="AI823" i="24" s="1"/>
  <c r="AH824" i="24"/>
  <c r="AI824" i="24" s="1"/>
  <c r="AH825" i="24"/>
  <c r="AI825" i="24" s="1"/>
  <c r="AH826" i="24"/>
  <c r="AI826" i="24" s="1"/>
  <c r="AH827" i="24"/>
  <c r="AI827" i="24" s="1"/>
  <c r="AH828" i="24"/>
  <c r="AI828" i="24" s="1"/>
  <c r="AH829" i="24"/>
  <c r="AI829" i="24" s="1"/>
  <c r="AH830" i="24"/>
  <c r="AI830" i="24" s="1"/>
  <c r="AH831" i="24"/>
  <c r="AI831" i="24" s="1"/>
  <c r="AH832" i="24"/>
  <c r="AI832" i="24" s="1"/>
  <c r="AH833" i="24"/>
  <c r="AI833" i="24" s="1"/>
  <c r="AH834" i="24"/>
  <c r="AI834" i="24" s="1"/>
  <c r="AH835" i="24"/>
  <c r="AI835" i="24" s="1"/>
  <c r="AH836" i="24"/>
  <c r="AI836" i="24" s="1"/>
  <c r="AH837" i="24"/>
  <c r="AI837" i="24" s="1"/>
  <c r="AH838" i="24"/>
  <c r="AI838" i="24" s="1"/>
  <c r="AH839" i="24"/>
  <c r="AI839" i="24" s="1"/>
  <c r="AH840" i="24"/>
  <c r="AI840" i="24" s="1"/>
  <c r="AH841" i="24"/>
  <c r="AI841" i="24" s="1"/>
  <c r="AH842" i="24"/>
  <c r="AI842" i="24" s="1"/>
  <c r="AH843" i="24"/>
  <c r="AI843" i="24" s="1"/>
  <c r="AH844" i="24"/>
  <c r="AI844" i="24" s="1"/>
  <c r="AH845" i="24"/>
  <c r="AI845" i="24" s="1"/>
  <c r="AH846" i="24"/>
  <c r="AI846" i="24" s="1"/>
  <c r="AH847" i="24"/>
  <c r="AI847" i="24" s="1"/>
  <c r="AH848" i="24"/>
  <c r="AI848" i="24" s="1"/>
  <c r="AH849" i="24"/>
  <c r="AI849" i="24" s="1"/>
  <c r="AH850" i="24"/>
  <c r="AI850" i="24" s="1"/>
  <c r="AH851" i="24"/>
  <c r="AI851" i="24" s="1"/>
  <c r="AH852" i="24"/>
  <c r="AI852" i="24" s="1"/>
  <c r="AH853" i="24"/>
  <c r="AI853" i="24" s="1"/>
  <c r="AH854" i="24"/>
  <c r="AI854" i="24" s="1"/>
  <c r="AH855" i="24"/>
  <c r="AI855" i="24" s="1"/>
  <c r="AH856" i="24"/>
  <c r="AI856" i="24" s="1"/>
  <c r="AH857" i="24"/>
  <c r="AI857" i="24" s="1"/>
  <c r="AH858" i="24"/>
  <c r="AI858" i="24" s="1"/>
  <c r="AH859" i="24"/>
  <c r="AI859" i="24" s="1"/>
  <c r="AH860" i="24"/>
  <c r="AI860" i="24" s="1"/>
  <c r="AH861" i="24"/>
  <c r="AI861" i="24" s="1"/>
  <c r="AH862" i="24"/>
  <c r="AI862" i="24" s="1"/>
  <c r="AH863" i="24"/>
  <c r="AI863" i="24" s="1"/>
  <c r="AH864" i="24"/>
  <c r="AI864" i="24" s="1"/>
  <c r="AH865" i="24"/>
  <c r="AI865" i="24" s="1"/>
  <c r="AH866" i="24"/>
  <c r="AI866" i="24" s="1"/>
  <c r="AH867" i="24"/>
  <c r="AI867" i="24" s="1"/>
  <c r="AH868" i="24"/>
  <c r="AI868" i="24" s="1"/>
  <c r="AH869" i="24"/>
  <c r="AI869" i="24" s="1"/>
  <c r="AH870" i="24"/>
  <c r="AI870" i="24" s="1"/>
  <c r="AH871" i="24"/>
  <c r="AI871" i="24" s="1"/>
  <c r="AH872" i="24"/>
  <c r="AI872" i="24" s="1"/>
  <c r="AH873" i="24"/>
  <c r="AI873" i="24" s="1"/>
  <c r="AH874" i="24"/>
  <c r="AI874" i="24" s="1"/>
  <c r="AH875" i="24"/>
  <c r="AI875" i="24" s="1"/>
  <c r="AH876" i="24"/>
  <c r="AI876" i="24" s="1"/>
  <c r="AH877" i="24"/>
  <c r="AI877" i="24" s="1"/>
  <c r="AH878" i="24"/>
  <c r="AI878" i="24" s="1"/>
  <c r="AH879" i="24"/>
  <c r="AI879" i="24" s="1"/>
  <c r="AH880" i="24"/>
  <c r="AI880" i="24" s="1"/>
  <c r="AH881" i="24"/>
  <c r="AI881" i="24" s="1"/>
  <c r="AH882" i="24"/>
  <c r="AI882" i="24" s="1"/>
  <c r="AH883" i="24"/>
  <c r="AI883" i="24" s="1"/>
  <c r="AH884" i="24"/>
  <c r="AI884" i="24" s="1"/>
  <c r="AH885" i="24"/>
  <c r="AI885" i="24" s="1"/>
  <c r="AH886" i="24"/>
  <c r="AI886" i="24" s="1"/>
  <c r="AH887" i="24"/>
  <c r="AI887" i="24" s="1"/>
  <c r="AH888" i="24"/>
  <c r="AI888" i="24" s="1"/>
  <c r="AH889" i="24"/>
  <c r="AI889" i="24" s="1"/>
  <c r="AH890" i="24"/>
  <c r="AI890" i="24" s="1"/>
  <c r="AH891" i="24"/>
  <c r="AI891" i="24" s="1"/>
  <c r="AH892" i="24"/>
  <c r="AI892" i="24" s="1"/>
  <c r="AH893" i="24"/>
  <c r="AI893" i="24" s="1"/>
  <c r="AH894" i="24"/>
  <c r="AI894" i="24" s="1"/>
  <c r="AH895" i="24"/>
  <c r="AI895" i="24" s="1"/>
  <c r="AH896" i="24"/>
  <c r="AI896" i="24" s="1"/>
  <c r="AH897" i="24"/>
  <c r="AI897" i="24" s="1"/>
  <c r="AH898" i="24"/>
  <c r="AI898" i="24" s="1"/>
  <c r="AH899" i="24"/>
  <c r="AI899" i="24" s="1"/>
  <c r="AH900" i="24"/>
  <c r="AI900" i="24" s="1"/>
  <c r="AH901" i="24"/>
  <c r="AI901" i="24" s="1"/>
  <c r="AH902" i="24"/>
  <c r="AI902" i="24" s="1"/>
  <c r="AH903" i="24"/>
  <c r="AI903" i="24" s="1"/>
  <c r="AH904" i="24"/>
  <c r="AI904" i="24" s="1"/>
  <c r="AH905" i="24"/>
  <c r="AI905" i="24" s="1"/>
  <c r="AH906" i="24"/>
  <c r="AI906" i="24" s="1"/>
  <c r="AH907" i="24"/>
  <c r="AI907" i="24" s="1"/>
  <c r="AH908" i="24"/>
  <c r="AI908" i="24" s="1"/>
  <c r="AH909" i="24"/>
  <c r="AI909" i="24" s="1"/>
  <c r="AH910" i="24"/>
  <c r="AI910" i="24" s="1"/>
  <c r="AH911" i="24"/>
  <c r="AI911" i="24" s="1"/>
  <c r="AH912" i="24"/>
  <c r="AI912" i="24" s="1"/>
  <c r="AH913" i="24"/>
  <c r="AI913" i="24" s="1"/>
  <c r="AH914" i="24"/>
  <c r="AI914" i="24" s="1"/>
  <c r="AH915" i="24"/>
  <c r="AI915" i="24" s="1"/>
  <c r="AH916" i="24"/>
  <c r="AI916" i="24" s="1"/>
  <c r="AH917" i="24"/>
  <c r="AI917" i="24" s="1"/>
  <c r="AH918" i="24"/>
  <c r="AI918" i="24" s="1"/>
  <c r="AH919" i="24"/>
  <c r="AI919" i="24" s="1"/>
  <c r="AH920" i="24"/>
  <c r="AI920" i="24" s="1"/>
  <c r="AH921" i="24"/>
  <c r="AI921" i="24" s="1"/>
  <c r="AH922" i="24"/>
  <c r="AI922" i="24" s="1"/>
  <c r="AH923" i="24"/>
  <c r="AI923" i="24" s="1"/>
  <c r="AH924" i="24"/>
  <c r="AI924" i="24" s="1"/>
  <c r="AH925" i="24"/>
  <c r="AI925" i="24" s="1"/>
  <c r="AH926" i="24"/>
  <c r="AI926" i="24" s="1"/>
  <c r="AH927" i="24"/>
  <c r="AI927" i="24" s="1"/>
  <c r="AH928" i="24"/>
  <c r="AI928" i="24" s="1"/>
  <c r="AH929" i="24"/>
  <c r="AI929" i="24" s="1"/>
  <c r="AH930" i="24"/>
  <c r="AI930" i="24" s="1"/>
  <c r="AH931" i="24"/>
  <c r="AI931" i="24" s="1"/>
  <c r="AH932" i="24"/>
  <c r="AI932" i="24" s="1"/>
  <c r="AH933" i="24"/>
  <c r="AI933" i="24" s="1"/>
  <c r="AH934" i="24"/>
  <c r="AI934" i="24" s="1"/>
  <c r="AH935" i="24"/>
  <c r="AI935" i="24" s="1"/>
  <c r="AH936" i="24"/>
  <c r="AI936" i="24" s="1"/>
  <c r="AH937" i="24"/>
  <c r="AI937" i="24" s="1"/>
  <c r="AH938" i="24"/>
  <c r="AI938" i="24" s="1"/>
  <c r="AH939" i="24"/>
  <c r="AI939" i="24" s="1"/>
  <c r="AH940" i="24"/>
  <c r="AI940" i="24" s="1"/>
  <c r="AH941" i="24"/>
  <c r="AI941" i="24" s="1"/>
  <c r="AH942" i="24"/>
  <c r="AI942" i="24" s="1"/>
  <c r="AH943" i="24"/>
  <c r="AI943" i="24" s="1"/>
  <c r="AH944" i="24"/>
  <c r="AI944" i="24" s="1"/>
  <c r="AH945" i="24"/>
  <c r="AI945" i="24" s="1"/>
  <c r="AH946" i="24"/>
  <c r="AI946" i="24" s="1"/>
  <c r="AH947" i="24"/>
  <c r="AI947" i="24" s="1"/>
  <c r="AH948" i="24"/>
  <c r="AI948" i="24" s="1"/>
  <c r="AH949" i="24"/>
  <c r="AI949" i="24" s="1"/>
  <c r="AH950" i="24"/>
  <c r="AI950" i="24" s="1"/>
  <c r="AH951" i="24"/>
  <c r="AI951" i="24" s="1"/>
  <c r="AH952" i="24"/>
  <c r="AI952" i="24" s="1"/>
  <c r="AH953" i="24"/>
  <c r="AI953" i="24" s="1"/>
  <c r="AH954" i="24"/>
  <c r="AI954" i="24" s="1"/>
  <c r="AH955" i="24"/>
  <c r="AI955" i="24" s="1"/>
  <c r="AH956" i="24"/>
  <c r="AI956" i="24" s="1"/>
  <c r="AH957" i="24"/>
  <c r="AI957" i="24" s="1"/>
  <c r="AH958" i="24"/>
  <c r="AI958" i="24" s="1"/>
  <c r="AH959" i="24"/>
  <c r="AI959" i="24" s="1"/>
  <c r="AH960" i="24"/>
  <c r="AI960" i="24" s="1"/>
  <c r="AH961" i="24"/>
  <c r="AI961" i="24" s="1"/>
  <c r="AH962" i="24"/>
  <c r="AI962" i="24" s="1"/>
  <c r="AH963" i="24"/>
  <c r="AI963" i="24" s="1"/>
  <c r="AH964" i="24"/>
  <c r="AI964" i="24" s="1"/>
  <c r="AH965" i="24"/>
  <c r="AI965" i="24" s="1"/>
  <c r="AH966" i="24"/>
  <c r="AI966" i="24" s="1"/>
  <c r="AH967" i="24"/>
  <c r="AI967" i="24" s="1"/>
  <c r="AH968" i="24"/>
  <c r="AI968" i="24" s="1"/>
  <c r="AH969" i="24"/>
  <c r="AI969" i="24" s="1"/>
  <c r="AH970" i="24"/>
  <c r="AI970" i="24" s="1"/>
  <c r="AH971" i="24"/>
  <c r="AI971" i="24" s="1"/>
  <c r="AH972" i="24"/>
  <c r="AI972" i="24" s="1"/>
  <c r="AH973" i="24"/>
  <c r="AI973" i="24" s="1"/>
  <c r="AH974" i="24"/>
  <c r="AI974" i="24" s="1"/>
  <c r="AH975" i="24"/>
  <c r="AI975" i="24" s="1"/>
  <c r="AH976" i="24"/>
  <c r="AI976" i="24" s="1"/>
  <c r="AH977" i="24"/>
  <c r="AI977" i="24" s="1"/>
  <c r="AH978" i="24"/>
  <c r="AI978" i="24" s="1"/>
  <c r="AH979" i="24"/>
  <c r="AI979" i="24" s="1"/>
  <c r="AH980" i="24"/>
  <c r="AI980" i="24" s="1"/>
  <c r="AH981" i="24"/>
  <c r="AI981" i="24" s="1"/>
  <c r="AH982" i="24"/>
  <c r="AI982" i="24" s="1"/>
  <c r="AH983" i="24"/>
  <c r="AI983" i="24" s="1"/>
  <c r="AH984" i="24"/>
  <c r="AI984" i="24" s="1"/>
  <c r="AH985" i="24"/>
  <c r="AI985" i="24" s="1"/>
  <c r="AH986" i="24"/>
  <c r="AI986" i="24" s="1"/>
  <c r="AH987" i="24"/>
  <c r="AI987" i="24" s="1"/>
  <c r="AH988" i="24"/>
  <c r="AI988" i="24" s="1"/>
  <c r="AH989" i="24"/>
  <c r="AI989" i="24" s="1"/>
  <c r="AH990" i="24"/>
  <c r="AI990" i="24" s="1"/>
  <c r="AH991" i="24"/>
  <c r="AI991" i="24" s="1"/>
  <c r="AH992" i="24"/>
  <c r="AI992" i="24" s="1"/>
  <c r="AH993" i="24"/>
  <c r="AI993" i="24" s="1"/>
  <c r="AH994" i="24"/>
  <c r="AI994" i="24" s="1"/>
  <c r="AH995" i="24"/>
  <c r="AI995" i="24" s="1"/>
  <c r="AH996" i="24"/>
  <c r="AI996" i="24" s="1"/>
  <c r="AH997" i="24"/>
  <c r="AI997" i="24" s="1"/>
  <c r="AH998" i="24"/>
  <c r="AI998" i="24" s="1"/>
  <c r="AH999" i="24"/>
  <c r="AI999" i="24" s="1"/>
  <c r="AH1000" i="24"/>
  <c r="AI1000" i="24" s="1"/>
  <c r="AH1001" i="24"/>
  <c r="AI1001" i="24" s="1"/>
  <c r="AH1002" i="24"/>
  <c r="AI1002" i="24" s="1"/>
  <c r="AH1003" i="24"/>
  <c r="AI1003" i="24" s="1"/>
  <c r="AG5" i="24"/>
  <c r="AG4" i="24"/>
  <c r="AG6" i="24"/>
  <c r="AG7" i="24"/>
  <c r="AG8" i="24"/>
  <c r="AG9" i="24"/>
  <c r="AG10" i="24"/>
  <c r="AG11" i="24"/>
  <c r="AG12" i="24"/>
  <c r="AG13" i="24"/>
  <c r="AG14" i="24"/>
  <c r="AG15" i="24"/>
  <c r="AG16" i="24"/>
  <c r="AG17" i="24"/>
  <c r="AG18" i="24"/>
  <c r="AG19" i="24"/>
  <c r="AG20" i="24"/>
  <c r="AG21" i="24"/>
  <c r="AG22" i="24"/>
  <c r="AG23" i="24"/>
  <c r="AG24" i="24"/>
  <c r="AG25" i="24"/>
  <c r="AG26" i="24"/>
  <c r="AG27" i="24"/>
  <c r="AG28" i="24"/>
  <c r="AG29" i="24"/>
  <c r="AG30" i="24"/>
  <c r="AG31" i="24"/>
  <c r="AG32" i="24"/>
  <c r="AG33" i="24"/>
  <c r="AG34" i="24"/>
  <c r="AG35" i="24"/>
  <c r="AG36" i="24"/>
  <c r="AG37" i="24"/>
  <c r="AG38" i="24"/>
  <c r="AG39" i="24"/>
  <c r="AG40" i="24"/>
  <c r="AG41" i="24"/>
  <c r="AG42" i="24"/>
  <c r="AG43" i="24"/>
  <c r="AG44" i="24"/>
  <c r="AG45" i="24"/>
  <c r="AG46" i="24"/>
  <c r="AG47" i="24"/>
  <c r="AG48" i="24"/>
  <c r="AG49" i="24"/>
  <c r="AG50" i="24"/>
  <c r="AG51" i="24"/>
  <c r="AG52" i="24"/>
  <c r="AG53" i="24"/>
  <c r="AG54" i="24"/>
  <c r="AG55" i="24"/>
  <c r="AG56" i="24"/>
  <c r="AG57" i="24"/>
  <c r="AG58" i="24"/>
  <c r="AG59" i="24"/>
  <c r="AG60" i="24"/>
  <c r="AG61" i="24"/>
  <c r="AG62" i="24"/>
  <c r="AG63" i="24"/>
  <c r="AG64" i="24"/>
  <c r="AG65" i="24"/>
  <c r="AG66" i="24"/>
  <c r="AG67" i="24"/>
  <c r="AG68" i="24"/>
  <c r="AG69" i="24"/>
  <c r="AG70" i="24"/>
  <c r="AG71" i="24"/>
  <c r="AG72" i="24"/>
  <c r="AG73" i="24"/>
  <c r="AG74" i="24"/>
  <c r="AG75" i="24"/>
  <c r="AG76" i="24"/>
  <c r="AG77" i="24"/>
  <c r="AG78" i="24"/>
  <c r="AG79" i="24"/>
  <c r="AG80" i="24"/>
  <c r="AG81" i="24"/>
  <c r="AG82" i="24"/>
  <c r="AG83" i="24"/>
  <c r="AG84" i="24"/>
  <c r="AG85" i="24"/>
  <c r="AG86" i="24"/>
  <c r="AG87" i="24"/>
  <c r="AG88" i="24"/>
  <c r="AG89" i="24"/>
  <c r="AG90" i="24"/>
  <c r="AG91" i="24"/>
  <c r="AG92" i="24"/>
  <c r="AG93" i="24"/>
  <c r="AG94" i="24"/>
  <c r="AG95" i="24"/>
  <c r="AG96" i="24"/>
  <c r="AG97" i="24"/>
  <c r="AG98" i="24"/>
  <c r="AG99" i="24"/>
  <c r="AG100" i="24"/>
  <c r="AG101" i="24"/>
  <c r="AG102" i="24"/>
  <c r="AG103" i="24"/>
  <c r="AG104" i="24"/>
  <c r="AG105" i="24"/>
  <c r="AG106" i="24"/>
  <c r="AG107" i="24"/>
  <c r="AG108" i="24"/>
  <c r="AG109" i="24"/>
  <c r="AG110" i="24"/>
  <c r="AG111" i="24"/>
  <c r="AG112" i="24"/>
  <c r="AG113" i="24"/>
  <c r="AG114" i="24"/>
  <c r="AG115" i="24"/>
  <c r="AG116" i="24"/>
  <c r="AG117" i="24"/>
  <c r="AG118" i="24"/>
  <c r="AG119" i="24"/>
  <c r="AG120" i="24"/>
  <c r="AG121" i="24"/>
  <c r="AG122" i="24"/>
  <c r="AG123" i="24"/>
  <c r="AG124" i="24"/>
  <c r="AG125" i="24"/>
  <c r="AG126" i="24"/>
  <c r="AG127" i="24"/>
  <c r="AG128" i="24"/>
  <c r="AG129" i="24"/>
  <c r="AG130" i="24"/>
  <c r="AG131" i="24"/>
  <c r="AG132" i="24"/>
  <c r="AG133" i="24"/>
  <c r="AG134" i="24"/>
  <c r="AG135" i="24"/>
  <c r="AG136" i="24"/>
  <c r="AG137" i="24"/>
  <c r="AG138" i="24"/>
  <c r="AG139" i="24"/>
  <c r="AG140" i="24"/>
  <c r="AG141" i="24"/>
  <c r="AG142" i="24"/>
  <c r="AG143" i="24"/>
  <c r="AG144" i="24"/>
  <c r="AG145" i="24"/>
  <c r="AG146" i="24"/>
  <c r="AG147" i="24"/>
  <c r="AG148" i="24"/>
  <c r="AG149" i="24"/>
  <c r="AG150" i="24"/>
  <c r="AG151" i="24"/>
  <c r="AG152" i="24"/>
  <c r="AG153" i="24"/>
  <c r="AG154" i="24"/>
  <c r="AG155" i="24"/>
  <c r="AG156" i="24"/>
  <c r="AG157" i="24"/>
  <c r="AG158" i="24"/>
  <c r="AG159" i="24"/>
  <c r="AG160" i="24"/>
  <c r="AG161" i="24"/>
  <c r="AG162" i="24"/>
  <c r="AG163" i="24"/>
  <c r="AG164" i="24"/>
  <c r="AG165" i="24"/>
  <c r="AG166" i="24"/>
  <c r="AG167" i="24"/>
  <c r="AG168" i="24"/>
  <c r="AG169" i="24"/>
  <c r="AG170" i="24"/>
  <c r="AG171" i="24"/>
  <c r="AG172" i="24"/>
  <c r="AG173" i="24"/>
  <c r="AG174" i="24"/>
  <c r="AG175" i="24"/>
  <c r="AG176" i="24"/>
  <c r="AG177" i="24"/>
  <c r="AG178" i="24"/>
  <c r="AG179" i="24"/>
  <c r="AG180" i="24"/>
  <c r="AG181" i="24"/>
  <c r="AG182" i="24"/>
  <c r="AG183" i="24"/>
  <c r="AG184" i="24"/>
  <c r="AG185" i="24"/>
  <c r="AG186" i="24"/>
  <c r="AG187" i="24"/>
  <c r="AG188" i="24"/>
  <c r="AG189" i="24"/>
  <c r="AG190" i="24"/>
  <c r="AG191" i="24"/>
  <c r="AG192" i="24"/>
  <c r="AG193" i="24"/>
  <c r="AG194" i="24"/>
  <c r="AG195" i="24"/>
  <c r="AG196" i="24"/>
  <c r="AG197" i="24"/>
  <c r="AG198" i="24"/>
  <c r="AG199" i="24"/>
  <c r="AG200" i="24"/>
  <c r="AG201" i="24"/>
  <c r="AG202" i="24"/>
  <c r="AG203" i="24"/>
  <c r="AG204" i="24"/>
  <c r="AG205" i="24"/>
  <c r="AG206" i="24"/>
  <c r="AG207" i="24"/>
  <c r="AG208" i="24"/>
  <c r="AG209" i="24"/>
  <c r="AG210" i="24"/>
  <c r="AG211" i="24"/>
  <c r="AG212" i="24"/>
  <c r="AG213" i="24"/>
  <c r="AG214" i="24"/>
  <c r="AG215" i="24"/>
  <c r="AG216" i="24"/>
  <c r="AG217" i="24"/>
  <c r="AG218" i="24"/>
  <c r="AG219" i="24"/>
  <c r="AG220" i="24"/>
  <c r="AG221" i="24"/>
  <c r="AG222" i="24"/>
  <c r="AG223" i="24"/>
  <c r="AG224" i="24"/>
  <c r="AG225" i="24"/>
  <c r="AG226" i="24"/>
  <c r="AG227" i="24"/>
  <c r="AG228" i="24"/>
  <c r="AG229" i="24"/>
  <c r="AG230" i="24"/>
  <c r="AG231" i="24"/>
  <c r="AG232" i="24"/>
  <c r="AG233" i="24"/>
  <c r="AG234" i="24"/>
  <c r="AG235" i="24"/>
  <c r="AG236" i="24"/>
  <c r="AG237" i="24"/>
  <c r="AG238" i="24"/>
  <c r="AG239" i="24"/>
  <c r="AG240" i="24"/>
  <c r="AG241" i="24"/>
  <c r="AG242" i="24"/>
  <c r="AG243" i="24"/>
  <c r="AG244" i="24"/>
  <c r="AG245" i="24"/>
  <c r="AG246" i="24"/>
  <c r="AG247" i="24"/>
  <c r="AG248" i="24"/>
  <c r="AG249" i="24"/>
  <c r="AG250" i="24"/>
  <c r="AG251" i="24"/>
  <c r="AG252" i="24"/>
  <c r="AG253" i="24"/>
  <c r="AG254" i="24"/>
  <c r="AG255" i="24"/>
  <c r="AG256" i="24"/>
  <c r="AG257" i="24"/>
  <c r="AG258" i="24"/>
  <c r="AG259" i="24"/>
  <c r="AG260" i="24"/>
  <c r="AG261" i="24"/>
  <c r="AG262" i="24"/>
  <c r="AG263" i="24"/>
  <c r="AG264" i="24"/>
  <c r="AG265" i="24"/>
  <c r="AG266" i="24"/>
  <c r="AG267" i="24"/>
  <c r="AG268" i="24"/>
  <c r="AG269" i="24"/>
  <c r="AG270" i="24"/>
  <c r="AG271" i="24"/>
  <c r="AG272" i="24"/>
  <c r="AG273" i="24"/>
  <c r="AG274" i="24"/>
  <c r="AG275" i="24"/>
  <c r="AG276" i="24"/>
  <c r="AG277" i="24"/>
  <c r="AG278" i="24"/>
  <c r="AG279" i="24"/>
  <c r="AG280" i="24"/>
  <c r="AG281" i="24"/>
  <c r="AG282" i="24"/>
  <c r="AG283" i="24"/>
  <c r="AG284" i="24"/>
  <c r="AG285" i="24"/>
  <c r="AG286" i="24"/>
  <c r="AG287" i="24"/>
  <c r="AG288" i="24"/>
  <c r="AG289" i="24"/>
  <c r="AG290" i="24"/>
  <c r="AG291" i="24"/>
  <c r="AG292" i="24"/>
  <c r="AG293" i="24"/>
  <c r="AG294" i="24"/>
  <c r="AG295" i="24"/>
  <c r="AG296" i="24"/>
  <c r="AG297" i="24"/>
  <c r="AG298" i="24"/>
  <c r="AG299" i="24"/>
  <c r="AG300" i="24"/>
  <c r="AG301" i="24"/>
  <c r="AG302" i="24"/>
  <c r="AG303" i="24"/>
  <c r="AG304" i="24"/>
  <c r="AG305" i="24"/>
  <c r="AG306" i="24"/>
  <c r="AG307" i="24"/>
  <c r="AG308" i="24"/>
  <c r="AG309" i="24"/>
  <c r="AG310" i="24"/>
  <c r="AG311" i="24"/>
  <c r="AG312" i="24"/>
  <c r="AG313" i="24"/>
  <c r="AG314" i="24"/>
  <c r="AG315" i="24"/>
  <c r="AG316" i="24"/>
  <c r="AG317" i="24"/>
  <c r="AG318" i="24"/>
  <c r="AG319" i="24"/>
  <c r="AG320" i="24"/>
  <c r="AG321" i="24"/>
  <c r="AG322" i="24"/>
  <c r="AG323" i="24"/>
  <c r="AG324" i="24"/>
  <c r="AG325" i="24"/>
  <c r="AG326" i="24"/>
  <c r="AG327" i="24"/>
  <c r="AG328" i="24"/>
  <c r="AG329" i="24"/>
  <c r="AG330" i="24"/>
  <c r="AG331" i="24"/>
  <c r="AG332" i="24"/>
  <c r="AG333" i="24"/>
  <c r="AG334" i="24"/>
  <c r="AG335" i="24"/>
  <c r="AG336" i="24"/>
  <c r="AG337" i="24"/>
  <c r="AG338" i="24"/>
  <c r="AG339" i="24"/>
  <c r="AG340" i="24"/>
  <c r="AG341" i="24"/>
  <c r="AG342" i="24"/>
  <c r="AG343" i="24"/>
  <c r="AG344" i="24"/>
  <c r="AG345" i="24"/>
  <c r="AG346" i="24"/>
  <c r="AG347" i="24"/>
  <c r="AG348" i="24"/>
  <c r="AG349" i="24"/>
  <c r="AG350" i="24"/>
  <c r="AG351" i="24"/>
  <c r="AG352" i="24"/>
  <c r="AG353" i="24"/>
  <c r="AG354" i="24"/>
  <c r="AG355" i="24"/>
  <c r="AG356" i="24"/>
  <c r="AG357" i="24"/>
  <c r="AG358" i="24"/>
  <c r="AG359" i="24"/>
  <c r="AG360" i="24"/>
  <c r="AG361" i="24"/>
  <c r="AG362" i="24"/>
  <c r="AG363" i="24"/>
  <c r="AG364" i="24"/>
  <c r="AG365" i="24"/>
  <c r="AG366" i="24"/>
  <c r="AG367" i="24"/>
  <c r="AG368" i="24"/>
  <c r="AG369" i="24"/>
  <c r="AG370" i="24"/>
  <c r="AG371" i="24"/>
  <c r="AG372" i="24"/>
  <c r="AG373" i="24"/>
  <c r="AG374" i="24"/>
  <c r="AG375" i="24"/>
  <c r="AG376" i="24"/>
  <c r="AG377" i="24"/>
  <c r="AG378" i="24"/>
  <c r="AG379" i="24"/>
  <c r="AG380" i="24"/>
  <c r="AG381" i="24"/>
  <c r="AG382" i="24"/>
  <c r="AG383" i="24"/>
  <c r="AG384" i="24"/>
  <c r="AG385" i="24"/>
  <c r="AG386" i="24"/>
  <c r="AG387" i="24"/>
  <c r="AG388" i="24"/>
  <c r="AG389" i="24"/>
  <c r="AG390" i="24"/>
  <c r="AG391" i="24"/>
  <c r="AG392" i="24"/>
  <c r="AG393" i="24"/>
  <c r="AG394" i="24"/>
  <c r="AG395" i="24"/>
  <c r="AG396" i="24"/>
  <c r="AG397" i="24"/>
  <c r="AG398" i="24"/>
  <c r="AG399" i="24"/>
  <c r="AG400" i="24"/>
  <c r="AG401" i="24"/>
  <c r="AG402" i="24"/>
  <c r="AG403" i="24"/>
  <c r="AG404" i="24"/>
  <c r="AG405" i="24"/>
  <c r="AG406" i="24"/>
  <c r="AG407" i="24"/>
  <c r="AG408" i="24"/>
  <c r="AG409" i="24"/>
  <c r="AG410" i="24"/>
  <c r="AG411" i="24"/>
  <c r="AG412" i="24"/>
  <c r="AG413" i="24"/>
  <c r="AG414" i="24"/>
  <c r="AG415" i="24"/>
  <c r="AG416" i="24"/>
  <c r="AG417" i="24"/>
  <c r="AG418" i="24"/>
  <c r="AG419" i="24"/>
  <c r="AG420" i="24"/>
  <c r="AG421" i="24"/>
  <c r="AG422" i="24"/>
  <c r="AG423" i="24"/>
  <c r="AG424" i="24"/>
  <c r="AG425" i="24"/>
  <c r="AG426" i="24"/>
  <c r="AG427" i="24"/>
  <c r="AG428" i="24"/>
  <c r="AG429" i="24"/>
  <c r="AG430" i="24"/>
  <c r="AG431" i="24"/>
  <c r="AG432" i="24"/>
  <c r="AG433" i="24"/>
  <c r="AG434" i="24"/>
  <c r="AG435" i="24"/>
  <c r="AG436" i="24"/>
  <c r="AG437" i="24"/>
  <c r="AG438" i="24"/>
  <c r="AG439" i="24"/>
  <c r="AG440" i="24"/>
  <c r="AG441" i="24"/>
  <c r="AG442" i="24"/>
  <c r="AG443" i="24"/>
  <c r="AG444" i="24"/>
  <c r="AG445" i="24"/>
  <c r="AG446" i="24"/>
  <c r="AG447" i="24"/>
  <c r="AG448" i="24"/>
  <c r="AG449" i="24"/>
  <c r="AG450" i="24"/>
  <c r="AG451" i="24"/>
  <c r="AG452" i="24"/>
  <c r="AG453" i="24"/>
  <c r="AG454" i="24"/>
  <c r="AG455" i="24"/>
  <c r="AG456" i="24"/>
  <c r="AG457" i="24"/>
  <c r="AG458" i="24"/>
  <c r="AG459" i="24"/>
  <c r="AG460" i="24"/>
  <c r="AG461" i="24"/>
  <c r="AG462" i="24"/>
  <c r="AG463" i="24"/>
  <c r="AG464" i="24"/>
  <c r="AG465" i="24"/>
  <c r="AG466" i="24"/>
  <c r="AG467" i="24"/>
  <c r="AG468" i="24"/>
  <c r="AG469" i="24"/>
  <c r="AG470" i="24"/>
  <c r="AG471" i="24"/>
  <c r="AG472" i="24"/>
  <c r="AG473" i="24"/>
  <c r="AG474" i="24"/>
  <c r="AG475" i="24"/>
  <c r="AG476" i="24"/>
  <c r="AG477" i="24"/>
  <c r="AG478" i="24"/>
  <c r="AG479" i="24"/>
  <c r="AG480" i="24"/>
  <c r="AG481" i="24"/>
  <c r="AG482" i="24"/>
  <c r="AG483" i="24"/>
  <c r="AG484" i="24"/>
  <c r="AG485" i="24"/>
  <c r="AG486" i="24"/>
  <c r="AG487" i="24"/>
  <c r="AG488" i="24"/>
  <c r="AG489" i="24"/>
  <c r="AG490" i="24"/>
  <c r="AG491" i="24"/>
  <c r="AG492" i="24"/>
  <c r="AG493" i="24"/>
  <c r="AG494" i="24"/>
  <c r="AG495" i="24"/>
  <c r="AG496" i="24"/>
  <c r="AG497" i="24"/>
  <c r="AG498" i="24"/>
  <c r="AG499" i="24"/>
  <c r="AG500" i="24"/>
  <c r="AG501" i="24"/>
  <c r="AG502" i="24"/>
  <c r="AG503" i="24"/>
  <c r="AG504" i="24"/>
  <c r="AG505" i="24"/>
  <c r="AG506" i="24"/>
  <c r="AG507" i="24"/>
  <c r="AG508" i="24"/>
  <c r="AG509" i="24"/>
  <c r="AG510" i="24"/>
  <c r="AG511" i="24"/>
  <c r="AG512" i="24"/>
  <c r="AG513" i="24"/>
  <c r="AG514" i="24"/>
  <c r="AG515" i="24"/>
  <c r="AG516" i="24"/>
  <c r="AG517" i="24"/>
  <c r="AG518" i="24"/>
  <c r="AG519" i="24"/>
  <c r="AG520" i="24"/>
  <c r="AG521" i="24"/>
  <c r="AG522" i="24"/>
  <c r="AG523" i="24"/>
  <c r="AG524" i="24"/>
  <c r="AG525" i="24"/>
  <c r="AG526" i="24"/>
  <c r="AG527" i="24"/>
  <c r="AG528" i="24"/>
  <c r="AG529" i="24"/>
  <c r="AG530" i="24"/>
  <c r="AG531" i="24"/>
  <c r="AG532" i="24"/>
  <c r="AG533" i="24"/>
  <c r="AG534" i="24"/>
  <c r="AG535" i="24"/>
  <c r="AG536" i="24"/>
  <c r="AG537" i="24"/>
  <c r="AG538" i="24"/>
  <c r="AG539" i="24"/>
  <c r="AG540" i="24"/>
  <c r="AG541" i="24"/>
  <c r="AG542" i="24"/>
  <c r="AG543" i="24"/>
  <c r="AG544" i="24"/>
  <c r="AG545" i="24"/>
  <c r="AG546" i="24"/>
  <c r="AG547" i="24"/>
  <c r="AG548" i="24"/>
  <c r="AG549" i="24"/>
  <c r="AG550" i="24"/>
  <c r="AG551" i="24"/>
  <c r="AG552" i="24"/>
  <c r="AG553" i="24"/>
  <c r="AG554" i="24"/>
  <c r="AG555" i="24"/>
  <c r="AG556" i="24"/>
  <c r="AG557" i="24"/>
  <c r="AG558" i="24"/>
  <c r="AG559" i="24"/>
  <c r="AG560" i="24"/>
  <c r="AG561" i="24"/>
  <c r="AG562" i="24"/>
  <c r="AG563" i="24"/>
  <c r="AG564" i="24"/>
  <c r="AG565" i="24"/>
  <c r="AG566" i="24"/>
  <c r="AG567" i="24"/>
  <c r="AG568" i="24"/>
  <c r="AG569" i="24"/>
  <c r="AG570" i="24"/>
  <c r="AG571" i="24"/>
  <c r="AG572" i="24"/>
  <c r="AG573" i="24"/>
  <c r="AG574" i="24"/>
  <c r="AG575" i="24"/>
  <c r="AG576" i="24"/>
  <c r="AG577" i="24"/>
  <c r="AG578" i="24"/>
  <c r="AG579" i="24"/>
  <c r="AG580" i="24"/>
  <c r="AG581" i="24"/>
  <c r="AG582" i="24"/>
  <c r="AG583" i="24"/>
  <c r="AG584" i="24"/>
  <c r="AG585" i="24"/>
  <c r="AG586" i="24"/>
  <c r="AG587" i="24"/>
  <c r="AG588" i="24"/>
  <c r="AG589" i="24"/>
  <c r="AG590" i="24"/>
  <c r="AG591" i="24"/>
  <c r="AG592" i="24"/>
  <c r="AG593" i="24"/>
  <c r="AG594" i="24"/>
  <c r="AG595" i="24"/>
  <c r="AG596" i="24"/>
  <c r="AG597" i="24"/>
  <c r="AG598" i="24"/>
  <c r="AG599" i="24"/>
  <c r="AG600" i="24"/>
  <c r="AG601" i="24"/>
  <c r="AG602" i="24"/>
  <c r="AG603" i="24"/>
  <c r="AG604" i="24"/>
  <c r="AG605" i="24"/>
  <c r="AG606" i="24"/>
  <c r="AG607" i="24"/>
  <c r="AG608" i="24"/>
  <c r="AG609" i="24"/>
  <c r="AG610" i="24"/>
  <c r="AG611" i="24"/>
  <c r="AG612" i="24"/>
  <c r="AG613" i="24"/>
  <c r="AG614" i="24"/>
  <c r="AG615" i="24"/>
  <c r="AG616" i="24"/>
  <c r="AG617" i="24"/>
  <c r="AG618" i="24"/>
  <c r="AG619" i="24"/>
  <c r="AG620" i="24"/>
  <c r="AG621" i="24"/>
  <c r="AG622" i="24"/>
  <c r="AG623" i="24"/>
  <c r="AG624" i="24"/>
  <c r="AG625" i="24"/>
  <c r="AG626" i="24"/>
  <c r="AG627" i="24"/>
  <c r="AG628" i="24"/>
  <c r="AG629" i="24"/>
  <c r="AG630" i="24"/>
  <c r="AG631" i="24"/>
  <c r="AG632" i="24"/>
  <c r="AG633" i="24"/>
  <c r="AG634" i="24"/>
  <c r="AG635" i="24"/>
  <c r="AG636" i="24"/>
  <c r="AG637" i="24"/>
  <c r="AG638" i="24"/>
  <c r="AG639" i="24"/>
  <c r="AG640" i="24"/>
  <c r="AG641" i="24"/>
  <c r="AG642" i="24"/>
  <c r="AG643" i="24"/>
  <c r="AG644" i="24"/>
  <c r="AG645" i="24"/>
  <c r="AG646" i="24"/>
  <c r="AG647" i="24"/>
  <c r="AG648" i="24"/>
  <c r="AG649" i="24"/>
  <c r="AG650" i="24"/>
  <c r="AG651" i="24"/>
  <c r="AG652" i="24"/>
  <c r="AG653" i="24"/>
  <c r="AG654" i="24"/>
  <c r="AG655" i="24"/>
  <c r="AG656" i="24"/>
  <c r="AG657" i="24"/>
  <c r="AG658" i="24"/>
  <c r="AG659" i="24"/>
  <c r="AG660" i="24"/>
  <c r="AG661" i="24"/>
  <c r="AG662" i="24"/>
  <c r="AG663" i="24"/>
  <c r="AG664" i="24"/>
  <c r="AG665" i="24"/>
  <c r="AG666" i="24"/>
  <c r="AG667" i="24"/>
  <c r="AG668" i="24"/>
  <c r="AG669" i="24"/>
  <c r="AG670" i="24"/>
  <c r="AG671" i="24"/>
  <c r="AG672" i="24"/>
  <c r="AG673" i="24"/>
  <c r="AG674" i="24"/>
  <c r="AG675" i="24"/>
  <c r="AG676" i="24"/>
  <c r="AG677" i="24"/>
  <c r="AG678" i="24"/>
  <c r="AG679" i="24"/>
  <c r="AG680" i="24"/>
  <c r="AG681" i="24"/>
  <c r="AG682" i="24"/>
  <c r="AG683" i="24"/>
  <c r="AG684" i="24"/>
  <c r="AG685" i="24"/>
  <c r="AG686" i="24"/>
  <c r="AG687" i="24"/>
  <c r="AG688" i="24"/>
  <c r="AG689" i="24"/>
  <c r="AG690" i="24"/>
  <c r="AG691" i="24"/>
  <c r="AG692" i="24"/>
  <c r="AG693" i="24"/>
  <c r="AG694" i="24"/>
  <c r="AG695" i="24"/>
  <c r="AG696" i="24"/>
  <c r="AG697" i="24"/>
  <c r="AG698" i="24"/>
  <c r="AG699" i="24"/>
  <c r="AG700" i="24"/>
  <c r="AG701" i="24"/>
  <c r="AG702" i="24"/>
  <c r="AG703" i="24"/>
  <c r="AG704" i="24"/>
  <c r="AG705" i="24"/>
  <c r="AG706" i="24"/>
  <c r="AG707" i="24"/>
  <c r="AG708" i="24"/>
  <c r="AG709" i="24"/>
  <c r="AG710" i="24"/>
  <c r="AG711" i="24"/>
  <c r="AG712" i="24"/>
  <c r="AG713" i="24"/>
  <c r="AG714" i="24"/>
  <c r="AG715" i="24"/>
  <c r="AG716" i="24"/>
  <c r="AG717" i="24"/>
  <c r="AG718" i="24"/>
  <c r="AG719" i="24"/>
  <c r="AG720" i="24"/>
  <c r="AG721" i="24"/>
  <c r="AG722" i="24"/>
  <c r="AG723" i="24"/>
  <c r="AG724" i="24"/>
  <c r="AG725" i="24"/>
  <c r="AG726" i="24"/>
  <c r="AG727" i="24"/>
  <c r="AG728" i="24"/>
  <c r="AG729" i="24"/>
  <c r="AG730" i="24"/>
  <c r="AG731" i="24"/>
  <c r="AG732" i="24"/>
  <c r="AG733" i="24"/>
  <c r="AG734" i="24"/>
  <c r="AG735" i="24"/>
  <c r="AG736" i="24"/>
  <c r="AG737" i="24"/>
  <c r="AG738" i="24"/>
  <c r="AG739" i="24"/>
  <c r="AG740" i="24"/>
  <c r="AG741" i="24"/>
  <c r="AG742" i="24"/>
  <c r="AG743" i="24"/>
  <c r="AG744" i="24"/>
  <c r="AG745" i="24"/>
  <c r="AG746" i="24"/>
  <c r="AG747" i="24"/>
  <c r="AG748" i="24"/>
  <c r="AG749" i="24"/>
  <c r="AG750" i="24"/>
  <c r="AG751" i="24"/>
  <c r="AG752" i="24"/>
  <c r="AG753" i="24"/>
  <c r="AG754" i="24"/>
  <c r="AG755" i="24"/>
  <c r="AG756" i="24"/>
  <c r="AG757" i="24"/>
  <c r="AG758" i="24"/>
  <c r="AG759" i="24"/>
  <c r="AG760" i="24"/>
  <c r="AG761" i="24"/>
  <c r="AG762" i="24"/>
  <c r="AG763" i="24"/>
  <c r="AG764" i="24"/>
  <c r="AG765" i="24"/>
  <c r="AG766" i="24"/>
  <c r="AG767" i="24"/>
  <c r="AG768" i="24"/>
  <c r="AG769" i="24"/>
  <c r="AG770" i="24"/>
  <c r="AG771" i="24"/>
  <c r="AG772" i="24"/>
  <c r="AG773" i="24"/>
  <c r="AG774" i="24"/>
  <c r="AG775" i="24"/>
  <c r="AG776" i="24"/>
  <c r="AG777" i="24"/>
  <c r="AG778" i="24"/>
  <c r="AG779" i="24"/>
  <c r="AG780" i="24"/>
  <c r="AG781" i="24"/>
  <c r="AG782" i="24"/>
  <c r="AG783" i="24"/>
  <c r="AG784" i="24"/>
  <c r="AG785" i="24"/>
  <c r="AG786" i="24"/>
  <c r="AG787" i="24"/>
  <c r="AG788" i="24"/>
  <c r="AG789" i="24"/>
  <c r="AG790" i="24"/>
  <c r="AG791" i="24"/>
  <c r="AG792" i="24"/>
  <c r="AG793" i="24"/>
  <c r="AG794" i="24"/>
  <c r="AG795" i="24"/>
  <c r="AG796" i="24"/>
  <c r="AG797" i="24"/>
  <c r="AG798" i="24"/>
  <c r="AG799" i="24"/>
  <c r="AG800" i="24"/>
  <c r="AG801" i="24"/>
  <c r="AG802" i="24"/>
  <c r="AG803" i="24"/>
  <c r="AG804" i="24"/>
  <c r="AG805" i="24"/>
  <c r="AG806" i="24"/>
  <c r="AG807" i="24"/>
  <c r="AG808" i="24"/>
  <c r="AG809" i="24"/>
  <c r="AG810" i="24"/>
  <c r="AG811" i="24"/>
  <c r="AG812" i="24"/>
  <c r="AG813" i="24"/>
  <c r="AG814" i="24"/>
  <c r="AG815" i="24"/>
  <c r="AG816" i="24"/>
  <c r="AG817" i="24"/>
  <c r="AG818" i="24"/>
  <c r="AG819" i="24"/>
  <c r="AG820" i="24"/>
  <c r="AG821" i="24"/>
  <c r="AG822" i="24"/>
  <c r="AG823" i="24"/>
  <c r="AG824" i="24"/>
  <c r="AG825" i="24"/>
  <c r="AG826" i="24"/>
  <c r="AG827" i="24"/>
  <c r="AG828" i="24"/>
  <c r="AG829" i="24"/>
  <c r="AG830" i="24"/>
  <c r="AG831" i="24"/>
  <c r="AG832" i="24"/>
  <c r="AG833" i="24"/>
  <c r="AG834" i="24"/>
  <c r="AG835" i="24"/>
  <c r="AG836" i="24"/>
  <c r="AG837" i="24"/>
  <c r="AG838" i="24"/>
  <c r="AG839" i="24"/>
  <c r="AG840" i="24"/>
  <c r="AG841" i="24"/>
  <c r="AG842" i="24"/>
  <c r="AG843" i="24"/>
  <c r="AG844" i="24"/>
  <c r="AG845" i="24"/>
  <c r="AG846" i="24"/>
  <c r="AG847" i="24"/>
  <c r="AG848" i="24"/>
  <c r="AG849" i="24"/>
  <c r="AG850" i="24"/>
  <c r="AG851" i="24"/>
  <c r="AG852" i="24"/>
  <c r="AG853" i="24"/>
  <c r="AG854" i="24"/>
  <c r="AG855" i="24"/>
  <c r="AG856" i="24"/>
  <c r="AG857" i="24"/>
  <c r="AG858" i="24"/>
  <c r="AG859" i="24"/>
  <c r="AG860" i="24"/>
  <c r="AG861" i="24"/>
  <c r="AG862" i="24"/>
  <c r="AG863" i="24"/>
  <c r="AG864" i="24"/>
  <c r="AG865" i="24"/>
  <c r="AG866" i="24"/>
  <c r="AG867" i="24"/>
  <c r="AG868" i="24"/>
  <c r="AG869" i="24"/>
  <c r="AG870" i="24"/>
  <c r="AG871" i="24"/>
  <c r="AG872" i="24"/>
  <c r="AG873" i="24"/>
  <c r="AG874" i="24"/>
  <c r="AG875" i="24"/>
  <c r="AG876" i="24"/>
  <c r="AG877" i="24"/>
  <c r="AG878" i="24"/>
  <c r="AG879" i="24"/>
  <c r="AG880" i="24"/>
  <c r="AG881" i="24"/>
  <c r="AG882" i="24"/>
  <c r="AG883" i="24"/>
  <c r="AG884" i="24"/>
  <c r="AG885" i="24"/>
  <c r="AG886" i="24"/>
  <c r="AG887" i="24"/>
  <c r="AG888" i="24"/>
  <c r="AG889" i="24"/>
  <c r="AG890" i="24"/>
  <c r="AG891" i="24"/>
  <c r="AG892" i="24"/>
  <c r="AG893" i="24"/>
  <c r="AG894" i="24"/>
  <c r="AG895" i="24"/>
  <c r="AG896" i="24"/>
  <c r="AG897" i="24"/>
  <c r="AG898" i="24"/>
  <c r="AG899" i="24"/>
  <c r="AG900" i="24"/>
  <c r="AG901" i="24"/>
  <c r="AG902" i="24"/>
  <c r="AG903" i="24"/>
  <c r="AG904" i="24"/>
  <c r="AG905" i="24"/>
  <c r="AG906" i="24"/>
  <c r="AG907" i="24"/>
  <c r="AG908" i="24"/>
  <c r="AG909" i="24"/>
  <c r="AG910" i="24"/>
  <c r="AG911" i="24"/>
  <c r="AG912" i="24"/>
  <c r="AG913" i="24"/>
  <c r="AG914" i="24"/>
  <c r="AG915" i="24"/>
  <c r="AG916" i="24"/>
  <c r="AG917" i="24"/>
  <c r="AG918" i="24"/>
  <c r="AG919" i="24"/>
  <c r="AG920" i="24"/>
  <c r="AG921" i="24"/>
  <c r="AG922" i="24"/>
  <c r="AG923" i="24"/>
  <c r="AG924" i="24"/>
  <c r="AG925" i="24"/>
  <c r="AG926" i="24"/>
  <c r="AG927" i="24"/>
  <c r="AG928" i="24"/>
  <c r="AG929" i="24"/>
  <c r="AG930" i="24"/>
  <c r="AG931" i="24"/>
  <c r="AG932" i="24"/>
  <c r="AG933" i="24"/>
  <c r="AG934" i="24"/>
  <c r="AG935" i="24"/>
  <c r="AG936" i="24"/>
  <c r="AG937" i="24"/>
  <c r="AG938" i="24"/>
  <c r="AG939" i="24"/>
  <c r="AG940" i="24"/>
  <c r="AG941" i="24"/>
  <c r="AG942" i="24"/>
  <c r="AG943" i="24"/>
  <c r="AG944" i="24"/>
  <c r="AG945" i="24"/>
  <c r="AG946" i="24"/>
  <c r="AG947" i="24"/>
  <c r="AG948" i="24"/>
  <c r="AG949" i="24"/>
  <c r="AG950" i="24"/>
  <c r="AG951" i="24"/>
  <c r="AG952" i="24"/>
  <c r="AG953" i="24"/>
  <c r="AG954" i="24"/>
  <c r="AG955" i="24"/>
  <c r="AG956" i="24"/>
  <c r="AG957" i="24"/>
  <c r="AG958" i="24"/>
  <c r="AG959" i="24"/>
  <c r="AG960" i="24"/>
  <c r="AG961" i="24"/>
  <c r="AG962" i="24"/>
  <c r="AG963" i="24"/>
  <c r="AG964" i="24"/>
  <c r="AG965" i="24"/>
  <c r="AG966" i="24"/>
  <c r="AG967" i="24"/>
  <c r="AG968" i="24"/>
  <c r="AG969" i="24"/>
  <c r="AG970" i="24"/>
  <c r="AG971" i="24"/>
  <c r="AG972" i="24"/>
  <c r="AG973" i="24"/>
  <c r="AG974" i="24"/>
  <c r="AG975" i="24"/>
  <c r="AG976" i="24"/>
  <c r="AG977" i="24"/>
  <c r="AG978" i="24"/>
  <c r="AG979" i="24"/>
  <c r="AG980" i="24"/>
  <c r="AG981" i="24"/>
  <c r="AG982" i="24"/>
  <c r="AG983" i="24"/>
  <c r="AG984" i="24"/>
  <c r="AG985" i="24"/>
  <c r="AG986" i="24"/>
  <c r="AG987" i="24"/>
  <c r="AG988" i="24"/>
  <c r="AG989" i="24"/>
  <c r="AG990" i="24"/>
  <c r="AG991" i="24"/>
  <c r="AG992" i="24"/>
  <c r="AG993" i="24"/>
  <c r="AG994" i="24"/>
  <c r="AG995" i="24"/>
  <c r="AG996" i="24"/>
  <c r="AG997" i="24"/>
  <c r="AG998" i="24"/>
  <c r="AG999" i="24"/>
  <c r="AG1000" i="24"/>
  <c r="AG1001" i="24"/>
  <c r="AG1002" i="24"/>
  <c r="AG1003" i="24"/>
  <c r="AN4" i="24"/>
  <c r="AN5" i="24"/>
  <c r="AN6" i="24"/>
  <c r="AN7" i="24"/>
  <c r="AN8" i="24"/>
  <c r="AN9" i="24"/>
  <c r="AN10" i="24"/>
  <c r="AN11" i="24"/>
  <c r="AN12" i="24"/>
  <c r="AN13" i="24"/>
  <c r="AN14" i="24"/>
  <c r="AN15" i="24"/>
  <c r="AN16" i="24"/>
  <c r="AN17" i="24"/>
  <c r="AN18" i="24"/>
  <c r="AN19" i="24"/>
  <c r="AN20" i="24"/>
  <c r="AN21" i="24"/>
  <c r="AN22" i="24"/>
  <c r="AN23" i="24"/>
  <c r="AN24" i="24"/>
  <c r="AN25" i="24"/>
  <c r="AN26" i="24"/>
  <c r="AN27" i="24"/>
  <c r="AN28" i="24"/>
  <c r="AN29" i="24"/>
  <c r="AN30" i="24"/>
  <c r="AN31" i="24"/>
  <c r="AN32" i="24"/>
  <c r="AN33" i="24"/>
  <c r="AN34" i="24"/>
  <c r="AN35" i="24"/>
  <c r="AN36" i="24"/>
  <c r="AN37" i="24"/>
  <c r="AN38" i="24"/>
  <c r="AN39" i="24"/>
  <c r="AN40" i="24"/>
  <c r="AN41" i="24"/>
  <c r="AN42" i="24"/>
  <c r="AN43" i="24"/>
  <c r="AN44" i="24"/>
  <c r="AN45" i="24"/>
  <c r="AN46" i="24"/>
  <c r="AN47" i="24"/>
  <c r="AN48" i="24"/>
  <c r="AN49" i="24"/>
  <c r="AN50" i="24"/>
  <c r="AN51" i="24"/>
  <c r="AN52" i="24"/>
  <c r="AN53" i="24"/>
  <c r="AN54" i="24"/>
  <c r="AN55" i="24"/>
  <c r="AN56" i="24"/>
  <c r="AN57" i="24"/>
  <c r="AN58" i="24"/>
  <c r="AN59" i="24"/>
  <c r="AN60" i="24"/>
  <c r="AN61" i="24"/>
  <c r="AN62" i="24"/>
  <c r="AN63" i="24"/>
  <c r="AN64" i="24"/>
  <c r="AN65" i="24"/>
  <c r="AN66" i="24"/>
  <c r="AN67" i="24"/>
  <c r="AN68" i="24"/>
  <c r="AN69" i="24"/>
  <c r="AN70" i="24"/>
  <c r="AN71" i="24"/>
  <c r="AN72" i="24"/>
  <c r="AN73" i="24"/>
  <c r="AN74" i="24"/>
  <c r="AN75" i="24"/>
  <c r="AN76" i="24"/>
  <c r="AN77" i="24"/>
  <c r="AN78" i="24"/>
  <c r="AN79" i="24"/>
  <c r="AN80" i="24"/>
  <c r="AN81" i="24"/>
  <c r="AN82" i="24"/>
  <c r="AN83" i="24"/>
  <c r="AN84" i="24"/>
  <c r="AN85" i="24"/>
  <c r="AN86" i="24"/>
  <c r="AN87" i="24"/>
  <c r="AN88" i="24"/>
  <c r="AN89" i="24"/>
  <c r="AN90" i="24"/>
  <c r="AN91" i="24"/>
  <c r="AN92" i="24"/>
  <c r="AN93" i="24"/>
  <c r="AN94" i="24"/>
  <c r="AN95" i="24"/>
  <c r="AN96" i="24"/>
  <c r="AN97" i="24"/>
  <c r="AN98" i="24"/>
  <c r="AN99" i="24"/>
  <c r="AN100" i="24"/>
  <c r="AN101" i="24"/>
  <c r="AN102" i="24"/>
  <c r="AN103" i="24"/>
  <c r="AN104" i="24"/>
  <c r="AN105" i="24"/>
  <c r="AN106" i="24"/>
  <c r="AN107" i="24"/>
  <c r="AN108" i="24"/>
  <c r="AN109" i="24"/>
  <c r="AN110" i="24"/>
  <c r="AN111" i="24"/>
  <c r="AN112" i="24"/>
  <c r="AN113" i="24"/>
  <c r="AN114" i="24"/>
  <c r="AN115" i="24"/>
  <c r="AN116" i="24"/>
  <c r="AN117" i="24"/>
  <c r="AN118" i="24"/>
  <c r="AN119" i="24"/>
  <c r="AN120" i="24"/>
  <c r="AN121" i="24"/>
  <c r="AN122" i="24"/>
  <c r="AN123" i="24"/>
  <c r="AN124" i="24"/>
  <c r="AN125" i="24"/>
  <c r="AN126" i="24"/>
  <c r="AN127" i="24"/>
  <c r="AN128" i="24"/>
  <c r="AN129" i="24"/>
  <c r="AN130" i="24"/>
  <c r="AN131" i="24"/>
  <c r="AN132" i="24"/>
  <c r="AN133" i="24"/>
  <c r="AN134" i="24"/>
  <c r="AN135" i="24"/>
  <c r="AN136" i="24"/>
  <c r="AN137" i="24"/>
  <c r="AN138" i="24"/>
  <c r="AN139" i="24"/>
  <c r="AN140" i="24"/>
  <c r="AN141" i="24"/>
  <c r="AN142" i="24"/>
  <c r="AN143" i="24"/>
  <c r="AN144" i="24"/>
  <c r="AN145" i="24"/>
  <c r="AN146" i="24"/>
  <c r="AN147" i="24"/>
  <c r="AN148" i="24"/>
  <c r="AN149" i="24"/>
  <c r="AN150" i="24"/>
  <c r="AN151" i="24"/>
  <c r="AN152" i="24"/>
  <c r="AN153" i="24"/>
  <c r="AN154" i="24"/>
  <c r="AN155" i="24"/>
  <c r="AN156" i="24"/>
  <c r="AN157" i="24"/>
  <c r="AN158" i="24"/>
  <c r="AN159" i="24"/>
  <c r="AN160" i="24"/>
  <c r="AN161" i="24"/>
  <c r="AN162" i="24"/>
  <c r="AN163" i="24"/>
  <c r="AN164" i="24"/>
  <c r="AN165" i="24"/>
  <c r="AN166" i="24"/>
  <c r="AN167" i="24"/>
  <c r="AN168" i="24"/>
  <c r="AN169" i="24"/>
  <c r="AN170" i="24"/>
  <c r="AN171" i="24"/>
  <c r="AN172" i="24"/>
  <c r="AN173" i="24"/>
  <c r="AN174" i="24"/>
  <c r="AN175" i="24"/>
  <c r="AN176" i="24"/>
  <c r="AN177" i="24"/>
  <c r="AN178" i="24"/>
  <c r="AN179" i="24"/>
  <c r="AN180" i="24"/>
  <c r="AN181" i="24"/>
  <c r="AN182" i="24"/>
  <c r="AN183" i="24"/>
  <c r="AN184" i="24"/>
  <c r="AN185" i="24"/>
  <c r="AN186" i="24"/>
  <c r="AN187" i="24"/>
  <c r="AN188" i="24"/>
  <c r="AN189" i="24"/>
  <c r="AN190" i="24"/>
  <c r="AN191" i="24"/>
  <c r="AN192" i="24"/>
  <c r="AN193" i="24"/>
  <c r="AN194" i="24"/>
  <c r="AN195" i="24"/>
  <c r="AN196" i="24"/>
  <c r="AN197" i="24"/>
  <c r="AN198" i="24"/>
  <c r="AN199" i="24"/>
  <c r="AN200" i="24"/>
  <c r="AN201" i="24"/>
  <c r="AN202" i="24"/>
  <c r="AN203" i="24"/>
  <c r="AN204" i="24"/>
  <c r="AN205" i="24"/>
  <c r="AN206" i="24"/>
  <c r="AN207" i="24"/>
  <c r="AN208" i="24"/>
  <c r="AN209" i="24"/>
  <c r="AN210" i="24"/>
  <c r="AN211" i="24"/>
  <c r="AN212" i="24"/>
  <c r="AN213" i="24"/>
  <c r="AN214" i="24"/>
  <c r="AN215" i="24"/>
  <c r="AN216" i="24"/>
  <c r="AN217" i="24"/>
  <c r="AN218" i="24"/>
  <c r="AN219" i="24"/>
  <c r="AN220" i="24"/>
  <c r="AN221" i="24"/>
  <c r="AN222" i="24"/>
  <c r="AN223" i="24"/>
  <c r="AN224" i="24"/>
  <c r="AN225" i="24"/>
  <c r="AN226" i="24"/>
  <c r="AN227" i="24"/>
  <c r="AN228" i="24"/>
  <c r="AN229" i="24"/>
  <c r="AN230" i="24"/>
  <c r="AN231" i="24"/>
  <c r="AN232" i="24"/>
  <c r="AN233" i="24"/>
  <c r="AN234" i="24"/>
  <c r="AN235" i="24"/>
  <c r="AN236" i="24"/>
  <c r="AN237" i="24"/>
  <c r="AN238" i="24"/>
  <c r="AN239" i="24"/>
  <c r="AN240" i="24"/>
  <c r="AN241" i="24"/>
  <c r="AN242" i="24"/>
  <c r="AN243" i="24"/>
  <c r="AN244" i="24"/>
  <c r="AN245" i="24"/>
  <c r="AN246" i="24"/>
  <c r="AN247" i="24"/>
  <c r="AN248" i="24"/>
  <c r="AN249" i="24"/>
  <c r="AN250" i="24"/>
  <c r="AN251" i="24"/>
  <c r="AN252" i="24"/>
  <c r="AN253" i="24"/>
  <c r="AN254" i="24"/>
  <c r="AN255" i="24"/>
  <c r="AN256" i="24"/>
  <c r="AN257" i="24"/>
  <c r="AN258" i="24"/>
  <c r="AN259" i="24"/>
  <c r="AN260" i="24"/>
  <c r="AN261" i="24"/>
  <c r="AN262" i="24"/>
  <c r="AN263" i="24"/>
  <c r="AN264" i="24"/>
  <c r="AN265" i="24"/>
  <c r="AN266" i="24"/>
  <c r="AN267" i="24"/>
  <c r="AN268" i="24"/>
  <c r="AN269" i="24"/>
  <c r="AN270" i="24"/>
  <c r="AN271" i="24"/>
  <c r="AN272" i="24"/>
  <c r="AN273" i="24"/>
  <c r="AN274" i="24"/>
  <c r="AN275" i="24"/>
  <c r="AN276" i="24"/>
  <c r="AN277" i="24"/>
  <c r="AN278" i="24"/>
  <c r="AN279" i="24"/>
  <c r="AN280" i="24"/>
  <c r="AN281" i="24"/>
  <c r="AN282" i="24"/>
  <c r="AN283" i="24"/>
  <c r="AN284" i="24"/>
  <c r="AN285" i="24"/>
  <c r="AN286" i="24"/>
  <c r="AN287" i="24"/>
  <c r="AN288" i="24"/>
  <c r="AN289" i="24"/>
  <c r="AN290" i="24"/>
  <c r="AN291" i="24"/>
  <c r="AN292" i="24"/>
  <c r="AN293" i="24"/>
  <c r="AN294" i="24"/>
  <c r="AN295" i="24"/>
  <c r="AN296" i="24"/>
  <c r="AN297" i="24"/>
  <c r="AN298" i="24"/>
  <c r="AN299" i="24"/>
  <c r="AN300" i="24"/>
  <c r="AN301" i="24"/>
  <c r="AN302" i="24"/>
  <c r="AN303" i="24"/>
  <c r="AN304" i="24"/>
  <c r="AN305" i="24"/>
  <c r="AN306" i="24"/>
  <c r="AN307" i="24"/>
  <c r="AN308" i="24"/>
  <c r="AN309" i="24"/>
  <c r="AN310" i="24"/>
  <c r="AN311" i="24"/>
  <c r="AN312" i="24"/>
  <c r="AN313" i="24"/>
  <c r="AN314" i="24"/>
  <c r="AN315" i="24"/>
  <c r="AN316" i="24"/>
  <c r="AN317" i="24"/>
  <c r="AN318" i="24"/>
  <c r="AN319" i="24"/>
  <c r="AN320" i="24"/>
  <c r="AN321" i="24"/>
  <c r="AN322" i="24"/>
  <c r="AN323" i="24"/>
  <c r="AN324" i="24"/>
  <c r="AN325" i="24"/>
  <c r="AN326" i="24"/>
  <c r="AN327" i="24"/>
  <c r="AN328" i="24"/>
  <c r="AN329" i="24"/>
  <c r="AN330" i="24"/>
  <c r="AN331" i="24"/>
  <c r="AN332" i="24"/>
  <c r="AN333" i="24"/>
  <c r="AN334" i="24"/>
  <c r="AN335" i="24"/>
  <c r="AN336" i="24"/>
  <c r="AN337" i="24"/>
  <c r="AN338" i="24"/>
  <c r="AN339" i="24"/>
  <c r="AN340" i="24"/>
  <c r="AN341" i="24"/>
  <c r="AN342" i="24"/>
  <c r="AN343" i="24"/>
  <c r="AN344" i="24"/>
  <c r="AN345" i="24"/>
  <c r="AN346" i="24"/>
  <c r="AN347" i="24"/>
  <c r="AN348" i="24"/>
  <c r="AN349" i="24"/>
  <c r="AN350" i="24"/>
  <c r="AN351" i="24"/>
  <c r="AN352" i="24"/>
  <c r="AN353" i="24"/>
  <c r="AN354" i="24"/>
  <c r="AN355" i="24"/>
  <c r="AN356" i="24"/>
  <c r="AN357" i="24"/>
  <c r="AN358" i="24"/>
  <c r="AN359" i="24"/>
  <c r="AN360" i="24"/>
  <c r="AN361" i="24"/>
  <c r="AN362" i="24"/>
  <c r="AN363" i="24"/>
  <c r="AN364" i="24"/>
  <c r="AN365" i="24"/>
  <c r="AN366" i="24"/>
  <c r="AN367" i="24"/>
  <c r="AN368" i="24"/>
  <c r="AN369" i="24"/>
  <c r="AN370" i="24"/>
  <c r="AN371" i="24"/>
  <c r="AN372" i="24"/>
  <c r="AN373" i="24"/>
  <c r="AN374" i="24"/>
  <c r="AN375" i="24"/>
  <c r="AN376" i="24"/>
  <c r="AN377" i="24"/>
  <c r="AN378" i="24"/>
  <c r="AN379" i="24"/>
  <c r="AN380" i="24"/>
  <c r="AN381" i="24"/>
  <c r="AN382" i="24"/>
  <c r="AN383" i="24"/>
  <c r="AN384" i="24"/>
  <c r="AN385" i="24"/>
  <c r="AN386" i="24"/>
  <c r="AN387" i="24"/>
  <c r="AN388" i="24"/>
  <c r="AN389" i="24"/>
  <c r="AN390" i="24"/>
  <c r="AN391" i="24"/>
  <c r="AN392" i="24"/>
  <c r="AN393" i="24"/>
  <c r="AN394" i="24"/>
  <c r="AN395" i="24"/>
  <c r="AN396" i="24"/>
  <c r="AN397" i="24"/>
  <c r="AN398" i="24"/>
  <c r="AN399" i="24"/>
  <c r="AN400" i="24"/>
  <c r="AN401" i="24"/>
  <c r="AN402" i="24"/>
  <c r="AN403" i="24"/>
  <c r="AN404" i="24"/>
  <c r="AN405" i="24"/>
  <c r="AN406" i="24"/>
  <c r="AN407" i="24"/>
  <c r="AN408" i="24"/>
  <c r="AN409" i="24"/>
  <c r="AN410" i="24"/>
  <c r="AN411" i="24"/>
  <c r="AN412" i="24"/>
  <c r="AN413" i="24"/>
  <c r="AN414" i="24"/>
  <c r="AN415" i="24"/>
  <c r="AN416" i="24"/>
  <c r="AN417" i="24"/>
  <c r="AN418" i="24"/>
  <c r="AN419" i="24"/>
  <c r="AN420" i="24"/>
  <c r="AN421" i="24"/>
  <c r="AN422" i="24"/>
  <c r="AN423" i="24"/>
  <c r="AN424" i="24"/>
  <c r="AN425" i="24"/>
  <c r="AN426" i="24"/>
  <c r="AN427" i="24"/>
  <c r="AN428" i="24"/>
  <c r="AN429" i="24"/>
  <c r="AN430" i="24"/>
  <c r="AN431" i="24"/>
  <c r="AN432" i="24"/>
  <c r="AN433" i="24"/>
  <c r="AN434" i="24"/>
  <c r="AN435" i="24"/>
  <c r="AN436" i="24"/>
  <c r="AN437" i="24"/>
  <c r="AN438" i="24"/>
  <c r="AN439" i="24"/>
  <c r="AN440" i="24"/>
  <c r="AN441" i="24"/>
  <c r="AN442" i="24"/>
  <c r="AN443" i="24"/>
  <c r="AN444" i="24"/>
  <c r="AN445" i="24"/>
  <c r="AN446" i="24"/>
  <c r="AN447" i="24"/>
  <c r="AN448" i="24"/>
  <c r="AN449" i="24"/>
  <c r="AN450" i="24"/>
  <c r="AN451" i="24"/>
  <c r="AN452" i="24"/>
  <c r="AN453" i="24"/>
  <c r="AN454" i="24"/>
  <c r="AN455" i="24"/>
  <c r="AN456" i="24"/>
  <c r="AN457" i="24"/>
  <c r="AN458" i="24"/>
  <c r="AN459" i="24"/>
  <c r="AN460" i="24"/>
  <c r="AN461" i="24"/>
  <c r="AN462" i="24"/>
  <c r="AN463" i="24"/>
  <c r="AN464" i="24"/>
  <c r="AN465" i="24"/>
  <c r="AN466" i="24"/>
  <c r="AN467" i="24"/>
  <c r="AN468" i="24"/>
  <c r="AN469" i="24"/>
  <c r="AN470" i="24"/>
  <c r="AN471" i="24"/>
  <c r="AN472" i="24"/>
  <c r="AN473" i="24"/>
  <c r="AN474" i="24"/>
  <c r="AN475" i="24"/>
  <c r="AN476" i="24"/>
  <c r="AN477" i="24"/>
  <c r="AN478" i="24"/>
  <c r="AN479" i="24"/>
  <c r="AN480" i="24"/>
  <c r="AN481" i="24"/>
  <c r="AN482" i="24"/>
  <c r="AN483" i="24"/>
  <c r="AN484" i="24"/>
  <c r="AN485" i="24"/>
  <c r="AN486" i="24"/>
  <c r="AN487" i="24"/>
  <c r="AN488" i="24"/>
  <c r="AN489" i="24"/>
  <c r="AN490" i="24"/>
  <c r="AN491" i="24"/>
  <c r="AN492" i="24"/>
  <c r="AN493" i="24"/>
  <c r="AN494" i="24"/>
  <c r="AN495" i="24"/>
  <c r="AN496" i="24"/>
  <c r="AN497" i="24"/>
  <c r="AN498" i="24"/>
  <c r="AN499" i="24"/>
  <c r="AN500" i="24"/>
  <c r="AN501" i="24"/>
  <c r="AN502" i="24"/>
  <c r="AN503" i="24"/>
  <c r="AN504" i="24"/>
  <c r="AN505" i="24"/>
  <c r="AN506" i="24"/>
  <c r="AN507" i="24"/>
  <c r="AN508" i="24"/>
  <c r="AN509" i="24"/>
  <c r="AN510" i="24"/>
  <c r="AN511" i="24"/>
  <c r="AN512" i="24"/>
  <c r="AN513" i="24"/>
  <c r="AN514" i="24"/>
  <c r="AN515" i="24"/>
  <c r="AN516" i="24"/>
  <c r="AN517" i="24"/>
  <c r="AN518" i="24"/>
  <c r="AN519" i="24"/>
  <c r="AN520" i="24"/>
  <c r="AN521" i="24"/>
  <c r="AN522" i="24"/>
  <c r="AN523" i="24"/>
  <c r="AN524" i="24"/>
  <c r="AN525" i="24"/>
  <c r="AN526" i="24"/>
  <c r="AN527" i="24"/>
  <c r="AN528" i="24"/>
  <c r="AN529" i="24"/>
  <c r="AN530" i="24"/>
  <c r="AN531" i="24"/>
  <c r="AN532" i="24"/>
  <c r="AN533" i="24"/>
  <c r="AN534" i="24"/>
  <c r="AN535" i="24"/>
  <c r="AN536" i="24"/>
  <c r="AN537" i="24"/>
  <c r="AN538" i="24"/>
  <c r="AN539" i="24"/>
  <c r="AN540" i="24"/>
  <c r="AN541" i="24"/>
  <c r="AN542" i="24"/>
  <c r="AN543" i="24"/>
  <c r="AN544" i="24"/>
  <c r="AN545" i="24"/>
  <c r="AN546" i="24"/>
  <c r="AN547" i="24"/>
  <c r="AN548" i="24"/>
  <c r="AN549" i="24"/>
  <c r="AN550" i="24"/>
  <c r="AN551" i="24"/>
  <c r="AN552" i="24"/>
  <c r="AN553" i="24"/>
  <c r="AN554" i="24"/>
  <c r="AN555" i="24"/>
  <c r="AN556" i="24"/>
  <c r="AN557" i="24"/>
  <c r="AN558" i="24"/>
  <c r="AN559" i="24"/>
  <c r="AN560" i="24"/>
  <c r="AN561" i="24"/>
  <c r="AN562" i="24"/>
  <c r="AN563" i="24"/>
  <c r="AN564" i="24"/>
  <c r="AN565" i="24"/>
  <c r="AN566" i="24"/>
  <c r="AN567" i="24"/>
  <c r="AN568" i="24"/>
  <c r="AN569" i="24"/>
  <c r="AN570" i="24"/>
  <c r="AN571" i="24"/>
  <c r="AN572" i="24"/>
  <c r="AN573" i="24"/>
  <c r="AN574" i="24"/>
  <c r="AN575" i="24"/>
  <c r="AN576" i="24"/>
  <c r="AN577" i="24"/>
  <c r="AN578" i="24"/>
  <c r="AN579" i="24"/>
  <c r="AN580" i="24"/>
  <c r="AN581" i="24"/>
  <c r="AN582" i="24"/>
  <c r="AN583" i="24"/>
  <c r="AN584" i="24"/>
  <c r="AN585" i="24"/>
  <c r="AN586" i="24"/>
  <c r="AN587" i="24"/>
  <c r="AN588" i="24"/>
  <c r="AN589" i="24"/>
  <c r="AN590" i="24"/>
  <c r="AN591" i="24"/>
  <c r="AN592" i="24"/>
  <c r="AN593" i="24"/>
  <c r="AN594" i="24"/>
  <c r="AN595" i="24"/>
  <c r="AN596" i="24"/>
  <c r="AN597" i="24"/>
  <c r="AN598" i="24"/>
  <c r="AN599" i="24"/>
  <c r="AN600" i="24"/>
  <c r="AN601" i="24"/>
  <c r="AN602" i="24"/>
  <c r="AN603" i="24"/>
  <c r="AN604" i="24"/>
  <c r="AN605" i="24"/>
  <c r="AN606" i="24"/>
  <c r="AN607" i="24"/>
  <c r="AN608" i="24"/>
  <c r="AN609" i="24"/>
  <c r="AN610" i="24"/>
  <c r="AN611" i="24"/>
  <c r="AN612" i="24"/>
  <c r="AN613" i="24"/>
  <c r="AN614" i="24"/>
  <c r="AN615" i="24"/>
  <c r="AN616" i="24"/>
  <c r="AN617" i="24"/>
  <c r="AN618" i="24"/>
  <c r="AN619" i="24"/>
  <c r="AN620" i="24"/>
  <c r="AN621" i="24"/>
  <c r="AN622" i="24"/>
  <c r="AN623" i="24"/>
  <c r="AN624" i="24"/>
  <c r="AN625" i="24"/>
  <c r="AN626" i="24"/>
  <c r="AN627" i="24"/>
  <c r="AN628" i="24"/>
  <c r="AN629" i="24"/>
  <c r="AN630" i="24"/>
  <c r="AN631" i="24"/>
  <c r="AN632" i="24"/>
  <c r="AN633" i="24"/>
  <c r="AN634" i="24"/>
  <c r="AN635" i="24"/>
  <c r="AN636" i="24"/>
  <c r="AN637" i="24"/>
  <c r="AN638" i="24"/>
  <c r="AN639" i="24"/>
  <c r="AN640" i="24"/>
  <c r="AN641" i="24"/>
  <c r="AN642" i="24"/>
  <c r="AN643" i="24"/>
  <c r="AN644" i="24"/>
  <c r="AN645" i="24"/>
  <c r="AN646" i="24"/>
  <c r="AN647" i="24"/>
  <c r="AN648" i="24"/>
  <c r="AN649" i="24"/>
  <c r="AN650" i="24"/>
  <c r="AN651" i="24"/>
  <c r="AN652" i="24"/>
  <c r="AN653" i="24"/>
  <c r="AN654" i="24"/>
  <c r="AN655" i="24"/>
  <c r="AN656" i="24"/>
  <c r="AN657" i="24"/>
  <c r="AN658" i="24"/>
  <c r="AN659" i="24"/>
  <c r="AN660" i="24"/>
  <c r="AN661" i="24"/>
  <c r="AN662" i="24"/>
  <c r="AN663" i="24"/>
  <c r="AN664" i="24"/>
  <c r="AN665" i="24"/>
  <c r="AN666" i="24"/>
  <c r="AN667" i="24"/>
  <c r="AN668" i="24"/>
  <c r="AN669" i="24"/>
  <c r="AN670" i="24"/>
  <c r="AN671" i="24"/>
  <c r="AN672" i="24"/>
  <c r="AN673" i="24"/>
  <c r="AN674" i="24"/>
  <c r="AN675" i="24"/>
  <c r="AN676" i="24"/>
  <c r="AN677" i="24"/>
  <c r="AN678" i="24"/>
  <c r="AN679" i="24"/>
  <c r="AN680" i="24"/>
  <c r="AN681" i="24"/>
  <c r="AN682" i="24"/>
  <c r="AN683" i="24"/>
  <c r="AN684" i="24"/>
  <c r="AN685" i="24"/>
  <c r="AN686" i="24"/>
  <c r="AN687" i="24"/>
  <c r="AN688" i="24"/>
  <c r="AN689" i="24"/>
  <c r="AN690" i="24"/>
  <c r="AN691" i="24"/>
  <c r="AN692" i="24"/>
  <c r="AN693" i="24"/>
  <c r="AN694" i="24"/>
  <c r="AN695" i="24"/>
  <c r="AN696" i="24"/>
  <c r="AN697" i="24"/>
  <c r="AN698" i="24"/>
  <c r="AN699" i="24"/>
  <c r="AN700" i="24"/>
  <c r="AN701" i="24"/>
  <c r="AN702" i="24"/>
  <c r="AN703" i="24"/>
  <c r="AN704" i="24"/>
  <c r="AN705" i="24"/>
  <c r="AN706" i="24"/>
  <c r="AN707" i="24"/>
  <c r="AN708" i="24"/>
  <c r="AN709" i="24"/>
  <c r="AN710" i="24"/>
  <c r="AN711" i="24"/>
  <c r="AN712" i="24"/>
  <c r="AN713" i="24"/>
  <c r="AN714" i="24"/>
  <c r="AN715" i="24"/>
  <c r="AN716" i="24"/>
  <c r="AN717" i="24"/>
  <c r="AN718" i="24"/>
  <c r="AN719" i="24"/>
  <c r="AN720" i="24"/>
  <c r="AN721" i="24"/>
  <c r="AN722" i="24"/>
  <c r="AN723" i="24"/>
  <c r="AN724" i="24"/>
  <c r="AN725" i="24"/>
  <c r="AN726" i="24"/>
  <c r="AN727" i="24"/>
  <c r="AN728" i="24"/>
  <c r="AN729" i="24"/>
  <c r="AN730" i="24"/>
  <c r="AN731" i="24"/>
  <c r="AN732" i="24"/>
  <c r="AN733" i="24"/>
  <c r="AN734" i="24"/>
  <c r="AN735" i="24"/>
  <c r="AN736" i="24"/>
  <c r="AN737" i="24"/>
  <c r="AN738" i="24"/>
  <c r="AN739" i="24"/>
  <c r="AN740" i="24"/>
  <c r="AN741" i="24"/>
  <c r="AN742" i="24"/>
  <c r="AN743" i="24"/>
  <c r="AN744" i="24"/>
  <c r="AN745" i="24"/>
  <c r="AN746" i="24"/>
  <c r="AN747" i="24"/>
  <c r="AN748" i="24"/>
  <c r="AN749" i="24"/>
  <c r="AN750" i="24"/>
  <c r="AN751" i="24"/>
  <c r="AN752" i="24"/>
  <c r="AN753" i="24"/>
  <c r="AN754" i="24"/>
  <c r="AN755" i="24"/>
  <c r="AN756" i="24"/>
  <c r="AN757" i="24"/>
  <c r="AN758" i="24"/>
  <c r="AN759" i="24"/>
  <c r="AN760" i="24"/>
  <c r="AN761" i="24"/>
  <c r="AN762" i="24"/>
  <c r="AN763" i="24"/>
  <c r="AN764" i="24"/>
  <c r="AN765" i="24"/>
  <c r="AN766" i="24"/>
  <c r="AN767" i="24"/>
  <c r="AN768" i="24"/>
  <c r="AN769" i="24"/>
  <c r="AN770" i="24"/>
  <c r="AN771" i="24"/>
  <c r="AN772" i="24"/>
  <c r="AN773" i="24"/>
  <c r="AN774" i="24"/>
  <c r="AN775" i="24"/>
  <c r="AN776" i="24"/>
  <c r="AN777" i="24"/>
  <c r="AN778" i="24"/>
  <c r="AN779" i="24"/>
  <c r="AN780" i="24"/>
  <c r="AN781" i="24"/>
  <c r="AN782" i="24"/>
  <c r="AN783" i="24"/>
  <c r="AN784" i="24"/>
  <c r="AN785" i="24"/>
  <c r="AN786" i="24"/>
  <c r="AN787" i="24"/>
  <c r="AN788" i="24"/>
  <c r="AN789" i="24"/>
  <c r="AN790" i="24"/>
  <c r="AN791" i="24"/>
  <c r="AN792" i="24"/>
  <c r="AN793" i="24"/>
  <c r="AN794" i="24"/>
  <c r="AN795" i="24"/>
  <c r="AN796" i="24"/>
  <c r="AN797" i="24"/>
  <c r="AN798" i="24"/>
  <c r="AN799" i="24"/>
  <c r="AN800" i="24"/>
  <c r="AN801" i="24"/>
  <c r="AN802" i="24"/>
  <c r="AN803" i="24"/>
  <c r="AN804" i="24"/>
  <c r="AN805" i="24"/>
  <c r="AN806" i="24"/>
  <c r="AN807" i="24"/>
  <c r="AN808" i="24"/>
  <c r="AN809" i="24"/>
  <c r="AN810" i="24"/>
  <c r="AN811" i="24"/>
  <c r="AN812" i="24"/>
  <c r="AN813" i="24"/>
  <c r="AN814" i="24"/>
  <c r="AN815" i="24"/>
  <c r="AN816" i="24"/>
  <c r="AN817" i="24"/>
  <c r="AN818" i="24"/>
  <c r="AN819" i="24"/>
  <c r="AN820" i="24"/>
  <c r="AN821" i="24"/>
  <c r="AN822" i="24"/>
  <c r="AN823" i="24"/>
  <c r="AN824" i="24"/>
  <c r="AN825" i="24"/>
  <c r="AN826" i="24"/>
  <c r="AN827" i="24"/>
  <c r="AN828" i="24"/>
  <c r="AN829" i="24"/>
  <c r="AN830" i="24"/>
  <c r="AN831" i="24"/>
  <c r="AN832" i="24"/>
  <c r="AN833" i="24"/>
  <c r="AN834" i="24"/>
  <c r="AN835" i="24"/>
  <c r="AN836" i="24"/>
  <c r="AN837" i="24"/>
  <c r="AN838" i="24"/>
  <c r="AN839" i="24"/>
  <c r="AN840" i="24"/>
  <c r="AN841" i="24"/>
  <c r="AN842" i="24"/>
  <c r="AN843" i="24"/>
  <c r="AN844" i="24"/>
  <c r="AN845" i="24"/>
  <c r="AN846" i="24"/>
  <c r="AN847" i="24"/>
  <c r="AN848" i="24"/>
  <c r="AN849" i="24"/>
  <c r="AN850" i="24"/>
  <c r="AN851" i="24"/>
  <c r="AN852" i="24"/>
  <c r="AN853" i="24"/>
  <c r="AN854" i="24"/>
  <c r="AN855" i="24"/>
  <c r="AN856" i="24"/>
  <c r="AN857" i="24"/>
  <c r="AN858" i="24"/>
  <c r="AN859" i="24"/>
  <c r="AN860" i="24"/>
  <c r="AN861" i="24"/>
  <c r="AN862" i="24"/>
  <c r="AN863" i="24"/>
  <c r="AN864" i="24"/>
  <c r="AN865" i="24"/>
  <c r="AN866" i="24"/>
  <c r="AN867" i="24"/>
  <c r="AN868" i="24"/>
  <c r="AN869" i="24"/>
  <c r="AN870" i="24"/>
  <c r="AN871" i="24"/>
  <c r="AN872" i="24"/>
  <c r="AN873" i="24"/>
  <c r="AN874" i="24"/>
  <c r="AN875" i="24"/>
  <c r="AN876" i="24"/>
  <c r="AN877" i="24"/>
  <c r="AN878" i="24"/>
  <c r="AN879" i="24"/>
  <c r="AN880" i="24"/>
  <c r="AN881" i="24"/>
  <c r="AN882" i="24"/>
  <c r="AN883" i="24"/>
  <c r="AN884" i="24"/>
  <c r="AN885" i="24"/>
  <c r="AN886" i="24"/>
  <c r="AN887" i="24"/>
  <c r="AN888" i="24"/>
  <c r="AN889" i="24"/>
  <c r="AN890" i="24"/>
  <c r="AN891" i="24"/>
  <c r="AN892" i="24"/>
  <c r="AN893" i="24"/>
  <c r="AN894" i="24"/>
  <c r="AN895" i="24"/>
  <c r="AN896" i="24"/>
  <c r="AN897" i="24"/>
  <c r="AN898" i="24"/>
  <c r="AN899" i="24"/>
  <c r="AN900" i="24"/>
  <c r="AN901" i="24"/>
  <c r="AN902" i="24"/>
  <c r="AN903" i="24"/>
  <c r="AN904" i="24"/>
  <c r="AN905" i="24"/>
  <c r="AN906" i="24"/>
  <c r="AN907" i="24"/>
  <c r="AN908" i="24"/>
  <c r="AN909" i="24"/>
  <c r="AN910" i="24"/>
  <c r="AN911" i="24"/>
  <c r="AN912" i="24"/>
  <c r="AN913" i="24"/>
  <c r="AN914" i="24"/>
  <c r="AN915" i="24"/>
  <c r="AN916" i="24"/>
  <c r="AN917" i="24"/>
  <c r="AN918" i="24"/>
  <c r="AN919" i="24"/>
  <c r="AN920" i="24"/>
  <c r="AN921" i="24"/>
  <c r="AN922" i="24"/>
  <c r="AN923" i="24"/>
  <c r="AN924" i="24"/>
  <c r="AN925" i="24"/>
  <c r="AN926" i="24"/>
  <c r="AN927" i="24"/>
  <c r="AN928" i="24"/>
  <c r="AN929" i="24"/>
  <c r="AN930" i="24"/>
  <c r="AN931" i="24"/>
  <c r="AN932" i="24"/>
  <c r="AN933" i="24"/>
  <c r="AN934" i="24"/>
  <c r="AN935" i="24"/>
  <c r="AN936" i="24"/>
  <c r="AN937" i="24"/>
  <c r="AN938" i="24"/>
  <c r="AN939" i="24"/>
  <c r="AN940" i="24"/>
  <c r="AN941" i="24"/>
  <c r="AN942" i="24"/>
  <c r="AN943" i="24"/>
  <c r="AN944" i="24"/>
  <c r="AN945" i="24"/>
  <c r="AN946" i="24"/>
  <c r="AN947" i="24"/>
  <c r="AN948" i="24"/>
  <c r="AN949" i="24"/>
  <c r="AN950" i="24"/>
  <c r="AN951" i="24"/>
  <c r="AN952" i="24"/>
  <c r="AN953" i="24"/>
  <c r="AN954" i="24"/>
  <c r="AN955" i="24"/>
  <c r="AN956" i="24"/>
  <c r="AN957" i="24"/>
  <c r="AN958" i="24"/>
  <c r="AN959" i="24"/>
  <c r="AN960" i="24"/>
  <c r="AN961" i="24"/>
  <c r="AN962" i="24"/>
  <c r="AN963" i="24"/>
  <c r="AN964" i="24"/>
  <c r="AN965" i="24"/>
  <c r="AN966" i="24"/>
  <c r="AN967" i="24"/>
  <c r="AN968" i="24"/>
  <c r="AN969" i="24"/>
  <c r="AN970" i="24"/>
  <c r="AN971" i="24"/>
  <c r="AN972" i="24"/>
  <c r="AN973" i="24"/>
  <c r="AN974" i="24"/>
  <c r="AN975" i="24"/>
  <c r="AN976" i="24"/>
  <c r="AN977" i="24"/>
  <c r="AN978" i="24"/>
  <c r="AN979" i="24"/>
  <c r="AN980" i="24"/>
  <c r="AN981" i="24"/>
  <c r="AN982" i="24"/>
  <c r="AN983" i="24"/>
  <c r="AN984" i="24"/>
  <c r="AN985" i="24"/>
  <c r="AN986" i="24"/>
  <c r="AN987" i="24"/>
  <c r="AN988" i="24"/>
  <c r="AN989" i="24"/>
  <c r="AN990" i="24"/>
  <c r="AN991" i="24"/>
  <c r="AN992" i="24"/>
  <c r="AN993" i="24"/>
  <c r="AN994" i="24"/>
  <c r="AN995" i="24"/>
  <c r="AN996" i="24"/>
  <c r="AN997" i="24"/>
  <c r="AN998" i="24"/>
  <c r="AN999" i="24"/>
  <c r="AN1000" i="24"/>
  <c r="AN1001" i="24"/>
  <c r="AN1002" i="24"/>
  <c r="AN1003" i="24"/>
  <c r="AM4" i="24"/>
  <c r="AM5" i="24"/>
  <c r="AM6" i="24"/>
  <c r="AM7" i="24"/>
  <c r="AM8" i="24"/>
  <c r="AM9" i="24"/>
  <c r="AM10" i="24"/>
  <c r="AM11" i="24"/>
  <c r="AM12" i="24"/>
  <c r="AM13" i="24"/>
  <c r="AM14" i="24"/>
  <c r="AM15" i="24"/>
  <c r="AM16" i="24"/>
  <c r="AM17" i="24"/>
  <c r="AM18" i="24"/>
  <c r="AM19" i="24"/>
  <c r="AM20" i="24"/>
  <c r="AM21" i="24"/>
  <c r="AM22" i="24"/>
  <c r="AM23" i="24"/>
  <c r="AM24" i="24"/>
  <c r="AM25" i="24"/>
  <c r="AM26" i="24"/>
  <c r="AM27" i="24"/>
  <c r="AM28" i="24"/>
  <c r="AM29" i="24"/>
  <c r="AM30" i="24"/>
  <c r="AM31" i="24"/>
  <c r="AM32" i="24"/>
  <c r="AM33" i="24"/>
  <c r="AM34" i="24"/>
  <c r="AM35" i="24"/>
  <c r="AM36" i="24"/>
  <c r="AM37" i="24"/>
  <c r="AM38" i="24"/>
  <c r="AM39" i="24"/>
  <c r="AM40" i="24"/>
  <c r="AM41" i="24"/>
  <c r="AM42" i="24"/>
  <c r="AM43" i="24"/>
  <c r="AM44" i="24"/>
  <c r="AM45" i="24"/>
  <c r="AM46" i="24"/>
  <c r="AM47" i="24"/>
  <c r="AM48" i="24"/>
  <c r="AM49" i="24"/>
  <c r="AM50" i="24"/>
  <c r="AM51" i="24"/>
  <c r="AM52" i="24"/>
  <c r="AM53" i="24"/>
  <c r="AM54" i="24"/>
  <c r="AM55" i="24"/>
  <c r="AM56" i="24"/>
  <c r="AM57" i="24"/>
  <c r="AM58" i="24"/>
  <c r="AM59" i="24"/>
  <c r="AM60" i="24"/>
  <c r="AM61" i="24"/>
  <c r="AM62" i="24"/>
  <c r="AM63" i="24"/>
  <c r="AM64" i="24"/>
  <c r="AM65" i="24"/>
  <c r="AM66" i="24"/>
  <c r="AM67" i="24"/>
  <c r="AM68" i="24"/>
  <c r="AM69" i="24"/>
  <c r="AM70" i="24"/>
  <c r="AM71" i="24"/>
  <c r="AM72" i="24"/>
  <c r="AM73" i="24"/>
  <c r="AM74" i="24"/>
  <c r="AM75" i="24"/>
  <c r="AM76" i="24"/>
  <c r="AM77" i="24"/>
  <c r="AM78" i="24"/>
  <c r="AM79" i="24"/>
  <c r="AM80" i="24"/>
  <c r="AM81" i="24"/>
  <c r="AM82" i="24"/>
  <c r="AM83" i="24"/>
  <c r="AM84" i="24"/>
  <c r="AM85" i="24"/>
  <c r="AM86" i="24"/>
  <c r="AM87" i="24"/>
  <c r="AM88" i="24"/>
  <c r="AM89" i="24"/>
  <c r="AM90" i="24"/>
  <c r="AM91" i="24"/>
  <c r="AM92" i="24"/>
  <c r="AM93" i="24"/>
  <c r="AM94" i="24"/>
  <c r="AM95" i="24"/>
  <c r="AM96" i="24"/>
  <c r="AM97" i="24"/>
  <c r="AM98" i="24"/>
  <c r="AM99" i="24"/>
  <c r="AM100" i="24"/>
  <c r="AM101" i="24"/>
  <c r="AM102" i="24"/>
  <c r="AM103" i="24"/>
  <c r="AM104" i="24"/>
  <c r="AM105" i="24"/>
  <c r="AM106" i="24"/>
  <c r="AM107" i="24"/>
  <c r="AM108" i="24"/>
  <c r="AM109" i="24"/>
  <c r="AM110" i="24"/>
  <c r="AM111" i="24"/>
  <c r="AM112" i="24"/>
  <c r="AM113" i="24"/>
  <c r="AM114" i="24"/>
  <c r="AM115" i="24"/>
  <c r="AM116" i="24"/>
  <c r="AM117" i="24"/>
  <c r="AM118" i="24"/>
  <c r="AM119" i="24"/>
  <c r="AM120" i="24"/>
  <c r="AM121" i="24"/>
  <c r="AM122" i="24"/>
  <c r="AM123" i="24"/>
  <c r="AM124" i="24"/>
  <c r="AM125" i="24"/>
  <c r="AM126" i="24"/>
  <c r="AM127" i="24"/>
  <c r="AM128" i="24"/>
  <c r="AM129" i="24"/>
  <c r="AM130" i="24"/>
  <c r="AM131" i="24"/>
  <c r="AM132" i="24"/>
  <c r="AM133" i="24"/>
  <c r="AM134" i="24"/>
  <c r="AM135" i="24"/>
  <c r="AM136" i="24"/>
  <c r="AM137" i="24"/>
  <c r="AM138" i="24"/>
  <c r="AM139" i="24"/>
  <c r="AM140" i="24"/>
  <c r="AM141" i="24"/>
  <c r="AM142" i="24"/>
  <c r="AM143" i="24"/>
  <c r="AM144" i="24"/>
  <c r="AM145" i="24"/>
  <c r="AM146" i="24"/>
  <c r="AM147" i="24"/>
  <c r="AM148" i="24"/>
  <c r="AM149" i="24"/>
  <c r="AM150" i="24"/>
  <c r="AM151" i="24"/>
  <c r="AM152" i="24"/>
  <c r="AM153" i="24"/>
  <c r="AM154" i="24"/>
  <c r="AM155" i="24"/>
  <c r="AM156" i="24"/>
  <c r="AM157" i="24"/>
  <c r="AM158" i="24"/>
  <c r="AM159" i="24"/>
  <c r="AM160" i="24"/>
  <c r="AM161" i="24"/>
  <c r="AM162" i="24"/>
  <c r="AM163" i="24"/>
  <c r="AM164" i="24"/>
  <c r="AM165" i="24"/>
  <c r="AM166" i="24"/>
  <c r="AM167" i="24"/>
  <c r="AM168" i="24"/>
  <c r="AM169" i="24"/>
  <c r="AM170" i="24"/>
  <c r="AM171" i="24"/>
  <c r="AM172" i="24"/>
  <c r="AM173" i="24"/>
  <c r="AM174" i="24"/>
  <c r="AM175" i="24"/>
  <c r="AM176" i="24"/>
  <c r="AM177" i="24"/>
  <c r="AM178" i="24"/>
  <c r="AM179" i="24"/>
  <c r="AM180" i="24"/>
  <c r="AM181" i="24"/>
  <c r="AM182" i="24"/>
  <c r="AM183" i="24"/>
  <c r="AM184" i="24"/>
  <c r="AM185" i="24"/>
  <c r="AM186" i="24"/>
  <c r="AM187" i="24"/>
  <c r="AM188" i="24"/>
  <c r="AM189" i="24"/>
  <c r="AM190" i="24"/>
  <c r="AM191" i="24"/>
  <c r="AM192" i="24"/>
  <c r="AM193" i="24"/>
  <c r="AM194" i="24"/>
  <c r="AM195" i="24"/>
  <c r="AM196" i="24"/>
  <c r="AM197" i="24"/>
  <c r="AM198" i="24"/>
  <c r="AM199" i="24"/>
  <c r="AM200" i="24"/>
  <c r="AM201" i="24"/>
  <c r="AM202" i="24"/>
  <c r="AM203" i="24"/>
  <c r="AM204" i="24"/>
  <c r="AM205" i="24"/>
  <c r="AM206" i="24"/>
  <c r="AM207" i="24"/>
  <c r="AM208" i="24"/>
  <c r="AM209" i="24"/>
  <c r="AM210" i="24"/>
  <c r="AM211" i="24"/>
  <c r="AM212" i="24"/>
  <c r="AM213" i="24"/>
  <c r="AM214" i="24"/>
  <c r="AM215" i="24"/>
  <c r="AM216" i="24"/>
  <c r="AM217" i="24"/>
  <c r="AM218" i="24"/>
  <c r="AM219" i="24"/>
  <c r="AM220" i="24"/>
  <c r="AM221" i="24"/>
  <c r="AM222" i="24"/>
  <c r="AM223" i="24"/>
  <c r="AM224" i="24"/>
  <c r="AM225" i="24"/>
  <c r="AM226" i="24"/>
  <c r="AM227" i="24"/>
  <c r="AM228" i="24"/>
  <c r="AM229" i="24"/>
  <c r="AM230" i="24"/>
  <c r="AM231" i="24"/>
  <c r="AM232" i="24"/>
  <c r="AM233" i="24"/>
  <c r="AM234" i="24"/>
  <c r="AM235" i="24"/>
  <c r="AM236" i="24"/>
  <c r="AM237" i="24"/>
  <c r="AM238" i="24"/>
  <c r="AM239" i="24"/>
  <c r="AM240" i="24"/>
  <c r="AM241" i="24"/>
  <c r="AM242" i="24"/>
  <c r="AM243" i="24"/>
  <c r="AM244" i="24"/>
  <c r="AM245" i="24"/>
  <c r="AM246" i="24"/>
  <c r="AM247" i="24"/>
  <c r="AM248" i="24"/>
  <c r="AM249" i="24"/>
  <c r="AM250" i="24"/>
  <c r="AM251" i="24"/>
  <c r="AM252" i="24"/>
  <c r="AM253" i="24"/>
  <c r="AM254" i="24"/>
  <c r="AM255" i="24"/>
  <c r="AM256" i="24"/>
  <c r="AM257" i="24"/>
  <c r="AM258" i="24"/>
  <c r="AM259" i="24"/>
  <c r="AM260" i="24"/>
  <c r="AM261" i="24"/>
  <c r="AM262" i="24"/>
  <c r="AM263" i="24"/>
  <c r="AM264" i="24"/>
  <c r="AM265" i="24"/>
  <c r="AM266" i="24"/>
  <c r="AM267" i="24"/>
  <c r="AM268" i="24"/>
  <c r="AM269" i="24"/>
  <c r="AM270" i="24"/>
  <c r="AM271" i="24"/>
  <c r="AM272" i="24"/>
  <c r="AM273" i="24"/>
  <c r="AM274" i="24"/>
  <c r="AM275" i="24"/>
  <c r="AM276" i="24"/>
  <c r="AM277" i="24"/>
  <c r="AM278" i="24"/>
  <c r="AM279" i="24"/>
  <c r="AM280" i="24"/>
  <c r="AM281" i="24"/>
  <c r="AM282" i="24"/>
  <c r="AM283" i="24"/>
  <c r="AM284" i="24"/>
  <c r="AM285" i="24"/>
  <c r="AM286" i="24"/>
  <c r="AM287" i="24"/>
  <c r="AM288" i="24"/>
  <c r="AM289" i="24"/>
  <c r="AM290" i="24"/>
  <c r="AM291" i="24"/>
  <c r="AM292" i="24"/>
  <c r="AM293" i="24"/>
  <c r="AM294" i="24"/>
  <c r="AM295" i="24"/>
  <c r="AM296" i="24"/>
  <c r="AM297" i="24"/>
  <c r="AM298" i="24"/>
  <c r="AM299" i="24"/>
  <c r="AM300" i="24"/>
  <c r="AM301" i="24"/>
  <c r="AM302" i="24"/>
  <c r="AM303" i="24"/>
  <c r="AM304" i="24"/>
  <c r="AM305" i="24"/>
  <c r="AM306" i="24"/>
  <c r="AM307" i="24"/>
  <c r="AM308" i="24"/>
  <c r="AM309" i="24"/>
  <c r="AM310" i="24"/>
  <c r="AM311" i="24"/>
  <c r="AM312" i="24"/>
  <c r="AM313" i="24"/>
  <c r="AM314" i="24"/>
  <c r="AM315" i="24"/>
  <c r="AM316" i="24"/>
  <c r="AM317" i="24"/>
  <c r="AM318" i="24"/>
  <c r="AM319" i="24"/>
  <c r="AM320" i="24"/>
  <c r="AM321" i="24"/>
  <c r="AM322" i="24"/>
  <c r="AM323" i="24"/>
  <c r="AM324" i="24"/>
  <c r="AM325" i="24"/>
  <c r="AM326" i="24"/>
  <c r="AM327" i="24"/>
  <c r="AM328" i="24"/>
  <c r="AM329" i="24"/>
  <c r="AM330" i="24"/>
  <c r="AM331" i="24"/>
  <c r="AM332" i="24"/>
  <c r="AM333" i="24"/>
  <c r="AM334" i="24"/>
  <c r="AM335" i="24"/>
  <c r="AM336" i="24"/>
  <c r="AM337" i="24"/>
  <c r="AM338" i="24"/>
  <c r="AM339" i="24"/>
  <c r="AM340" i="24"/>
  <c r="AM341" i="24"/>
  <c r="AM342" i="24"/>
  <c r="AM343" i="24"/>
  <c r="AM344" i="24"/>
  <c r="AM345" i="24"/>
  <c r="AM346" i="24"/>
  <c r="AM347" i="24"/>
  <c r="AM348" i="24"/>
  <c r="AM349" i="24"/>
  <c r="AM350" i="24"/>
  <c r="AM351" i="24"/>
  <c r="AM352" i="24"/>
  <c r="AM353" i="24"/>
  <c r="AM354" i="24"/>
  <c r="AM355" i="24"/>
  <c r="AM356" i="24"/>
  <c r="AM357" i="24"/>
  <c r="AM358" i="24"/>
  <c r="AM359" i="24"/>
  <c r="AM360" i="24"/>
  <c r="AM361" i="24"/>
  <c r="AM362" i="24"/>
  <c r="AM363" i="24"/>
  <c r="AM364" i="24"/>
  <c r="AM365" i="24"/>
  <c r="AM366" i="24"/>
  <c r="AM367" i="24"/>
  <c r="AM368" i="24"/>
  <c r="AM369" i="24"/>
  <c r="AM370" i="24"/>
  <c r="AM371" i="24"/>
  <c r="AM372" i="24"/>
  <c r="AM373" i="24"/>
  <c r="AM374" i="24"/>
  <c r="AM375" i="24"/>
  <c r="AM376" i="24"/>
  <c r="AM377" i="24"/>
  <c r="AM378" i="24"/>
  <c r="AM379" i="24"/>
  <c r="AM380" i="24"/>
  <c r="AM381" i="24"/>
  <c r="AM382" i="24"/>
  <c r="AM383" i="24"/>
  <c r="AM384" i="24"/>
  <c r="AM385" i="24"/>
  <c r="AM386" i="24"/>
  <c r="AM387" i="24"/>
  <c r="AM388" i="24"/>
  <c r="AM389" i="24"/>
  <c r="AM390" i="24"/>
  <c r="AM391" i="24"/>
  <c r="AM392" i="24"/>
  <c r="AM393" i="24"/>
  <c r="AM394" i="24"/>
  <c r="AM395" i="24"/>
  <c r="AM396" i="24"/>
  <c r="AM397" i="24"/>
  <c r="AM398" i="24"/>
  <c r="AM399" i="24"/>
  <c r="AM400" i="24"/>
  <c r="AM401" i="24"/>
  <c r="AM402" i="24"/>
  <c r="AM403" i="24"/>
  <c r="AM404" i="24"/>
  <c r="AM405" i="24"/>
  <c r="AM406" i="24"/>
  <c r="AM407" i="24"/>
  <c r="AM408" i="24"/>
  <c r="AM409" i="24"/>
  <c r="AM410" i="24"/>
  <c r="AM411" i="24"/>
  <c r="AM412" i="24"/>
  <c r="AM413" i="24"/>
  <c r="AM414" i="24"/>
  <c r="AM415" i="24"/>
  <c r="AM416" i="24"/>
  <c r="AM417" i="24"/>
  <c r="AM418" i="24"/>
  <c r="AM419" i="24"/>
  <c r="AM420" i="24"/>
  <c r="AM421" i="24"/>
  <c r="AM422" i="24"/>
  <c r="AM423" i="24"/>
  <c r="AM424" i="24"/>
  <c r="AM425" i="24"/>
  <c r="AM426" i="24"/>
  <c r="AM427" i="24"/>
  <c r="AM428" i="24"/>
  <c r="AM429" i="24"/>
  <c r="AM430" i="24"/>
  <c r="AM431" i="24"/>
  <c r="AM432" i="24"/>
  <c r="AM433" i="24"/>
  <c r="AM434" i="24"/>
  <c r="AM435" i="24"/>
  <c r="AM436" i="24"/>
  <c r="AM437" i="24"/>
  <c r="AM438" i="24"/>
  <c r="AM439" i="24"/>
  <c r="AM440" i="24"/>
  <c r="AM441" i="24"/>
  <c r="AM442" i="24"/>
  <c r="AM443" i="24"/>
  <c r="AM444" i="24"/>
  <c r="AM445" i="24"/>
  <c r="AM446" i="24"/>
  <c r="AM447" i="24"/>
  <c r="AM448" i="24"/>
  <c r="AM449" i="24"/>
  <c r="AM450" i="24"/>
  <c r="AM451" i="24"/>
  <c r="AM452" i="24"/>
  <c r="AM453" i="24"/>
  <c r="AM454" i="24"/>
  <c r="AM455" i="24"/>
  <c r="AM456" i="24"/>
  <c r="AM457" i="24"/>
  <c r="AM458" i="24"/>
  <c r="AM459" i="24"/>
  <c r="AM460" i="24"/>
  <c r="AM461" i="24"/>
  <c r="AM462" i="24"/>
  <c r="AM463" i="24"/>
  <c r="AM464" i="24"/>
  <c r="AM465" i="24"/>
  <c r="AM466" i="24"/>
  <c r="AM467" i="24"/>
  <c r="AM468" i="24"/>
  <c r="AM469" i="24"/>
  <c r="AM470" i="24"/>
  <c r="AM471" i="24"/>
  <c r="AM472" i="24"/>
  <c r="AM473" i="24"/>
  <c r="AM474" i="24"/>
  <c r="AM475" i="24"/>
  <c r="AM476" i="24"/>
  <c r="AM477" i="24"/>
  <c r="AM478" i="24"/>
  <c r="AM479" i="24"/>
  <c r="AM480" i="24"/>
  <c r="AM481" i="24"/>
  <c r="AM482" i="24"/>
  <c r="AM483" i="24"/>
  <c r="AM484" i="24"/>
  <c r="AM485" i="24"/>
  <c r="AM486" i="24"/>
  <c r="AM487" i="24"/>
  <c r="AM488" i="24"/>
  <c r="AM489" i="24"/>
  <c r="AM490" i="24"/>
  <c r="AM491" i="24"/>
  <c r="AM492" i="24"/>
  <c r="AM493" i="24"/>
  <c r="AM494" i="24"/>
  <c r="AM495" i="24"/>
  <c r="AM496" i="24"/>
  <c r="AM497" i="24"/>
  <c r="AM498" i="24"/>
  <c r="AM499" i="24"/>
  <c r="AM500" i="24"/>
  <c r="AM501" i="24"/>
  <c r="AM502" i="24"/>
  <c r="AM503" i="24"/>
  <c r="AM504" i="24"/>
  <c r="AM505" i="24"/>
  <c r="AM506" i="24"/>
  <c r="AM507" i="24"/>
  <c r="AM508" i="24"/>
  <c r="AM509" i="24"/>
  <c r="AM510" i="24"/>
  <c r="AM511" i="24"/>
  <c r="AM512" i="24"/>
  <c r="AM513" i="24"/>
  <c r="AM514" i="24"/>
  <c r="AM515" i="24"/>
  <c r="AM516" i="24"/>
  <c r="AM517" i="24"/>
  <c r="AM518" i="24"/>
  <c r="AM519" i="24"/>
  <c r="AM520" i="24"/>
  <c r="AM521" i="24"/>
  <c r="AM522" i="24"/>
  <c r="AM523" i="24"/>
  <c r="AM524" i="24"/>
  <c r="AM525" i="24"/>
  <c r="AM526" i="24"/>
  <c r="AM527" i="24"/>
  <c r="AM528" i="24"/>
  <c r="AM529" i="24"/>
  <c r="AM530" i="24"/>
  <c r="AM531" i="24"/>
  <c r="AM532" i="24"/>
  <c r="AM533" i="24"/>
  <c r="AM534" i="24"/>
  <c r="AM535" i="24"/>
  <c r="AM536" i="24"/>
  <c r="AM537" i="24"/>
  <c r="AM538" i="24"/>
  <c r="AM539" i="24"/>
  <c r="AM540" i="24"/>
  <c r="AM541" i="24"/>
  <c r="AM542" i="24"/>
  <c r="AM543" i="24"/>
  <c r="AM544" i="24"/>
  <c r="AM545" i="24"/>
  <c r="AM546" i="24"/>
  <c r="AM547" i="24"/>
  <c r="AM548" i="24"/>
  <c r="AM549" i="24"/>
  <c r="AM550" i="24"/>
  <c r="AM551" i="24"/>
  <c r="AM552" i="24"/>
  <c r="AM553" i="24"/>
  <c r="AM554" i="24"/>
  <c r="AM555" i="24"/>
  <c r="AM556" i="24"/>
  <c r="AM557" i="24"/>
  <c r="AM558" i="24"/>
  <c r="AM559" i="24"/>
  <c r="AM560" i="24"/>
  <c r="AM561" i="24"/>
  <c r="AM562" i="24"/>
  <c r="AM563" i="24"/>
  <c r="AM564" i="24"/>
  <c r="AM565" i="24"/>
  <c r="AM566" i="24"/>
  <c r="AM567" i="24"/>
  <c r="AM568" i="24"/>
  <c r="AM569" i="24"/>
  <c r="AM570" i="24"/>
  <c r="AM571" i="24"/>
  <c r="AM572" i="24"/>
  <c r="AM573" i="24"/>
  <c r="AM574" i="24"/>
  <c r="AM575" i="24"/>
  <c r="AM576" i="24"/>
  <c r="AM577" i="24"/>
  <c r="AM578" i="24"/>
  <c r="AM579" i="24"/>
  <c r="AM580" i="24"/>
  <c r="AM581" i="24"/>
  <c r="AM582" i="24"/>
  <c r="AM583" i="24"/>
  <c r="AM584" i="24"/>
  <c r="AM585" i="24"/>
  <c r="AM586" i="24"/>
  <c r="AM587" i="24"/>
  <c r="AM588" i="24"/>
  <c r="AM589" i="24"/>
  <c r="AM590" i="24"/>
  <c r="AM591" i="24"/>
  <c r="AM592" i="24"/>
  <c r="AM593" i="24"/>
  <c r="AM594" i="24"/>
  <c r="AM595" i="24"/>
  <c r="AM596" i="24"/>
  <c r="AM597" i="24"/>
  <c r="AM598" i="24"/>
  <c r="AM599" i="24"/>
  <c r="AM600" i="24"/>
  <c r="AM601" i="24"/>
  <c r="AM602" i="24"/>
  <c r="AM603" i="24"/>
  <c r="AM604" i="24"/>
  <c r="AM605" i="24"/>
  <c r="AM606" i="24"/>
  <c r="AM607" i="24"/>
  <c r="AM608" i="24"/>
  <c r="AM609" i="24"/>
  <c r="AM610" i="24"/>
  <c r="AM611" i="24"/>
  <c r="AM612" i="24"/>
  <c r="AM613" i="24"/>
  <c r="AM614" i="24"/>
  <c r="AM615" i="24"/>
  <c r="AM616" i="24"/>
  <c r="AM617" i="24"/>
  <c r="AM618" i="24"/>
  <c r="AM619" i="24"/>
  <c r="AM620" i="24"/>
  <c r="AM621" i="24"/>
  <c r="AM622" i="24"/>
  <c r="AM623" i="24"/>
  <c r="AM624" i="24"/>
  <c r="AM625" i="24"/>
  <c r="AM626" i="24"/>
  <c r="AM627" i="24"/>
  <c r="AM628" i="24"/>
  <c r="AM629" i="24"/>
  <c r="AM630" i="24"/>
  <c r="AM631" i="24"/>
  <c r="AM632" i="24"/>
  <c r="AM633" i="24"/>
  <c r="AM634" i="24"/>
  <c r="AM635" i="24"/>
  <c r="AM636" i="24"/>
  <c r="AM637" i="24"/>
  <c r="AM638" i="24"/>
  <c r="AM639" i="24"/>
  <c r="AM640" i="24"/>
  <c r="AM641" i="24"/>
  <c r="AM642" i="24"/>
  <c r="AM643" i="24"/>
  <c r="AM644" i="24"/>
  <c r="AM645" i="24"/>
  <c r="AM646" i="24"/>
  <c r="AM647" i="24"/>
  <c r="AM648" i="24"/>
  <c r="AM649" i="24"/>
  <c r="AM650" i="24"/>
  <c r="AM651" i="24"/>
  <c r="AM652" i="24"/>
  <c r="AM653" i="24"/>
  <c r="AM654" i="24"/>
  <c r="AM655" i="24"/>
  <c r="AM656" i="24"/>
  <c r="AM657" i="24"/>
  <c r="AM658" i="24"/>
  <c r="AM659" i="24"/>
  <c r="AM660" i="24"/>
  <c r="AM661" i="24"/>
  <c r="AM662" i="24"/>
  <c r="AM663" i="24"/>
  <c r="AM664" i="24"/>
  <c r="AM665" i="24"/>
  <c r="AM666" i="24"/>
  <c r="AM667" i="24"/>
  <c r="AM668" i="24"/>
  <c r="AM669" i="24"/>
  <c r="AM670" i="24"/>
  <c r="AM671" i="24"/>
  <c r="AM672" i="24"/>
  <c r="AM673" i="24"/>
  <c r="AM674" i="24"/>
  <c r="AM675" i="24"/>
  <c r="AM676" i="24"/>
  <c r="AM677" i="24"/>
  <c r="AM678" i="24"/>
  <c r="AM679" i="24"/>
  <c r="AM680" i="24"/>
  <c r="AM681" i="24"/>
  <c r="AM682" i="24"/>
  <c r="AM683" i="24"/>
  <c r="AM684" i="24"/>
  <c r="AM685" i="24"/>
  <c r="AM686" i="24"/>
  <c r="AM687" i="24"/>
  <c r="AM688" i="24"/>
  <c r="AM689" i="24"/>
  <c r="AM690" i="24"/>
  <c r="AM691" i="24"/>
  <c r="AM692" i="24"/>
  <c r="AM693" i="24"/>
  <c r="AM694" i="24"/>
  <c r="AM695" i="24"/>
  <c r="AM696" i="24"/>
  <c r="AM697" i="24"/>
  <c r="AM698" i="24"/>
  <c r="AM699" i="24"/>
  <c r="AM700" i="24"/>
  <c r="AM701" i="24"/>
  <c r="AM702" i="24"/>
  <c r="AM703" i="24"/>
  <c r="AM704" i="24"/>
  <c r="AM705" i="24"/>
  <c r="AM706" i="24"/>
  <c r="AM707" i="24"/>
  <c r="AM708" i="24"/>
  <c r="AM709" i="24"/>
  <c r="AM710" i="24"/>
  <c r="AM711" i="24"/>
  <c r="AM712" i="24"/>
  <c r="AM713" i="24"/>
  <c r="AM714" i="24"/>
  <c r="AM715" i="24"/>
  <c r="AM716" i="24"/>
  <c r="AM717" i="24"/>
  <c r="AM718" i="24"/>
  <c r="AM719" i="24"/>
  <c r="AM720" i="24"/>
  <c r="AM721" i="24"/>
  <c r="AM722" i="24"/>
  <c r="AM723" i="24"/>
  <c r="AM724" i="24"/>
  <c r="AM725" i="24"/>
  <c r="AM726" i="24"/>
  <c r="AM727" i="24"/>
  <c r="AM728" i="24"/>
  <c r="AM729" i="24"/>
  <c r="AM730" i="24"/>
  <c r="AM731" i="24"/>
  <c r="AM732" i="24"/>
  <c r="AM733" i="24"/>
  <c r="AM734" i="24"/>
  <c r="AM735" i="24"/>
  <c r="AM736" i="24"/>
  <c r="AM737" i="24"/>
  <c r="AM738" i="24"/>
  <c r="AM739" i="24"/>
  <c r="AM740" i="24"/>
  <c r="AM741" i="24"/>
  <c r="AM742" i="24"/>
  <c r="AM743" i="24"/>
  <c r="AM744" i="24"/>
  <c r="AM745" i="24"/>
  <c r="AM746" i="24"/>
  <c r="AM747" i="24"/>
  <c r="AM748" i="24"/>
  <c r="AM749" i="24"/>
  <c r="AM750" i="24"/>
  <c r="AM751" i="24"/>
  <c r="AM752" i="24"/>
  <c r="AM753" i="24"/>
  <c r="AM754" i="24"/>
  <c r="AM755" i="24"/>
  <c r="AM756" i="24"/>
  <c r="AM757" i="24"/>
  <c r="AM758" i="24"/>
  <c r="AM759" i="24"/>
  <c r="AM760" i="24"/>
  <c r="AM761" i="24"/>
  <c r="AM762" i="24"/>
  <c r="AM763" i="24"/>
  <c r="AM764" i="24"/>
  <c r="AM765" i="24"/>
  <c r="AM766" i="24"/>
  <c r="AM767" i="24"/>
  <c r="AM768" i="24"/>
  <c r="AM769" i="24"/>
  <c r="AM770" i="24"/>
  <c r="AM771" i="24"/>
  <c r="AM772" i="24"/>
  <c r="AM773" i="24"/>
  <c r="AM774" i="24"/>
  <c r="AM775" i="24"/>
  <c r="AM776" i="24"/>
  <c r="AM777" i="24"/>
  <c r="AM778" i="24"/>
  <c r="AM779" i="24"/>
  <c r="AM780" i="24"/>
  <c r="AM781" i="24"/>
  <c r="AM782" i="24"/>
  <c r="AM783" i="24"/>
  <c r="AM784" i="24"/>
  <c r="AM785" i="24"/>
  <c r="AM786" i="24"/>
  <c r="AM787" i="24"/>
  <c r="AM788" i="24"/>
  <c r="AM789" i="24"/>
  <c r="AM790" i="24"/>
  <c r="AM791" i="24"/>
  <c r="AM792" i="24"/>
  <c r="AM793" i="24"/>
  <c r="AM794" i="24"/>
  <c r="AM795" i="24"/>
  <c r="AM796" i="24"/>
  <c r="AM797" i="24"/>
  <c r="AM798" i="24"/>
  <c r="AM799" i="24"/>
  <c r="AM800" i="24"/>
  <c r="AM801" i="24"/>
  <c r="AM802" i="24"/>
  <c r="AM803" i="24"/>
  <c r="AM804" i="24"/>
  <c r="AM805" i="24"/>
  <c r="AM806" i="24"/>
  <c r="AM807" i="24"/>
  <c r="AM808" i="24"/>
  <c r="AM809" i="24"/>
  <c r="AM810" i="24"/>
  <c r="AM811" i="24"/>
  <c r="AM812" i="24"/>
  <c r="AM813" i="24"/>
  <c r="AM814" i="24"/>
  <c r="AM815" i="24"/>
  <c r="AM816" i="24"/>
  <c r="AM817" i="24"/>
  <c r="AM818" i="24"/>
  <c r="AM819" i="24"/>
  <c r="AM820" i="24"/>
  <c r="AM821" i="24"/>
  <c r="AM822" i="24"/>
  <c r="AM823" i="24"/>
  <c r="AM824" i="24"/>
  <c r="AM825" i="24"/>
  <c r="AM826" i="24"/>
  <c r="AM827" i="24"/>
  <c r="AM828" i="24"/>
  <c r="AM829" i="24"/>
  <c r="AM830" i="24"/>
  <c r="AM831" i="24"/>
  <c r="AM832" i="24"/>
  <c r="AM833" i="24"/>
  <c r="AM834" i="24"/>
  <c r="AM835" i="24"/>
  <c r="AM836" i="24"/>
  <c r="AM837" i="24"/>
  <c r="AM838" i="24"/>
  <c r="AM839" i="24"/>
  <c r="AM840" i="24"/>
  <c r="AM841" i="24"/>
  <c r="AM842" i="24"/>
  <c r="AM843" i="24"/>
  <c r="AM844" i="24"/>
  <c r="AM845" i="24"/>
  <c r="AM846" i="24"/>
  <c r="AM847" i="24"/>
  <c r="AM848" i="24"/>
  <c r="AM849" i="24"/>
  <c r="AM850" i="24"/>
  <c r="AM851" i="24"/>
  <c r="AM852" i="24"/>
  <c r="AM853" i="24"/>
  <c r="AM854" i="24"/>
  <c r="AM855" i="24"/>
  <c r="AM856" i="24"/>
  <c r="AM857" i="24"/>
  <c r="AM858" i="24"/>
  <c r="AM859" i="24"/>
  <c r="AM860" i="24"/>
  <c r="AM861" i="24"/>
  <c r="AM862" i="24"/>
  <c r="AM863" i="24"/>
  <c r="AM864" i="24"/>
  <c r="AM865" i="24"/>
  <c r="AM866" i="24"/>
  <c r="AM867" i="24"/>
  <c r="AM868" i="24"/>
  <c r="AM869" i="24"/>
  <c r="AM870" i="24"/>
  <c r="AM871" i="24"/>
  <c r="AM872" i="24"/>
  <c r="AM873" i="24"/>
  <c r="AM874" i="24"/>
  <c r="AM875" i="24"/>
  <c r="AM876" i="24"/>
  <c r="AM877" i="24"/>
  <c r="AM878" i="24"/>
  <c r="AM879" i="24"/>
  <c r="AM880" i="24"/>
  <c r="AM881" i="24"/>
  <c r="AM882" i="24"/>
  <c r="AM883" i="24"/>
  <c r="AM884" i="24"/>
  <c r="AM885" i="24"/>
  <c r="AM886" i="24"/>
  <c r="AM887" i="24"/>
  <c r="AM888" i="24"/>
  <c r="AM889" i="24"/>
  <c r="AM890" i="24"/>
  <c r="AM891" i="24"/>
  <c r="AM892" i="24"/>
  <c r="AM893" i="24"/>
  <c r="AM894" i="24"/>
  <c r="AM895" i="24"/>
  <c r="AM896" i="24"/>
  <c r="AM897" i="24"/>
  <c r="AM898" i="24"/>
  <c r="AM899" i="24"/>
  <c r="AM900" i="24"/>
  <c r="AM901" i="24"/>
  <c r="AM902" i="24"/>
  <c r="AM903" i="24"/>
  <c r="AM904" i="24"/>
  <c r="AM905" i="24"/>
  <c r="AM906" i="24"/>
  <c r="AM907" i="24"/>
  <c r="AM908" i="24"/>
  <c r="AM909" i="24"/>
  <c r="AM910" i="24"/>
  <c r="AM911" i="24"/>
  <c r="AM912" i="24"/>
  <c r="AM913" i="24"/>
  <c r="AM914" i="24"/>
  <c r="AM915" i="24"/>
  <c r="AM916" i="24"/>
  <c r="AM917" i="24"/>
  <c r="AM918" i="24"/>
  <c r="AM919" i="24"/>
  <c r="AM920" i="24"/>
  <c r="AM921" i="24"/>
  <c r="AM922" i="24"/>
  <c r="AM923" i="24"/>
  <c r="AM924" i="24"/>
  <c r="AM925" i="24"/>
  <c r="AM926" i="24"/>
  <c r="AM927" i="24"/>
  <c r="AM928" i="24"/>
  <c r="AM929" i="24"/>
  <c r="AM930" i="24"/>
  <c r="AM931" i="24"/>
  <c r="AM932" i="24"/>
  <c r="AM933" i="24"/>
  <c r="AM934" i="24"/>
  <c r="AM935" i="24"/>
  <c r="AM936" i="24"/>
  <c r="AM937" i="24"/>
  <c r="AM938" i="24"/>
  <c r="AM939" i="24"/>
  <c r="AM940" i="24"/>
  <c r="AM941" i="24"/>
  <c r="AM942" i="24"/>
  <c r="AM943" i="24"/>
  <c r="AM944" i="24"/>
  <c r="AM945" i="24"/>
  <c r="AM946" i="24"/>
  <c r="AM947" i="24"/>
  <c r="AM948" i="24"/>
  <c r="AM949" i="24"/>
  <c r="AM950" i="24"/>
  <c r="AM951" i="24"/>
  <c r="AM952" i="24"/>
  <c r="AM953" i="24"/>
  <c r="AM954" i="24"/>
  <c r="AM955" i="24"/>
  <c r="AM956" i="24"/>
  <c r="AM957" i="24"/>
  <c r="AM958" i="24"/>
  <c r="AM959" i="24"/>
  <c r="AM960" i="24"/>
  <c r="AM961" i="24"/>
  <c r="AM962" i="24"/>
  <c r="AM963" i="24"/>
  <c r="AM964" i="24"/>
  <c r="AM965" i="24"/>
  <c r="AM966" i="24"/>
  <c r="AM967" i="24"/>
  <c r="AM968" i="24"/>
  <c r="AM969" i="24"/>
  <c r="AM970" i="24"/>
  <c r="AM971" i="24"/>
  <c r="AM972" i="24"/>
  <c r="AM973" i="24"/>
  <c r="AM974" i="24"/>
  <c r="AM975" i="24"/>
  <c r="AM976" i="24"/>
  <c r="AM977" i="24"/>
  <c r="AM978" i="24"/>
  <c r="AM979" i="24"/>
  <c r="AM980" i="24"/>
  <c r="AM981" i="24"/>
  <c r="AM982" i="24"/>
  <c r="AM983" i="24"/>
  <c r="AM984" i="24"/>
  <c r="AM985" i="24"/>
  <c r="AM986" i="24"/>
  <c r="AM987" i="24"/>
  <c r="AM988" i="24"/>
  <c r="AM989" i="24"/>
  <c r="AM990" i="24"/>
  <c r="AM991" i="24"/>
  <c r="AM992" i="24"/>
  <c r="AM993" i="24"/>
  <c r="AM994" i="24"/>
  <c r="AM995" i="24"/>
  <c r="AM996" i="24"/>
  <c r="AM997" i="24"/>
  <c r="AM998" i="24"/>
  <c r="AM999" i="24"/>
  <c r="AM1000" i="24"/>
  <c r="AM1001" i="24"/>
  <c r="AM1002" i="24"/>
  <c r="AM1003" i="24"/>
  <c r="AF6" i="24"/>
  <c r="AF7" i="24"/>
  <c r="AF8" i="24"/>
  <c r="AF9" i="24"/>
  <c r="AF10" i="24"/>
  <c r="AF11" i="24"/>
  <c r="AF13" i="24"/>
  <c r="AF14" i="24"/>
  <c r="AF15" i="24"/>
  <c r="AF17" i="24"/>
  <c r="AF18" i="24"/>
  <c r="AF19" i="24"/>
  <c r="AF21" i="24"/>
  <c r="AF22" i="24"/>
  <c r="AF23" i="24"/>
  <c r="AF26" i="24"/>
  <c r="AF27" i="24"/>
  <c r="AF30" i="24"/>
  <c r="AF33" i="24"/>
  <c r="AF34" i="24"/>
  <c r="AF35" i="24"/>
  <c r="AF38" i="24"/>
  <c r="AF39" i="24"/>
  <c r="AF42" i="24"/>
  <c r="AF43" i="24"/>
  <c r="AF45" i="24"/>
  <c r="AF46" i="24"/>
  <c r="AF47" i="24"/>
  <c r="AF49" i="24"/>
  <c r="AF50" i="24"/>
  <c r="AF54" i="24"/>
  <c r="AF55" i="24"/>
  <c r="AF58" i="24"/>
  <c r="AF59" i="24"/>
  <c r="AF62" i="24"/>
  <c r="AF63" i="24"/>
  <c r="AF65" i="24"/>
  <c r="AF66" i="24"/>
  <c r="AF67" i="24"/>
  <c r="AF70" i="24"/>
  <c r="AF71" i="24"/>
  <c r="AF74" i="24"/>
  <c r="AF75" i="24"/>
  <c r="AF77" i="24"/>
  <c r="AF78" i="24"/>
  <c r="AF79" i="24"/>
  <c r="AF81" i="24"/>
  <c r="AF82" i="24"/>
  <c r="AF83" i="24"/>
  <c r="AF86" i="24"/>
  <c r="AF87" i="24"/>
  <c r="AF90" i="24"/>
  <c r="AF91" i="24"/>
  <c r="AF94" i="24"/>
  <c r="AF95" i="24"/>
  <c r="AF97" i="24"/>
  <c r="AF98" i="24"/>
  <c r="AF99" i="24"/>
  <c r="AF102" i="24"/>
  <c r="AF103" i="24"/>
  <c r="AF106" i="24"/>
  <c r="AF107" i="24"/>
  <c r="AF109" i="24"/>
  <c r="AF110" i="24"/>
  <c r="AF111" i="24"/>
  <c r="AF113" i="24"/>
  <c r="AF114" i="24"/>
  <c r="AF115" i="24"/>
  <c r="AF118" i="24"/>
  <c r="AF119" i="24"/>
  <c r="AF122" i="24"/>
  <c r="AF123" i="24"/>
  <c r="AF126" i="24"/>
  <c r="AF127" i="24"/>
  <c r="AF129" i="24"/>
  <c r="AF130" i="24"/>
  <c r="AF131" i="24"/>
  <c r="AF134" i="24"/>
  <c r="AF135" i="24"/>
  <c r="AF138" i="24"/>
  <c r="AF139" i="24"/>
  <c r="AF141" i="24"/>
  <c r="AF142" i="24"/>
  <c r="AF143" i="24"/>
  <c r="AF145" i="24"/>
  <c r="AF146" i="24"/>
  <c r="AF147" i="24"/>
  <c r="AF150" i="24"/>
  <c r="AF151" i="24"/>
  <c r="AF154" i="24"/>
  <c r="AF155" i="24"/>
  <c r="AF158" i="24"/>
  <c r="AF161" i="24"/>
  <c r="AF162" i="24"/>
  <c r="AF163" i="24"/>
  <c r="AF166" i="24"/>
  <c r="AF167" i="24"/>
  <c r="AF170" i="24"/>
  <c r="AF171" i="24"/>
  <c r="AF173" i="24"/>
  <c r="AF174" i="24"/>
  <c r="AF175" i="24"/>
  <c r="AF177" i="24"/>
  <c r="AF178" i="24"/>
  <c r="AF182" i="24"/>
  <c r="AF183" i="24"/>
  <c r="AF186" i="24"/>
  <c r="AF187" i="24"/>
  <c r="AF190" i="24"/>
  <c r="AF191" i="24"/>
  <c r="AF193" i="24"/>
  <c r="AF194" i="24"/>
  <c r="AF195" i="24"/>
  <c r="AF198" i="24"/>
  <c r="AF199" i="24"/>
  <c r="AF202" i="24"/>
  <c r="AF203" i="24"/>
  <c r="AF205" i="24"/>
  <c r="AF206" i="24"/>
  <c r="AF207" i="24"/>
  <c r="AF209" i="24"/>
  <c r="AF210" i="24"/>
  <c r="AF211" i="24"/>
  <c r="AF214" i="24"/>
  <c r="AF215" i="24"/>
  <c r="AF218" i="24"/>
  <c r="AF219" i="24"/>
  <c r="AF222" i="24"/>
  <c r="AF223" i="24"/>
  <c r="AF225" i="24"/>
  <c r="AF226" i="24"/>
  <c r="AF227" i="24"/>
  <c r="AF230" i="24"/>
  <c r="AF231" i="24"/>
  <c r="AF234" i="24"/>
  <c r="AF235" i="24"/>
  <c r="AF237" i="24"/>
  <c r="AF238" i="24"/>
  <c r="AF239" i="24"/>
  <c r="AF241" i="24"/>
  <c r="AF242" i="24"/>
  <c r="AF243" i="24"/>
  <c r="AF246" i="24"/>
  <c r="AF247" i="24"/>
  <c r="AF250" i="24"/>
  <c r="AF251" i="24"/>
  <c r="AF254" i="24"/>
  <c r="AF255" i="24"/>
  <c r="AF257" i="24"/>
  <c r="AF258" i="24"/>
  <c r="AF259" i="24"/>
  <c r="AF262" i="24"/>
  <c r="AF263" i="24"/>
  <c r="AF266" i="24"/>
  <c r="AF267" i="24"/>
  <c r="AF269" i="24"/>
  <c r="AF270" i="24"/>
  <c r="AF271" i="24"/>
  <c r="AF273" i="24"/>
  <c r="AF274" i="24"/>
  <c r="AF275" i="24"/>
  <c r="AF278" i="24"/>
  <c r="AF279" i="24"/>
  <c r="AF282" i="24"/>
  <c r="AF283" i="24"/>
  <c r="AF286" i="24"/>
  <c r="AF289" i="24"/>
  <c r="AF290" i="24"/>
  <c r="AF291" i="24"/>
  <c r="AF294" i="24"/>
  <c r="AF295" i="24"/>
  <c r="AF298" i="24"/>
  <c r="AF299" i="24"/>
  <c r="AF301" i="24"/>
  <c r="AF302" i="24"/>
  <c r="AF303" i="24"/>
  <c r="AF305" i="24"/>
  <c r="AF306" i="24"/>
  <c r="AF310" i="24"/>
  <c r="AF311" i="24"/>
  <c r="AF314" i="24"/>
  <c r="AF315" i="24"/>
  <c r="AF318" i="24"/>
  <c r="AF319" i="24"/>
  <c r="AF321" i="24"/>
  <c r="AF322" i="24"/>
  <c r="AF323" i="24"/>
  <c r="AF326" i="24"/>
  <c r="AF327" i="24"/>
  <c r="AF330" i="24"/>
  <c r="AF331" i="24"/>
  <c r="AF333" i="24"/>
  <c r="AF334" i="24"/>
  <c r="AF335" i="24"/>
  <c r="AF337" i="24"/>
  <c r="AF338" i="24"/>
  <c r="AF339" i="24"/>
  <c r="AF342" i="24"/>
  <c r="AF343" i="24"/>
  <c r="AF346" i="24"/>
  <c r="AF347" i="24"/>
  <c r="AF350" i="24"/>
  <c r="AF351" i="24"/>
  <c r="AF354" i="24"/>
  <c r="AF355" i="24"/>
  <c r="AF357" i="24"/>
  <c r="AF358" i="24"/>
  <c r="AF359" i="24"/>
  <c r="AF362" i="24"/>
  <c r="AF363" i="24"/>
  <c r="AF367" i="24"/>
  <c r="AF370" i="24"/>
  <c r="AF371" i="24"/>
  <c r="AF373" i="24"/>
  <c r="AF374" i="24"/>
  <c r="AF375" i="24"/>
  <c r="AF378" i="24"/>
  <c r="AF379" i="24"/>
  <c r="AF383" i="24"/>
  <c r="AF387" i="24"/>
  <c r="AF389" i="24"/>
  <c r="AF390" i="24"/>
  <c r="AF391" i="24"/>
  <c r="AF394" i="24"/>
  <c r="AF395" i="24"/>
  <c r="AF398" i="24"/>
  <c r="AF399" i="24"/>
  <c r="AF403" i="24"/>
  <c r="AF405" i="24"/>
  <c r="AF406" i="24"/>
  <c r="AF407" i="24"/>
  <c r="AF410" i="24"/>
  <c r="AF411" i="24"/>
  <c r="AF414" i="24"/>
  <c r="AF415" i="24"/>
  <c r="AF418" i="24"/>
  <c r="AF419" i="24"/>
  <c r="AF421" i="24"/>
  <c r="AF422" i="24"/>
  <c r="AF423" i="24"/>
  <c r="AF426" i="24"/>
  <c r="AF427" i="24"/>
  <c r="AF431" i="24"/>
  <c r="AF434" i="24"/>
  <c r="AF435" i="24"/>
  <c r="AF437" i="24"/>
  <c r="AF438" i="24"/>
  <c r="AF439" i="24"/>
  <c r="AF442" i="24"/>
  <c r="AF443" i="24"/>
  <c r="AF447" i="24"/>
  <c r="AF451" i="24"/>
  <c r="AF453" i="24"/>
  <c r="AF454" i="24"/>
  <c r="AF455" i="24"/>
  <c r="AF458" i="24"/>
  <c r="AF459" i="24"/>
  <c r="AF462" i="24"/>
  <c r="AF463" i="24"/>
  <c r="AF467" i="24"/>
  <c r="AF469" i="24"/>
  <c r="AF470" i="24"/>
  <c r="AF471" i="24"/>
  <c r="AF474" i="24"/>
  <c r="AF475" i="24"/>
  <c r="AF478" i="24"/>
  <c r="AF479" i="24"/>
  <c r="AF482" i="24"/>
  <c r="AF483" i="24"/>
  <c r="AF485" i="24"/>
  <c r="AF486" i="24"/>
  <c r="AF487" i="24"/>
  <c r="AF490" i="24"/>
  <c r="AF491" i="24"/>
  <c r="AF494" i="24"/>
  <c r="AF495" i="24"/>
  <c r="AF499" i="24"/>
  <c r="AF501" i="24"/>
  <c r="AF502" i="24"/>
  <c r="AF503" i="24"/>
  <c r="AF506" i="24"/>
  <c r="AF507" i="24"/>
  <c r="AF510" i="24"/>
  <c r="AF511" i="24"/>
  <c r="AF514" i="24"/>
  <c r="AF515" i="24"/>
  <c r="AF517" i="24"/>
  <c r="AF518" i="24"/>
  <c r="AF519" i="24"/>
  <c r="AF522" i="24"/>
  <c r="AF523" i="24"/>
  <c r="AF526" i="24"/>
  <c r="AF527" i="24"/>
  <c r="AF530" i="24"/>
  <c r="AF531" i="24"/>
  <c r="AF533" i="24"/>
  <c r="AF534" i="24"/>
  <c r="AF535" i="24"/>
  <c r="AF538" i="24"/>
  <c r="AF539" i="24"/>
  <c r="AF543" i="24"/>
  <c r="AF546" i="24"/>
  <c r="AF547" i="24"/>
  <c r="AF549" i="24"/>
  <c r="AF550" i="24"/>
  <c r="AF551" i="24"/>
  <c r="AF554" i="24"/>
  <c r="AF555" i="24"/>
  <c r="AF559" i="24"/>
  <c r="AF562" i="24"/>
  <c r="AF563" i="24"/>
  <c r="AF565" i="24"/>
  <c r="AF566" i="24"/>
  <c r="AF567" i="24"/>
  <c r="AF570" i="24"/>
  <c r="AF571" i="24"/>
  <c r="AF575" i="24"/>
  <c r="AF579" i="24"/>
  <c r="AF581" i="24"/>
  <c r="AF582" i="24"/>
  <c r="AF583" i="24"/>
  <c r="AF586" i="24"/>
  <c r="AF587" i="24"/>
  <c r="AF590" i="24"/>
  <c r="AF591" i="24"/>
  <c r="AF595" i="24"/>
  <c r="AF597" i="24"/>
  <c r="AF598" i="24"/>
  <c r="AF599" i="24"/>
  <c r="AF602" i="24"/>
  <c r="AF603" i="24"/>
  <c r="AF606" i="24"/>
  <c r="AF607" i="24"/>
  <c r="AF610" i="24"/>
  <c r="AF611" i="24"/>
  <c r="AF613" i="24"/>
  <c r="AF614" i="24"/>
  <c r="AF615" i="24"/>
  <c r="AF618" i="24"/>
  <c r="AF619" i="24"/>
  <c r="AF622" i="24"/>
  <c r="AF623" i="24"/>
  <c r="AF627" i="24"/>
  <c r="AF629" i="24"/>
  <c r="AF630" i="24"/>
  <c r="AF631" i="24"/>
  <c r="AF634" i="24"/>
  <c r="AF635" i="24"/>
  <c r="AF638" i="24"/>
  <c r="AF639" i="24"/>
  <c r="AF642" i="24"/>
  <c r="AF643" i="24"/>
  <c r="AF645" i="24"/>
  <c r="AF646" i="24"/>
  <c r="AF647" i="24"/>
  <c r="AF650" i="24"/>
  <c r="AF651" i="24"/>
  <c r="AF654" i="24"/>
  <c r="AF655" i="24"/>
  <c r="AF658" i="24"/>
  <c r="AF659" i="24"/>
  <c r="AF661" i="24"/>
  <c r="AF662" i="24"/>
  <c r="AF663" i="24"/>
  <c r="AF666" i="24"/>
  <c r="AF667" i="24"/>
  <c r="AF671" i="24"/>
  <c r="AF674" i="24"/>
  <c r="AF675" i="24"/>
  <c r="AF677" i="24"/>
  <c r="AF678" i="24"/>
  <c r="AF679" i="24"/>
  <c r="AF682" i="24"/>
  <c r="AF683" i="24"/>
  <c r="AF687" i="24"/>
  <c r="AF690" i="24"/>
  <c r="AF691" i="24"/>
  <c r="AF693" i="24"/>
  <c r="AF694" i="24"/>
  <c r="AF695" i="24"/>
  <c r="AF698" i="24"/>
  <c r="AF699" i="24"/>
  <c r="AF703" i="24"/>
  <c r="AF707" i="24"/>
  <c r="AF709" i="24"/>
  <c r="AF710" i="24"/>
  <c r="AF711" i="24"/>
  <c r="AF714" i="24"/>
  <c r="AF715" i="24"/>
  <c r="AF718" i="24"/>
  <c r="AF719" i="24"/>
  <c r="AF723" i="24"/>
  <c r="AF725" i="24"/>
  <c r="AF726" i="24"/>
  <c r="AF727" i="24"/>
  <c r="AF730" i="24"/>
  <c r="AF731" i="24"/>
  <c r="AF734" i="24"/>
  <c r="AF735" i="24"/>
  <c r="AF738" i="24"/>
  <c r="AF739" i="24"/>
  <c r="AF741" i="24"/>
  <c r="AF742" i="24"/>
  <c r="AF743" i="24"/>
  <c r="AF746" i="24"/>
  <c r="AF747" i="24"/>
  <c r="AF750" i="24"/>
  <c r="AF751" i="24"/>
  <c r="AF755" i="24"/>
  <c r="AF757" i="24"/>
  <c r="AF758" i="24"/>
  <c r="AF759" i="24"/>
  <c r="AF762" i="24"/>
  <c r="AF763" i="24"/>
  <c r="AF766" i="24"/>
  <c r="AF767" i="24"/>
  <c r="AF770" i="24"/>
  <c r="AF771" i="24"/>
  <c r="AF773" i="24"/>
  <c r="AF774" i="24"/>
  <c r="AF775" i="24"/>
  <c r="AF778" i="24"/>
  <c r="AF779" i="24"/>
  <c r="AF782" i="24"/>
  <c r="AF783" i="24"/>
  <c r="AF786" i="24"/>
  <c r="AF787" i="24"/>
  <c r="AF789" i="24"/>
  <c r="AF790" i="24"/>
  <c r="AF791" i="24"/>
  <c r="AF794" i="24"/>
  <c r="AF795" i="24"/>
  <c r="AF799" i="24"/>
  <c r="AF802" i="24"/>
  <c r="AF803" i="24"/>
  <c r="AF805" i="24"/>
  <c r="AF806" i="24"/>
  <c r="AF807" i="24"/>
  <c r="AF810" i="24"/>
  <c r="AF811" i="24"/>
  <c r="AF815" i="24"/>
  <c r="AF818" i="24"/>
  <c r="AF819" i="24"/>
  <c r="AF821" i="24"/>
  <c r="AF822" i="24"/>
  <c r="AF823" i="24"/>
  <c r="AF826" i="24"/>
  <c r="AF827" i="24"/>
  <c r="AF831" i="24"/>
  <c r="AF835" i="24"/>
  <c r="AF837" i="24"/>
  <c r="AF838" i="24"/>
  <c r="AF839" i="24"/>
  <c r="AF842" i="24"/>
  <c r="AF843" i="24"/>
  <c r="AF846" i="24"/>
  <c r="AF847" i="24"/>
  <c r="AF851" i="24"/>
  <c r="AF853" i="24"/>
  <c r="AF854" i="24"/>
  <c r="AF855" i="24"/>
  <c r="AF857" i="24"/>
  <c r="AF858" i="24"/>
  <c r="AF859" i="24"/>
  <c r="AF861" i="24"/>
  <c r="AF862" i="24"/>
  <c r="AF863" i="24"/>
  <c r="AF865" i="24"/>
  <c r="AF866" i="24"/>
  <c r="AF867" i="24"/>
  <c r="AF869" i="24"/>
  <c r="AF870" i="24"/>
  <c r="AF871" i="24"/>
  <c r="AF873" i="24"/>
  <c r="AF874" i="24"/>
  <c r="AF875" i="24"/>
  <c r="AF877" i="24"/>
  <c r="AF878" i="24"/>
  <c r="AF879" i="24"/>
  <c r="AF881" i="24"/>
  <c r="AF882" i="24"/>
  <c r="AF883" i="24"/>
  <c r="AF885" i="24"/>
  <c r="AF886" i="24"/>
  <c r="AF887" i="24"/>
  <c r="AF889" i="24"/>
  <c r="AF890" i="24"/>
  <c r="AF891" i="24"/>
  <c r="AF893" i="24"/>
  <c r="AF894" i="24"/>
  <c r="AF895" i="24"/>
  <c r="AF897" i="24"/>
  <c r="AF898" i="24"/>
  <c r="AF899" i="24"/>
  <c r="AF901" i="24"/>
  <c r="AF902" i="24"/>
  <c r="AF903" i="24"/>
  <c r="AF905" i="24"/>
  <c r="AF906" i="24"/>
  <c r="AF907" i="24"/>
  <c r="AF909" i="24"/>
  <c r="AF910" i="24"/>
  <c r="AF911" i="24"/>
  <c r="AF913" i="24"/>
  <c r="AF914" i="24"/>
  <c r="AF915" i="24"/>
  <c r="AF917" i="24"/>
  <c r="AF918" i="24"/>
  <c r="AF919" i="24"/>
  <c r="AF921" i="24"/>
  <c r="AF922" i="24"/>
  <c r="AF923" i="24"/>
  <c r="AF925" i="24"/>
  <c r="AF926" i="24"/>
  <c r="AF927" i="24"/>
  <c r="AF929" i="24"/>
  <c r="AF930" i="24"/>
  <c r="AF931" i="24"/>
  <c r="AF933" i="24"/>
  <c r="AF934" i="24"/>
  <c r="AF935" i="24"/>
  <c r="AF937" i="24"/>
  <c r="AF938" i="24"/>
  <c r="AF939" i="24"/>
  <c r="AF941" i="24"/>
  <c r="AF942" i="24"/>
  <c r="AF943" i="24"/>
  <c r="AF945" i="24"/>
  <c r="AF946" i="24"/>
  <c r="AF947" i="24"/>
  <c r="AF949" i="24"/>
  <c r="AF950" i="24"/>
  <c r="AF951" i="24"/>
  <c r="AF953" i="24"/>
  <c r="AF954" i="24"/>
  <c r="AF955" i="24"/>
  <c r="AF957" i="24"/>
  <c r="AF958" i="24"/>
  <c r="AF959" i="24"/>
  <c r="AF961" i="24"/>
  <c r="AF962" i="24"/>
  <c r="AF963" i="24"/>
  <c r="AF965" i="24"/>
  <c r="AF966" i="24"/>
  <c r="AF967" i="24"/>
  <c r="AF969" i="24"/>
  <c r="AF970" i="24"/>
  <c r="AF971" i="24"/>
  <c r="AF973" i="24"/>
  <c r="AF974" i="24"/>
  <c r="AF975" i="24"/>
  <c r="AF977" i="24"/>
  <c r="AF978" i="24"/>
  <c r="AF979" i="24"/>
  <c r="AF981" i="24"/>
  <c r="AF982" i="24"/>
  <c r="AF983" i="24"/>
  <c r="AF985" i="24"/>
  <c r="AF986" i="24"/>
  <c r="AF987" i="24"/>
  <c r="AF989" i="24"/>
  <c r="AF990" i="24"/>
  <c r="AF991" i="24"/>
  <c r="AF993" i="24"/>
  <c r="AF994" i="24"/>
  <c r="AF995" i="24"/>
  <c r="AF997" i="24"/>
  <c r="AF998" i="24"/>
  <c r="AF999" i="24"/>
  <c r="AF1001" i="24"/>
  <c r="AF1002" i="24"/>
  <c r="AF1003" i="24"/>
  <c r="AC11" i="32"/>
  <c r="AB11" i="32"/>
  <c r="AA11" i="32"/>
  <c r="Z11" i="32"/>
  <c r="Y11" i="32"/>
  <c r="X11" i="32"/>
  <c r="W11" i="32"/>
  <c r="V11" i="32"/>
  <c r="U11" i="32"/>
  <c r="T11" i="32"/>
  <c r="S11" i="32"/>
  <c r="R11" i="32"/>
  <c r="Q11" i="32"/>
  <c r="P11" i="32"/>
  <c r="O11" i="32"/>
  <c r="N11" i="32"/>
  <c r="M11" i="32"/>
  <c r="L11" i="32"/>
  <c r="K11" i="32"/>
  <c r="J11" i="32"/>
  <c r="I11" i="32"/>
  <c r="H11" i="32"/>
  <c r="G11" i="32"/>
  <c r="F11" i="32"/>
  <c r="AC10" i="32"/>
  <c r="AB10" i="32"/>
  <c r="AA10" i="32"/>
  <c r="Z10" i="32"/>
  <c r="Y10" i="32"/>
  <c r="X10" i="32"/>
  <c r="W10" i="32"/>
  <c r="V10" i="32"/>
  <c r="U10" i="32"/>
  <c r="T10" i="32"/>
  <c r="S10" i="32"/>
  <c r="R10" i="32"/>
  <c r="Q10" i="32"/>
  <c r="P10" i="32"/>
  <c r="O10" i="32"/>
  <c r="N10" i="32"/>
  <c r="M10" i="32"/>
  <c r="L10" i="32"/>
  <c r="K10" i="32"/>
  <c r="J10" i="32"/>
  <c r="I10" i="32"/>
  <c r="H10" i="32"/>
  <c r="G10" i="32"/>
  <c r="F10" i="32"/>
  <c r="J9" i="32"/>
  <c r="F9" i="32"/>
  <c r="J8" i="32"/>
  <c r="F8" i="32"/>
  <c r="F6" i="32"/>
  <c r="G6" i="32" s="1"/>
  <c r="H6" i="32" s="1"/>
  <c r="I6" i="32" s="1"/>
  <c r="J6" i="32" s="1"/>
  <c r="J4" i="30"/>
  <c r="N4" i="30" s="1"/>
  <c r="J5" i="30"/>
  <c r="N5" i="30" s="1"/>
  <c r="J6" i="30"/>
  <c r="N6" i="30" s="1"/>
  <c r="J7" i="30"/>
  <c r="N7" i="30" s="1"/>
  <c r="J8" i="30"/>
  <c r="N8" i="30" s="1"/>
  <c r="J9" i="30"/>
  <c r="N9" i="30" s="1"/>
  <c r="J10" i="30"/>
  <c r="N10" i="30" s="1"/>
  <c r="J11" i="30"/>
  <c r="N11" i="30" s="1"/>
  <c r="J12" i="30"/>
  <c r="N12" i="30" s="1"/>
  <c r="J13" i="30"/>
  <c r="N13" i="30" s="1"/>
  <c r="J14" i="30"/>
  <c r="N14" i="30" s="1"/>
  <c r="J15" i="30"/>
  <c r="N15" i="30" s="1"/>
  <c r="J16" i="30"/>
  <c r="N16" i="30" s="1"/>
  <c r="J17" i="30"/>
  <c r="N17" i="30" s="1"/>
  <c r="J18" i="30"/>
  <c r="N18" i="30" s="1"/>
  <c r="J19" i="30"/>
  <c r="N19" i="30" s="1"/>
  <c r="J20" i="30"/>
  <c r="N20" i="30" s="1"/>
  <c r="J21" i="30"/>
  <c r="N21" i="30" s="1"/>
  <c r="J22" i="30"/>
  <c r="N22" i="30" s="1"/>
  <c r="J23" i="30"/>
  <c r="N23" i="30" s="1"/>
  <c r="J24" i="30"/>
  <c r="N24" i="30" s="1"/>
  <c r="J25" i="30"/>
  <c r="N25" i="30" s="1"/>
  <c r="J26" i="30"/>
  <c r="N26" i="30" s="1"/>
  <c r="J27" i="30"/>
  <c r="N27" i="30" s="1"/>
  <c r="J28" i="30"/>
  <c r="N28" i="30" s="1"/>
  <c r="J29" i="30"/>
  <c r="N29" i="30" s="1"/>
  <c r="J30" i="30"/>
  <c r="N30" i="30" s="1"/>
  <c r="J31" i="30"/>
  <c r="N31" i="30" s="1"/>
  <c r="J32" i="30"/>
  <c r="N32" i="30" s="1"/>
  <c r="J33" i="30"/>
  <c r="N33" i="30" s="1"/>
  <c r="J34" i="30"/>
  <c r="N34" i="30" s="1"/>
  <c r="J35" i="30"/>
  <c r="N35" i="30" s="1"/>
  <c r="J36" i="30"/>
  <c r="N36" i="30" s="1"/>
  <c r="J37" i="30"/>
  <c r="N37" i="30" s="1"/>
  <c r="J38" i="30"/>
  <c r="N38" i="30" s="1"/>
  <c r="J39" i="30"/>
  <c r="N39" i="30" s="1"/>
  <c r="J40" i="30"/>
  <c r="N40" i="30" s="1"/>
  <c r="J41" i="30"/>
  <c r="N41" i="30" s="1"/>
  <c r="J42" i="30"/>
  <c r="N42" i="30" s="1"/>
  <c r="J43" i="30"/>
  <c r="N43" i="30" s="1"/>
  <c r="J44" i="30"/>
  <c r="N44" i="30" s="1"/>
  <c r="J45" i="30"/>
  <c r="N45" i="30" s="1"/>
  <c r="J46" i="30"/>
  <c r="N46" i="30" s="1"/>
  <c r="J47" i="30"/>
  <c r="N47" i="30" s="1"/>
  <c r="J48" i="30"/>
  <c r="N48" i="30" s="1"/>
  <c r="J49" i="30"/>
  <c r="N49" i="30" s="1"/>
  <c r="J50" i="30"/>
  <c r="N50" i="30" s="1"/>
  <c r="J51" i="30"/>
  <c r="N51" i="30" s="1"/>
  <c r="J52" i="30"/>
  <c r="N52" i="30" s="1"/>
  <c r="J53" i="30"/>
  <c r="N53" i="30" s="1"/>
  <c r="J54" i="30"/>
  <c r="N54" i="30" s="1"/>
  <c r="J55" i="30"/>
  <c r="N55" i="30" s="1"/>
  <c r="J56" i="30"/>
  <c r="N56" i="30" s="1"/>
  <c r="J57" i="30"/>
  <c r="N57" i="30" s="1"/>
  <c r="J58" i="30"/>
  <c r="N58" i="30" s="1"/>
  <c r="J59" i="30"/>
  <c r="N59" i="30" s="1"/>
  <c r="J60" i="30"/>
  <c r="N60" i="30" s="1"/>
  <c r="J61" i="30"/>
  <c r="N61" i="30" s="1"/>
  <c r="J62" i="30"/>
  <c r="N62" i="30" s="1"/>
  <c r="J63" i="30"/>
  <c r="N63" i="30" s="1"/>
  <c r="J64" i="30"/>
  <c r="N64" i="30" s="1"/>
  <c r="J65" i="30"/>
  <c r="N65" i="30" s="1"/>
  <c r="J66" i="30"/>
  <c r="N66" i="30" s="1"/>
  <c r="J67" i="30"/>
  <c r="N67" i="30" s="1"/>
  <c r="J68" i="30"/>
  <c r="N68" i="30" s="1"/>
  <c r="J69" i="30"/>
  <c r="N69" i="30" s="1"/>
  <c r="J70" i="30"/>
  <c r="N70" i="30" s="1"/>
  <c r="J71" i="30"/>
  <c r="N71" i="30" s="1"/>
  <c r="J72" i="30"/>
  <c r="N72" i="30" s="1"/>
  <c r="J73" i="30"/>
  <c r="N73" i="30" s="1"/>
  <c r="J74" i="30"/>
  <c r="N74" i="30" s="1"/>
  <c r="J75" i="30"/>
  <c r="N75" i="30" s="1"/>
  <c r="J76" i="30"/>
  <c r="N76" i="30" s="1"/>
  <c r="J77" i="30"/>
  <c r="N77" i="30" s="1"/>
  <c r="J78" i="30"/>
  <c r="N78" i="30" s="1"/>
  <c r="J79" i="30"/>
  <c r="N79" i="30" s="1"/>
  <c r="J80" i="30"/>
  <c r="N80" i="30" s="1"/>
  <c r="J81" i="30"/>
  <c r="N81" i="30" s="1"/>
  <c r="J82" i="30"/>
  <c r="N82" i="30" s="1"/>
  <c r="J83" i="30"/>
  <c r="N83" i="30" s="1"/>
  <c r="J84" i="30"/>
  <c r="N84" i="30" s="1"/>
  <c r="J85" i="30"/>
  <c r="N85" i="30" s="1"/>
  <c r="J86" i="30"/>
  <c r="N86" i="30" s="1"/>
  <c r="J87" i="30"/>
  <c r="N87" i="30" s="1"/>
  <c r="J88" i="30"/>
  <c r="N88" i="30" s="1"/>
  <c r="J89" i="30"/>
  <c r="N89" i="30" s="1"/>
  <c r="J90" i="30"/>
  <c r="N90" i="30" s="1"/>
  <c r="J91" i="30"/>
  <c r="N91" i="30" s="1"/>
  <c r="J92" i="30"/>
  <c r="N92" i="30" s="1"/>
  <c r="J93" i="30"/>
  <c r="N93" i="30" s="1"/>
  <c r="J94" i="30"/>
  <c r="N94" i="30" s="1"/>
  <c r="J95" i="30"/>
  <c r="N95" i="30" s="1"/>
  <c r="J96" i="30"/>
  <c r="N96" i="30" s="1"/>
  <c r="J97" i="30"/>
  <c r="N97" i="30" s="1"/>
  <c r="J98" i="30"/>
  <c r="N98" i="30" s="1"/>
  <c r="J99" i="30"/>
  <c r="N99" i="30" s="1"/>
  <c r="J100" i="30"/>
  <c r="N100" i="30" s="1"/>
  <c r="J101" i="30"/>
  <c r="N101" i="30" s="1"/>
  <c r="J102" i="30"/>
  <c r="N102" i="30" s="1"/>
  <c r="J103" i="30"/>
  <c r="N103" i="30" s="1"/>
  <c r="K4" i="30"/>
  <c r="K5" i="30"/>
  <c r="K6" i="30"/>
  <c r="K7" i="30"/>
  <c r="K8" i="30"/>
  <c r="K9" i="30"/>
  <c r="K10" i="30"/>
  <c r="K11" i="30"/>
  <c r="K12" i="30"/>
  <c r="K13" i="30"/>
  <c r="K14" i="30"/>
  <c r="K15" i="30"/>
  <c r="K16" i="30"/>
  <c r="K17" i="30"/>
  <c r="K18" i="30"/>
  <c r="K19" i="30"/>
  <c r="K20" i="30"/>
  <c r="K21" i="30"/>
  <c r="K22" i="30"/>
  <c r="K23" i="30"/>
  <c r="K24" i="30"/>
  <c r="K25" i="30"/>
  <c r="K26" i="30"/>
  <c r="K27" i="30"/>
  <c r="K28" i="30"/>
  <c r="K29" i="30"/>
  <c r="K30" i="30"/>
  <c r="K31" i="30"/>
  <c r="K32" i="30"/>
  <c r="K33" i="30"/>
  <c r="K34" i="30"/>
  <c r="K35" i="30"/>
  <c r="K36" i="30"/>
  <c r="K37" i="30"/>
  <c r="K38" i="30"/>
  <c r="K39" i="30"/>
  <c r="K40" i="30"/>
  <c r="K41" i="30"/>
  <c r="K42" i="30"/>
  <c r="K43" i="30"/>
  <c r="K44" i="30"/>
  <c r="K45" i="30"/>
  <c r="K46" i="30"/>
  <c r="K47" i="30"/>
  <c r="K48" i="30"/>
  <c r="K49" i="30"/>
  <c r="K50" i="30"/>
  <c r="K51" i="30"/>
  <c r="K52" i="30"/>
  <c r="K53" i="30"/>
  <c r="K54" i="30"/>
  <c r="K55" i="30"/>
  <c r="K56" i="30"/>
  <c r="K57" i="30"/>
  <c r="K58" i="30"/>
  <c r="K59" i="30"/>
  <c r="K60" i="30"/>
  <c r="K61" i="30"/>
  <c r="K62" i="30"/>
  <c r="K63" i="30"/>
  <c r="K64" i="30"/>
  <c r="K65" i="30"/>
  <c r="K66" i="30"/>
  <c r="K67" i="30"/>
  <c r="K68" i="30"/>
  <c r="K69" i="30"/>
  <c r="K70" i="30"/>
  <c r="K71" i="30"/>
  <c r="K72" i="30"/>
  <c r="K73" i="30"/>
  <c r="K74" i="30"/>
  <c r="K75" i="30"/>
  <c r="K76" i="30"/>
  <c r="K77" i="30"/>
  <c r="K78" i="30"/>
  <c r="K79" i="30"/>
  <c r="K80" i="30"/>
  <c r="K81" i="30"/>
  <c r="K82" i="30"/>
  <c r="K83" i="30"/>
  <c r="K84" i="30"/>
  <c r="K85" i="30"/>
  <c r="K86" i="30"/>
  <c r="K87" i="30"/>
  <c r="K88" i="30"/>
  <c r="K89" i="30"/>
  <c r="K90" i="30"/>
  <c r="K91" i="30"/>
  <c r="K92" i="30"/>
  <c r="K93" i="30"/>
  <c r="K95" i="30"/>
  <c r="K96" i="30"/>
  <c r="K97" i="30"/>
  <c r="K98" i="30"/>
  <c r="K99" i="30"/>
  <c r="K100" i="30"/>
  <c r="K101" i="30"/>
  <c r="K102" i="30"/>
  <c r="K103" i="30"/>
  <c r="AL4" i="24"/>
  <c r="AL5" i="24"/>
  <c r="AL6" i="24"/>
  <c r="AL7" i="24"/>
  <c r="AL8" i="24"/>
  <c r="AL9" i="24"/>
  <c r="AL10" i="24"/>
  <c r="AL11" i="24"/>
  <c r="AL12" i="24"/>
  <c r="AL13" i="24"/>
  <c r="AL14" i="24"/>
  <c r="AL15" i="24"/>
  <c r="AL16" i="24"/>
  <c r="AL17" i="24"/>
  <c r="AL18" i="24"/>
  <c r="AL19" i="24"/>
  <c r="AL20" i="24"/>
  <c r="AL21" i="24"/>
  <c r="AL22" i="24"/>
  <c r="AL23" i="24"/>
  <c r="AL24" i="24"/>
  <c r="AL25" i="24"/>
  <c r="AL26" i="24"/>
  <c r="AL27" i="24"/>
  <c r="AL28" i="24"/>
  <c r="AL29" i="24"/>
  <c r="AL30" i="24"/>
  <c r="AL31" i="24"/>
  <c r="AL32" i="24"/>
  <c r="AL33" i="24"/>
  <c r="AL34" i="24"/>
  <c r="AL35" i="24"/>
  <c r="AL36" i="24"/>
  <c r="AL37" i="24"/>
  <c r="AL38" i="24"/>
  <c r="AL39" i="24"/>
  <c r="AL40" i="24"/>
  <c r="AL41" i="24"/>
  <c r="AL42" i="24"/>
  <c r="AL43" i="24"/>
  <c r="AL44" i="24"/>
  <c r="AL45" i="24"/>
  <c r="AL46" i="24"/>
  <c r="AL47" i="24"/>
  <c r="AL48" i="24"/>
  <c r="AL49" i="24"/>
  <c r="AL50" i="24"/>
  <c r="AL51" i="24"/>
  <c r="AL52" i="24"/>
  <c r="AL53" i="24"/>
  <c r="AL54" i="24"/>
  <c r="AL55" i="24"/>
  <c r="AL56" i="24"/>
  <c r="AL57" i="24"/>
  <c r="AL58" i="24"/>
  <c r="AL59" i="24"/>
  <c r="AL60" i="24"/>
  <c r="AL61" i="24"/>
  <c r="AL62" i="24"/>
  <c r="AL63" i="24"/>
  <c r="AL64" i="24"/>
  <c r="AL65" i="24"/>
  <c r="AL66" i="24"/>
  <c r="AL67" i="24"/>
  <c r="AL68" i="24"/>
  <c r="AL69" i="24"/>
  <c r="AL70" i="24"/>
  <c r="AL71" i="24"/>
  <c r="AL72" i="24"/>
  <c r="AL73" i="24"/>
  <c r="AL74" i="24"/>
  <c r="AL75" i="24"/>
  <c r="AL76" i="24"/>
  <c r="AL77" i="24"/>
  <c r="AL78" i="24"/>
  <c r="AL79" i="24"/>
  <c r="AL80" i="24"/>
  <c r="AL81" i="24"/>
  <c r="AL82" i="24"/>
  <c r="AL83" i="24"/>
  <c r="AL84" i="24"/>
  <c r="AL85" i="24"/>
  <c r="AL86" i="24"/>
  <c r="AL87" i="24"/>
  <c r="AL88" i="24"/>
  <c r="AL89" i="24"/>
  <c r="AL90" i="24"/>
  <c r="AL91" i="24"/>
  <c r="AL92" i="24"/>
  <c r="AL93" i="24"/>
  <c r="AL94" i="24"/>
  <c r="AL95" i="24"/>
  <c r="AL96" i="24"/>
  <c r="AL97" i="24"/>
  <c r="AL98" i="24"/>
  <c r="AL99" i="24"/>
  <c r="AL100" i="24"/>
  <c r="AL101" i="24"/>
  <c r="AL102" i="24"/>
  <c r="AL103" i="24"/>
  <c r="AL104" i="24"/>
  <c r="AL105" i="24"/>
  <c r="AL106" i="24"/>
  <c r="AL107" i="24"/>
  <c r="AL108" i="24"/>
  <c r="AL109" i="24"/>
  <c r="AL110" i="24"/>
  <c r="AL111" i="24"/>
  <c r="AL112" i="24"/>
  <c r="AL113" i="24"/>
  <c r="AL114" i="24"/>
  <c r="AL115" i="24"/>
  <c r="AL116" i="24"/>
  <c r="AL117" i="24"/>
  <c r="AL118" i="24"/>
  <c r="AL119" i="24"/>
  <c r="AL120" i="24"/>
  <c r="AL121" i="24"/>
  <c r="AL122" i="24"/>
  <c r="AL123" i="24"/>
  <c r="AL124" i="24"/>
  <c r="AL125" i="24"/>
  <c r="AL126" i="24"/>
  <c r="AL127" i="24"/>
  <c r="AL128" i="24"/>
  <c r="AL129" i="24"/>
  <c r="AL130" i="24"/>
  <c r="AL131" i="24"/>
  <c r="AL132" i="24"/>
  <c r="AL133" i="24"/>
  <c r="AL134" i="24"/>
  <c r="AL135" i="24"/>
  <c r="AL136" i="24"/>
  <c r="AL137" i="24"/>
  <c r="AL138" i="24"/>
  <c r="AL139" i="24"/>
  <c r="AL140" i="24"/>
  <c r="AL141" i="24"/>
  <c r="AL142" i="24"/>
  <c r="AL143" i="24"/>
  <c r="AL144" i="24"/>
  <c r="AL145" i="24"/>
  <c r="AL146" i="24"/>
  <c r="AL147" i="24"/>
  <c r="AL148" i="24"/>
  <c r="AL149" i="24"/>
  <c r="AL150" i="24"/>
  <c r="AL151" i="24"/>
  <c r="AL152" i="24"/>
  <c r="AL153" i="24"/>
  <c r="AL154" i="24"/>
  <c r="AL155" i="24"/>
  <c r="AL156" i="24"/>
  <c r="AL157" i="24"/>
  <c r="AL158" i="24"/>
  <c r="AL159" i="24"/>
  <c r="AL160" i="24"/>
  <c r="AL161" i="24"/>
  <c r="AL162" i="24"/>
  <c r="AL163" i="24"/>
  <c r="AL164" i="24"/>
  <c r="AL165" i="24"/>
  <c r="AL166" i="24"/>
  <c r="AL167" i="24"/>
  <c r="AL168" i="24"/>
  <c r="AL169" i="24"/>
  <c r="AL170" i="24"/>
  <c r="AL171" i="24"/>
  <c r="AL172" i="24"/>
  <c r="AL173" i="24"/>
  <c r="AL174" i="24"/>
  <c r="AL175" i="24"/>
  <c r="AL176" i="24"/>
  <c r="AL177" i="24"/>
  <c r="AL178" i="24"/>
  <c r="AL179" i="24"/>
  <c r="AL180" i="24"/>
  <c r="AL181" i="24"/>
  <c r="AL182" i="24"/>
  <c r="AL183" i="24"/>
  <c r="AL184" i="24"/>
  <c r="AL185" i="24"/>
  <c r="AL186" i="24"/>
  <c r="AL187" i="24"/>
  <c r="AL188" i="24"/>
  <c r="AL189" i="24"/>
  <c r="AL190" i="24"/>
  <c r="AL191" i="24"/>
  <c r="AL192" i="24"/>
  <c r="AL193" i="24"/>
  <c r="AL194" i="24"/>
  <c r="AL195" i="24"/>
  <c r="AL196" i="24"/>
  <c r="AL197" i="24"/>
  <c r="AL198" i="24"/>
  <c r="AL199" i="24"/>
  <c r="AL200" i="24"/>
  <c r="AL201" i="24"/>
  <c r="AL202" i="24"/>
  <c r="AL203" i="24"/>
  <c r="AL204" i="24"/>
  <c r="AL205" i="24"/>
  <c r="AL206" i="24"/>
  <c r="AL207" i="24"/>
  <c r="AL208" i="24"/>
  <c r="AL209" i="24"/>
  <c r="AL210" i="24"/>
  <c r="AL211" i="24"/>
  <c r="AL212" i="24"/>
  <c r="AL213" i="24"/>
  <c r="AL214" i="24"/>
  <c r="AL215" i="24"/>
  <c r="AL216" i="24"/>
  <c r="AL217" i="24"/>
  <c r="AL218" i="24"/>
  <c r="AL219" i="24"/>
  <c r="AL220" i="24"/>
  <c r="AL221" i="24"/>
  <c r="AL222" i="24"/>
  <c r="AL223" i="24"/>
  <c r="AL224" i="24"/>
  <c r="AL225" i="24"/>
  <c r="AL226" i="24"/>
  <c r="AL227" i="24"/>
  <c r="AL228" i="24"/>
  <c r="AL229" i="24"/>
  <c r="AL230" i="24"/>
  <c r="AL231" i="24"/>
  <c r="AL232" i="24"/>
  <c r="AL233" i="24"/>
  <c r="AL234" i="24"/>
  <c r="AL235" i="24"/>
  <c r="AL236" i="24"/>
  <c r="AL237" i="24"/>
  <c r="AL238" i="24"/>
  <c r="AL239" i="24"/>
  <c r="AL240" i="24"/>
  <c r="AL241" i="24"/>
  <c r="AL242" i="24"/>
  <c r="AL243" i="24"/>
  <c r="AL244" i="24"/>
  <c r="AL245" i="24"/>
  <c r="AL246" i="24"/>
  <c r="AL247" i="24"/>
  <c r="AL248" i="24"/>
  <c r="AL249" i="24"/>
  <c r="AL250" i="24"/>
  <c r="AL251" i="24"/>
  <c r="AL252" i="24"/>
  <c r="AL253" i="24"/>
  <c r="AL254" i="24"/>
  <c r="AL255" i="24"/>
  <c r="AL256" i="24"/>
  <c r="AL257" i="24"/>
  <c r="AL258" i="24"/>
  <c r="AL259" i="24"/>
  <c r="AL260" i="24"/>
  <c r="AL261" i="24"/>
  <c r="AL262" i="24"/>
  <c r="AL263" i="24"/>
  <c r="AL264" i="24"/>
  <c r="AL265" i="24"/>
  <c r="AL266" i="24"/>
  <c r="AL267" i="24"/>
  <c r="AL268" i="24"/>
  <c r="AL269" i="24"/>
  <c r="AL270" i="24"/>
  <c r="AL271" i="24"/>
  <c r="AL272" i="24"/>
  <c r="AL273" i="24"/>
  <c r="AL274" i="24"/>
  <c r="AL275" i="24"/>
  <c r="AL276" i="24"/>
  <c r="AL277" i="24"/>
  <c r="AL278" i="24"/>
  <c r="AL279" i="24"/>
  <c r="AL280" i="24"/>
  <c r="AL281" i="24"/>
  <c r="AL282" i="24"/>
  <c r="AL283" i="24"/>
  <c r="AL284" i="24"/>
  <c r="AL285" i="24"/>
  <c r="AL286" i="24"/>
  <c r="AL287" i="24"/>
  <c r="AL288" i="24"/>
  <c r="AL289" i="24"/>
  <c r="AL290" i="24"/>
  <c r="AL291" i="24"/>
  <c r="AL292" i="24"/>
  <c r="AL293" i="24"/>
  <c r="AL294" i="24"/>
  <c r="AL295" i="24"/>
  <c r="AL296" i="24"/>
  <c r="AL297" i="24"/>
  <c r="AL298" i="24"/>
  <c r="AL299" i="24"/>
  <c r="AL300" i="24"/>
  <c r="AL301" i="24"/>
  <c r="AL302" i="24"/>
  <c r="AL303" i="24"/>
  <c r="AL304" i="24"/>
  <c r="AL305" i="24"/>
  <c r="AL306" i="24"/>
  <c r="AL307" i="24"/>
  <c r="AL308" i="24"/>
  <c r="AL309" i="24"/>
  <c r="AL310" i="24"/>
  <c r="AL311" i="24"/>
  <c r="AL312" i="24"/>
  <c r="AL313" i="24"/>
  <c r="AL314" i="24"/>
  <c r="AL315" i="24"/>
  <c r="AL316" i="24"/>
  <c r="AL317" i="24"/>
  <c r="AL318" i="24"/>
  <c r="AL319" i="24"/>
  <c r="AL320" i="24"/>
  <c r="AL321" i="24"/>
  <c r="AL322" i="24"/>
  <c r="AL323" i="24"/>
  <c r="AL324" i="24"/>
  <c r="AL325" i="24"/>
  <c r="AL326" i="24"/>
  <c r="AL327" i="24"/>
  <c r="AL328" i="24"/>
  <c r="AL329" i="24"/>
  <c r="AL330" i="24"/>
  <c r="AL331" i="24"/>
  <c r="AL332" i="24"/>
  <c r="AL333" i="24"/>
  <c r="AL334" i="24"/>
  <c r="AL335" i="24"/>
  <c r="AL336" i="24"/>
  <c r="AL337" i="24"/>
  <c r="AL338" i="24"/>
  <c r="AL339" i="24"/>
  <c r="AL340" i="24"/>
  <c r="AL341" i="24"/>
  <c r="AL342" i="24"/>
  <c r="AL343" i="24"/>
  <c r="AL344" i="24"/>
  <c r="AL345" i="24"/>
  <c r="AL346" i="24"/>
  <c r="AL347" i="24"/>
  <c r="AL348" i="24"/>
  <c r="AL349" i="24"/>
  <c r="AL350" i="24"/>
  <c r="AL351" i="24"/>
  <c r="AL352" i="24"/>
  <c r="AL353" i="24"/>
  <c r="AL354" i="24"/>
  <c r="AL355" i="24"/>
  <c r="AL356" i="24"/>
  <c r="AL357" i="24"/>
  <c r="AL358" i="24"/>
  <c r="AL359" i="24"/>
  <c r="AL360" i="24"/>
  <c r="AL361" i="24"/>
  <c r="AL362" i="24"/>
  <c r="AL363" i="24"/>
  <c r="AL364" i="24"/>
  <c r="AL365" i="24"/>
  <c r="AL366" i="24"/>
  <c r="AL367" i="24"/>
  <c r="AL368" i="24"/>
  <c r="AL369" i="24"/>
  <c r="AL370" i="24"/>
  <c r="AL371" i="24"/>
  <c r="AL372" i="24"/>
  <c r="AL373" i="24"/>
  <c r="AL374" i="24"/>
  <c r="AL375" i="24"/>
  <c r="AL376" i="24"/>
  <c r="AL377" i="24"/>
  <c r="AL378" i="24"/>
  <c r="AL379" i="24"/>
  <c r="AL380" i="24"/>
  <c r="AL381" i="24"/>
  <c r="AL382" i="24"/>
  <c r="AL383" i="24"/>
  <c r="AL384" i="24"/>
  <c r="AL385" i="24"/>
  <c r="AL386" i="24"/>
  <c r="AL387" i="24"/>
  <c r="AL388" i="24"/>
  <c r="AL389" i="24"/>
  <c r="AL390" i="24"/>
  <c r="AL391" i="24"/>
  <c r="AL392" i="24"/>
  <c r="AL393" i="24"/>
  <c r="AL394" i="24"/>
  <c r="AL395" i="24"/>
  <c r="AL396" i="24"/>
  <c r="AL397" i="24"/>
  <c r="AL398" i="24"/>
  <c r="AL399" i="24"/>
  <c r="AL400" i="24"/>
  <c r="AL401" i="24"/>
  <c r="AL402" i="24"/>
  <c r="AL403" i="24"/>
  <c r="AL404" i="24"/>
  <c r="AL405" i="24"/>
  <c r="AL406" i="24"/>
  <c r="AL407" i="24"/>
  <c r="AL408" i="24"/>
  <c r="AL409" i="24"/>
  <c r="AL410" i="24"/>
  <c r="AL411" i="24"/>
  <c r="AL412" i="24"/>
  <c r="AL413" i="24"/>
  <c r="AL414" i="24"/>
  <c r="AL415" i="24"/>
  <c r="AL416" i="24"/>
  <c r="AL417" i="24"/>
  <c r="AL418" i="24"/>
  <c r="AL419" i="24"/>
  <c r="AL420" i="24"/>
  <c r="AL421" i="24"/>
  <c r="AL422" i="24"/>
  <c r="AL423" i="24"/>
  <c r="AL424" i="24"/>
  <c r="AL425" i="24"/>
  <c r="AL426" i="24"/>
  <c r="AL427" i="24"/>
  <c r="AL428" i="24"/>
  <c r="AL429" i="24"/>
  <c r="AL430" i="24"/>
  <c r="AL431" i="24"/>
  <c r="AL432" i="24"/>
  <c r="AL433" i="24"/>
  <c r="AL434" i="24"/>
  <c r="AL435" i="24"/>
  <c r="AL436" i="24"/>
  <c r="AL437" i="24"/>
  <c r="AL438" i="24"/>
  <c r="AL439" i="24"/>
  <c r="AL440" i="24"/>
  <c r="AL441" i="24"/>
  <c r="AL442" i="24"/>
  <c r="AL443" i="24"/>
  <c r="AL444" i="24"/>
  <c r="AL445" i="24"/>
  <c r="AL446" i="24"/>
  <c r="AL447" i="24"/>
  <c r="AL448" i="24"/>
  <c r="AL449" i="24"/>
  <c r="AL450" i="24"/>
  <c r="AL451" i="24"/>
  <c r="AL452" i="24"/>
  <c r="AL453" i="24"/>
  <c r="AL454" i="24"/>
  <c r="AL455" i="24"/>
  <c r="AL456" i="24"/>
  <c r="AL457" i="24"/>
  <c r="AL458" i="24"/>
  <c r="AL459" i="24"/>
  <c r="AL460" i="24"/>
  <c r="AL461" i="24"/>
  <c r="AL462" i="24"/>
  <c r="AL463" i="24"/>
  <c r="AL464" i="24"/>
  <c r="AL465" i="24"/>
  <c r="AL466" i="24"/>
  <c r="AL467" i="24"/>
  <c r="AL468" i="24"/>
  <c r="AL469" i="24"/>
  <c r="AL470" i="24"/>
  <c r="AL471" i="24"/>
  <c r="AL472" i="24"/>
  <c r="AL473" i="24"/>
  <c r="AL474" i="24"/>
  <c r="AL475" i="24"/>
  <c r="AL476" i="24"/>
  <c r="AL477" i="24"/>
  <c r="AL478" i="24"/>
  <c r="AL479" i="24"/>
  <c r="AL480" i="24"/>
  <c r="AL481" i="24"/>
  <c r="AL482" i="24"/>
  <c r="AL483" i="24"/>
  <c r="AL484" i="24"/>
  <c r="AL485" i="24"/>
  <c r="AL486" i="24"/>
  <c r="AL487" i="24"/>
  <c r="AL488" i="24"/>
  <c r="AL489" i="24"/>
  <c r="AL490" i="24"/>
  <c r="AL491" i="24"/>
  <c r="AL492" i="24"/>
  <c r="AL493" i="24"/>
  <c r="AL494" i="24"/>
  <c r="AL495" i="24"/>
  <c r="AL496" i="24"/>
  <c r="AL497" i="24"/>
  <c r="AL498" i="24"/>
  <c r="AL499" i="24"/>
  <c r="AL500" i="24"/>
  <c r="AL501" i="24"/>
  <c r="AL502" i="24"/>
  <c r="AL503" i="24"/>
  <c r="AL504" i="24"/>
  <c r="AL505" i="24"/>
  <c r="AL506" i="24"/>
  <c r="AL507" i="24"/>
  <c r="AL508" i="24"/>
  <c r="AL509" i="24"/>
  <c r="AL510" i="24"/>
  <c r="AL511" i="24"/>
  <c r="AL512" i="24"/>
  <c r="AL513" i="24"/>
  <c r="AL514" i="24"/>
  <c r="AL515" i="24"/>
  <c r="AL516" i="24"/>
  <c r="AL517" i="24"/>
  <c r="AL518" i="24"/>
  <c r="AL519" i="24"/>
  <c r="AL520" i="24"/>
  <c r="AL521" i="24"/>
  <c r="AL522" i="24"/>
  <c r="AL523" i="24"/>
  <c r="AL524" i="24"/>
  <c r="AL525" i="24"/>
  <c r="AL526" i="24"/>
  <c r="AL527" i="24"/>
  <c r="AL528" i="24"/>
  <c r="AL529" i="24"/>
  <c r="AL530" i="24"/>
  <c r="AL531" i="24"/>
  <c r="AL532" i="24"/>
  <c r="AL533" i="24"/>
  <c r="AL534" i="24"/>
  <c r="AL535" i="24"/>
  <c r="AL536" i="24"/>
  <c r="AL537" i="24"/>
  <c r="AL538" i="24"/>
  <c r="AL539" i="24"/>
  <c r="AL540" i="24"/>
  <c r="AL541" i="24"/>
  <c r="AL542" i="24"/>
  <c r="AL543" i="24"/>
  <c r="AL544" i="24"/>
  <c r="AL545" i="24"/>
  <c r="AL546" i="24"/>
  <c r="AL547" i="24"/>
  <c r="AL548" i="24"/>
  <c r="AL549" i="24"/>
  <c r="AL550" i="24"/>
  <c r="AL551" i="24"/>
  <c r="AL552" i="24"/>
  <c r="AL553" i="24"/>
  <c r="AL554" i="24"/>
  <c r="AL555" i="24"/>
  <c r="AL556" i="24"/>
  <c r="AL557" i="24"/>
  <c r="AL558" i="24"/>
  <c r="AL559" i="24"/>
  <c r="AL560" i="24"/>
  <c r="AL561" i="24"/>
  <c r="AL562" i="24"/>
  <c r="AL563" i="24"/>
  <c r="AL564" i="24"/>
  <c r="AL565" i="24"/>
  <c r="AL566" i="24"/>
  <c r="AL567" i="24"/>
  <c r="AL568" i="24"/>
  <c r="AL569" i="24"/>
  <c r="AL570" i="24"/>
  <c r="AL571" i="24"/>
  <c r="AL572" i="24"/>
  <c r="AL573" i="24"/>
  <c r="AL574" i="24"/>
  <c r="AL575" i="24"/>
  <c r="AL576" i="24"/>
  <c r="AL577" i="24"/>
  <c r="AL578" i="24"/>
  <c r="AL579" i="24"/>
  <c r="AL580" i="24"/>
  <c r="AL581" i="24"/>
  <c r="AL582" i="24"/>
  <c r="AL583" i="24"/>
  <c r="AL584" i="24"/>
  <c r="AL585" i="24"/>
  <c r="AL586" i="24"/>
  <c r="AL587" i="24"/>
  <c r="AL588" i="24"/>
  <c r="AL589" i="24"/>
  <c r="AL590" i="24"/>
  <c r="AL591" i="24"/>
  <c r="AL592" i="24"/>
  <c r="AL593" i="24"/>
  <c r="AL594" i="24"/>
  <c r="AL595" i="24"/>
  <c r="AL596" i="24"/>
  <c r="AL597" i="24"/>
  <c r="AL598" i="24"/>
  <c r="AL599" i="24"/>
  <c r="AL600" i="24"/>
  <c r="AL601" i="24"/>
  <c r="AL602" i="24"/>
  <c r="AL603" i="24"/>
  <c r="AL604" i="24"/>
  <c r="AL605" i="24"/>
  <c r="AL606" i="24"/>
  <c r="AL607" i="24"/>
  <c r="AL608" i="24"/>
  <c r="AL609" i="24"/>
  <c r="AL610" i="24"/>
  <c r="AL611" i="24"/>
  <c r="AL612" i="24"/>
  <c r="AL613" i="24"/>
  <c r="AL614" i="24"/>
  <c r="AL615" i="24"/>
  <c r="AL616" i="24"/>
  <c r="AL617" i="24"/>
  <c r="AL618" i="24"/>
  <c r="AL619" i="24"/>
  <c r="AL620" i="24"/>
  <c r="AL621" i="24"/>
  <c r="AL622" i="24"/>
  <c r="AL623" i="24"/>
  <c r="AL624" i="24"/>
  <c r="AL625" i="24"/>
  <c r="AL626" i="24"/>
  <c r="AL627" i="24"/>
  <c r="AL628" i="24"/>
  <c r="AL629" i="24"/>
  <c r="AL630" i="24"/>
  <c r="AL631" i="24"/>
  <c r="AL632" i="24"/>
  <c r="AL633" i="24"/>
  <c r="AL634" i="24"/>
  <c r="AL635" i="24"/>
  <c r="AL636" i="24"/>
  <c r="AL637" i="24"/>
  <c r="AL638" i="24"/>
  <c r="AL639" i="24"/>
  <c r="AL640" i="24"/>
  <c r="AL641" i="24"/>
  <c r="AL642" i="24"/>
  <c r="AL643" i="24"/>
  <c r="AL644" i="24"/>
  <c r="AL645" i="24"/>
  <c r="AL646" i="24"/>
  <c r="AL647" i="24"/>
  <c r="AL648" i="24"/>
  <c r="AL649" i="24"/>
  <c r="AL650" i="24"/>
  <c r="AL651" i="24"/>
  <c r="AL652" i="24"/>
  <c r="AL653" i="24"/>
  <c r="AL654" i="24"/>
  <c r="AL655" i="24"/>
  <c r="AL656" i="24"/>
  <c r="AL657" i="24"/>
  <c r="AL658" i="24"/>
  <c r="AL659" i="24"/>
  <c r="AL660" i="24"/>
  <c r="AL661" i="24"/>
  <c r="AL662" i="24"/>
  <c r="AL663" i="24"/>
  <c r="AL664" i="24"/>
  <c r="AL665" i="24"/>
  <c r="AL666" i="24"/>
  <c r="AL667" i="24"/>
  <c r="AL668" i="24"/>
  <c r="AL669" i="24"/>
  <c r="AL670" i="24"/>
  <c r="AL671" i="24"/>
  <c r="AL672" i="24"/>
  <c r="AL673" i="24"/>
  <c r="AL674" i="24"/>
  <c r="AL675" i="24"/>
  <c r="AL676" i="24"/>
  <c r="AL677" i="24"/>
  <c r="AL678" i="24"/>
  <c r="AL679" i="24"/>
  <c r="AL680" i="24"/>
  <c r="AL681" i="24"/>
  <c r="AL682" i="24"/>
  <c r="AL683" i="24"/>
  <c r="AL684" i="24"/>
  <c r="AL685" i="24"/>
  <c r="AL686" i="24"/>
  <c r="AL687" i="24"/>
  <c r="AL688" i="24"/>
  <c r="AL689" i="24"/>
  <c r="AL690" i="24"/>
  <c r="AL691" i="24"/>
  <c r="AL692" i="24"/>
  <c r="AL693" i="24"/>
  <c r="AL694" i="24"/>
  <c r="AL695" i="24"/>
  <c r="AL696" i="24"/>
  <c r="AL697" i="24"/>
  <c r="AL698" i="24"/>
  <c r="AL699" i="24"/>
  <c r="AL700" i="24"/>
  <c r="AL701" i="24"/>
  <c r="AL702" i="24"/>
  <c r="AL703" i="24"/>
  <c r="AL704" i="24"/>
  <c r="AL705" i="24"/>
  <c r="AL706" i="24"/>
  <c r="AL707" i="24"/>
  <c r="AL708" i="24"/>
  <c r="AL709" i="24"/>
  <c r="AL710" i="24"/>
  <c r="AL711" i="24"/>
  <c r="AL712" i="24"/>
  <c r="AL713" i="24"/>
  <c r="AL714" i="24"/>
  <c r="AL715" i="24"/>
  <c r="AL716" i="24"/>
  <c r="AL717" i="24"/>
  <c r="AL718" i="24"/>
  <c r="AL719" i="24"/>
  <c r="AL720" i="24"/>
  <c r="AL721" i="24"/>
  <c r="AL722" i="24"/>
  <c r="AL723" i="24"/>
  <c r="AL724" i="24"/>
  <c r="AL725" i="24"/>
  <c r="AL726" i="24"/>
  <c r="AL727" i="24"/>
  <c r="AL728" i="24"/>
  <c r="AL729" i="24"/>
  <c r="AL730" i="24"/>
  <c r="AL731" i="24"/>
  <c r="AL732" i="24"/>
  <c r="AL733" i="24"/>
  <c r="AL734" i="24"/>
  <c r="AL735" i="24"/>
  <c r="AL736" i="24"/>
  <c r="AL737" i="24"/>
  <c r="AL738" i="24"/>
  <c r="AL739" i="24"/>
  <c r="AL740" i="24"/>
  <c r="AL741" i="24"/>
  <c r="AL742" i="24"/>
  <c r="AL743" i="24"/>
  <c r="AL744" i="24"/>
  <c r="AL745" i="24"/>
  <c r="AL746" i="24"/>
  <c r="AL747" i="24"/>
  <c r="AL748" i="24"/>
  <c r="AL749" i="24"/>
  <c r="AL750" i="24"/>
  <c r="AL751" i="24"/>
  <c r="AL752" i="24"/>
  <c r="AL753" i="24"/>
  <c r="AL754" i="24"/>
  <c r="AL755" i="24"/>
  <c r="AL756" i="24"/>
  <c r="AL757" i="24"/>
  <c r="AL758" i="24"/>
  <c r="AL759" i="24"/>
  <c r="AL760" i="24"/>
  <c r="AL761" i="24"/>
  <c r="AL762" i="24"/>
  <c r="AL763" i="24"/>
  <c r="AL764" i="24"/>
  <c r="AL765" i="24"/>
  <c r="AL766" i="24"/>
  <c r="AL767" i="24"/>
  <c r="AL768" i="24"/>
  <c r="AL769" i="24"/>
  <c r="AL770" i="24"/>
  <c r="AL771" i="24"/>
  <c r="AL772" i="24"/>
  <c r="AL773" i="24"/>
  <c r="AL774" i="24"/>
  <c r="AL775" i="24"/>
  <c r="AL776" i="24"/>
  <c r="AL777" i="24"/>
  <c r="AL778" i="24"/>
  <c r="AL779" i="24"/>
  <c r="AL780" i="24"/>
  <c r="AL781" i="24"/>
  <c r="AL782" i="24"/>
  <c r="AL783" i="24"/>
  <c r="AL784" i="24"/>
  <c r="AL785" i="24"/>
  <c r="AL786" i="24"/>
  <c r="AL787" i="24"/>
  <c r="AL788" i="24"/>
  <c r="AL789" i="24"/>
  <c r="AL790" i="24"/>
  <c r="AL791" i="24"/>
  <c r="AL792" i="24"/>
  <c r="AL793" i="24"/>
  <c r="AL794" i="24"/>
  <c r="AL795" i="24"/>
  <c r="AL796" i="24"/>
  <c r="AL797" i="24"/>
  <c r="AL798" i="24"/>
  <c r="AL799" i="24"/>
  <c r="AL800" i="24"/>
  <c r="AL801" i="24"/>
  <c r="AL802" i="24"/>
  <c r="AL803" i="24"/>
  <c r="AL804" i="24"/>
  <c r="AL805" i="24"/>
  <c r="AL806" i="24"/>
  <c r="AL807" i="24"/>
  <c r="AL808" i="24"/>
  <c r="AL809" i="24"/>
  <c r="AL810" i="24"/>
  <c r="AL811" i="24"/>
  <c r="AL812" i="24"/>
  <c r="AL813" i="24"/>
  <c r="AL814" i="24"/>
  <c r="AL815" i="24"/>
  <c r="AL816" i="24"/>
  <c r="AL817" i="24"/>
  <c r="AL818" i="24"/>
  <c r="AL819" i="24"/>
  <c r="AL820" i="24"/>
  <c r="AL821" i="24"/>
  <c r="AL822" i="24"/>
  <c r="AL823" i="24"/>
  <c r="AL824" i="24"/>
  <c r="AL825" i="24"/>
  <c r="AL826" i="24"/>
  <c r="AL827" i="24"/>
  <c r="AL828" i="24"/>
  <c r="AL829" i="24"/>
  <c r="AL830" i="24"/>
  <c r="AL831" i="24"/>
  <c r="AL832" i="24"/>
  <c r="AL833" i="24"/>
  <c r="AL834" i="24"/>
  <c r="AL835" i="24"/>
  <c r="AL836" i="24"/>
  <c r="AL837" i="24"/>
  <c r="AL838" i="24"/>
  <c r="AL839" i="24"/>
  <c r="AL840" i="24"/>
  <c r="AL841" i="24"/>
  <c r="AL842" i="24"/>
  <c r="AL843" i="24"/>
  <c r="AL844" i="24"/>
  <c r="AL845" i="24"/>
  <c r="AL846" i="24"/>
  <c r="AL847" i="24"/>
  <c r="AL848" i="24"/>
  <c r="AL849" i="24"/>
  <c r="AL850" i="24"/>
  <c r="AL851" i="24"/>
  <c r="AL852" i="24"/>
  <c r="AL853" i="24"/>
  <c r="AL854" i="24"/>
  <c r="AL855" i="24"/>
  <c r="AL856" i="24"/>
  <c r="AL857" i="24"/>
  <c r="AL858" i="24"/>
  <c r="AL859" i="24"/>
  <c r="AL860" i="24"/>
  <c r="AL861" i="24"/>
  <c r="AL862" i="24"/>
  <c r="AL863" i="24"/>
  <c r="AL864" i="24"/>
  <c r="AL865" i="24"/>
  <c r="AL866" i="24"/>
  <c r="AL867" i="24"/>
  <c r="AL868" i="24"/>
  <c r="AL869" i="24"/>
  <c r="AL870" i="24"/>
  <c r="AL871" i="24"/>
  <c r="AL872" i="24"/>
  <c r="AL873" i="24"/>
  <c r="AL874" i="24"/>
  <c r="AL875" i="24"/>
  <c r="AL876" i="24"/>
  <c r="AL877" i="24"/>
  <c r="AL878" i="24"/>
  <c r="AL879" i="24"/>
  <c r="AL880" i="24"/>
  <c r="AL881" i="24"/>
  <c r="AL882" i="24"/>
  <c r="AL883" i="24"/>
  <c r="AL884" i="24"/>
  <c r="AL885" i="24"/>
  <c r="AL886" i="24"/>
  <c r="AL887" i="24"/>
  <c r="AL888" i="24"/>
  <c r="AL889" i="24"/>
  <c r="AL890" i="24"/>
  <c r="AL891" i="24"/>
  <c r="AL892" i="24"/>
  <c r="AL893" i="24"/>
  <c r="AL894" i="24"/>
  <c r="AL895" i="24"/>
  <c r="AL896" i="24"/>
  <c r="AL897" i="24"/>
  <c r="AL898" i="24"/>
  <c r="AL899" i="24"/>
  <c r="AL900" i="24"/>
  <c r="AL901" i="24"/>
  <c r="AL902" i="24"/>
  <c r="AL903" i="24"/>
  <c r="AL904" i="24"/>
  <c r="AL905" i="24"/>
  <c r="AL906" i="24"/>
  <c r="AL907" i="24"/>
  <c r="AL908" i="24"/>
  <c r="AL909" i="24"/>
  <c r="AL910" i="24"/>
  <c r="AL911" i="24"/>
  <c r="AL912" i="24"/>
  <c r="AL913" i="24"/>
  <c r="AL914" i="24"/>
  <c r="AL915" i="24"/>
  <c r="AL916" i="24"/>
  <c r="AL917" i="24"/>
  <c r="AL918" i="24"/>
  <c r="AL919" i="24"/>
  <c r="AL920" i="24"/>
  <c r="AL921" i="24"/>
  <c r="AL922" i="24"/>
  <c r="AL923" i="24"/>
  <c r="AL924" i="24"/>
  <c r="AL925" i="24"/>
  <c r="AL926" i="24"/>
  <c r="AL927" i="24"/>
  <c r="AL928" i="24"/>
  <c r="AL929" i="24"/>
  <c r="AL930" i="24"/>
  <c r="AL931" i="24"/>
  <c r="AL932" i="24"/>
  <c r="AL933" i="24"/>
  <c r="AL934" i="24"/>
  <c r="AL935" i="24"/>
  <c r="AL936" i="24"/>
  <c r="AL937" i="24"/>
  <c r="AL938" i="24"/>
  <c r="AL939" i="24"/>
  <c r="AL940" i="24"/>
  <c r="AL941" i="24"/>
  <c r="AL942" i="24"/>
  <c r="AL943" i="24"/>
  <c r="AL944" i="24"/>
  <c r="AL945" i="24"/>
  <c r="AL946" i="24"/>
  <c r="AL947" i="24"/>
  <c r="AL948" i="24"/>
  <c r="AL949" i="24"/>
  <c r="AL950" i="24"/>
  <c r="AL951" i="24"/>
  <c r="AL952" i="24"/>
  <c r="AL953" i="24"/>
  <c r="AL954" i="24"/>
  <c r="AL955" i="24"/>
  <c r="AL956" i="24"/>
  <c r="AL957" i="24"/>
  <c r="AL958" i="24"/>
  <c r="AL959" i="24"/>
  <c r="AL960" i="24"/>
  <c r="AL961" i="24"/>
  <c r="AL962" i="24"/>
  <c r="AL963" i="24"/>
  <c r="AL964" i="24"/>
  <c r="AL965" i="24"/>
  <c r="AL966" i="24"/>
  <c r="AL967" i="24"/>
  <c r="AL968" i="24"/>
  <c r="AL969" i="24"/>
  <c r="AL970" i="24"/>
  <c r="AL971" i="24"/>
  <c r="AL972" i="24"/>
  <c r="AL973" i="24"/>
  <c r="AL974" i="24"/>
  <c r="AL975" i="24"/>
  <c r="AL976" i="24"/>
  <c r="AL977" i="24"/>
  <c r="AL978" i="24"/>
  <c r="AL979" i="24"/>
  <c r="AL980" i="24"/>
  <c r="AL981" i="24"/>
  <c r="AL982" i="24"/>
  <c r="AL983" i="24"/>
  <c r="AL984" i="24"/>
  <c r="AL985" i="24"/>
  <c r="AL986" i="24"/>
  <c r="AL987" i="24"/>
  <c r="AL988" i="24"/>
  <c r="AL989" i="24"/>
  <c r="AL990" i="24"/>
  <c r="AL991" i="24"/>
  <c r="AL992" i="24"/>
  <c r="AL993" i="24"/>
  <c r="AL994" i="24"/>
  <c r="AL995" i="24"/>
  <c r="AL996" i="24"/>
  <c r="AL997" i="24"/>
  <c r="AL998" i="24"/>
  <c r="AL999" i="24"/>
  <c r="AL1000" i="24"/>
  <c r="AL1001" i="24"/>
  <c r="AL1002" i="24"/>
  <c r="AL1003" i="24"/>
  <c r="AK4" i="24"/>
  <c r="AK5" i="24"/>
  <c r="AO5" i="24" s="1"/>
  <c r="AK6" i="24"/>
  <c r="AK7" i="24"/>
  <c r="AK8" i="24"/>
  <c r="AK9" i="24"/>
  <c r="AK10" i="24"/>
  <c r="AK11" i="24"/>
  <c r="AO11" i="24" s="1"/>
  <c r="AK12" i="24"/>
  <c r="AK13" i="24"/>
  <c r="AK14" i="24"/>
  <c r="AK15" i="24"/>
  <c r="AK16" i="24"/>
  <c r="AK17" i="24"/>
  <c r="AK18" i="24"/>
  <c r="AK19" i="24"/>
  <c r="AK20" i="24"/>
  <c r="AK21" i="24"/>
  <c r="AK22" i="24"/>
  <c r="AK23" i="24"/>
  <c r="AO23" i="24" s="1"/>
  <c r="AK24" i="24"/>
  <c r="AK25" i="24"/>
  <c r="AK26" i="24"/>
  <c r="AK27" i="24"/>
  <c r="AK28" i="24"/>
  <c r="AK29" i="24"/>
  <c r="AK30" i="24"/>
  <c r="AK31" i="24"/>
  <c r="AK32" i="24"/>
  <c r="AK33" i="24"/>
  <c r="AK34" i="24"/>
  <c r="AK35" i="24"/>
  <c r="AK36" i="24"/>
  <c r="AK37" i="24"/>
  <c r="AK38" i="24"/>
  <c r="AK39" i="24"/>
  <c r="AK40" i="24"/>
  <c r="AK41" i="24"/>
  <c r="AK42" i="24"/>
  <c r="AK43" i="24"/>
  <c r="AK44" i="24"/>
  <c r="AK45" i="24"/>
  <c r="AK46" i="24"/>
  <c r="AK47" i="24"/>
  <c r="AK48" i="24"/>
  <c r="AK49" i="24"/>
  <c r="AK50" i="24"/>
  <c r="AK51" i="24"/>
  <c r="AK52" i="24"/>
  <c r="AK53" i="24"/>
  <c r="AK54" i="24"/>
  <c r="AK55" i="24"/>
  <c r="AK56" i="24"/>
  <c r="AK57" i="24"/>
  <c r="AK58" i="24"/>
  <c r="AK59" i="24"/>
  <c r="AK60" i="24"/>
  <c r="AK61" i="24"/>
  <c r="AK62" i="24"/>
  <c r="AK63" i="24"/>
  <c r="AK64" i="24"/>
  <c r="AK65" i="24"/>
  <c r="AK66" i="24"/>
  <c r="AK67" i="24"/>
  <c r="AK68" i="24"/>
  <c r="AK69" i="24"/>
  <c r="AK70" i="24"/>
  <c r="AK71" i="24"/>
  <c r="AK72" i="24"/>
  <c r="AK73" i="24"/>
  <c r="AK74" i="24"/>
  <c r="AK75" i="24"/>
  <c r="AK76" i="24"/>
  <c r="AK77" i="24"/>
  <c r="AK78" i="24"/>
  <c r="AK79" i="24"/>
  <c r="AK80" i="24"/>
  <c r="AK81" i="24"/>
  <c r="AK82" i="24"/>
  <c r="AK83" i="24"/>
  <c r="AK84" i="24"/>
  <c r="AK85" i="24"/>
  <c r="AK86" i="24"/>
  <c r="AK87" i="24"/>
  <c r="AK88" i="24"/>
  <c r="AK89" i="24"/>
  <c r="AK90" i="24"/>
  <c r="AK91" i="24"/>
  <c r="AK92" i="24"/>
  <c r="AK93" i="24"/>
  <c r="AK94" i="24"/>
  <c r="AK95" i="24"/>
  <c r="AK96" i="24"/>
  <c r="AK97" i="24"/>
  <c r="AK98" i="24"/>
  <c r="AK99" i="24"/>
  <c r="AK100" i="24"/>
  <c r="AK101" i="24"/>
  <c r="AK102" i="24"/>
  <c r="AK103" i="24"/>
  <c r="AK104" i="24"/>
  <c r="AK105" i="24"/>
  <c r="AK106" i="24"/>
  <c r="AK107" i="24"/>
  <c r="AK108" i="24"/>
  <c r="AK109" i="24"/>
  <c r="AK110" i="24"/>
  <c r="AK111" i="24"/>
  <c r="AK112" i="24"/>
  <c r="AK113" i="24"/>
  <c r="AK114" i="24"/>
  <c r="AK115" i="24"/>
  <c r="AK116" i="24"/>
  <c r="AK117" i="24"/>
  <c r="AK118" i="24"/>
  <c r="AK119" i="24"/>
  <c r="AK120" i="24"/>
  <c r="AK121" i="24"/>
  <c r="AK122" i="24"/>
  <c r="AK123" i="24"/>
  <c r="AK124" i="24"/>
  <c r="AK125" i="24"/>
  <c r="AK126" i="24"/>
  <c r="AK127" i="24"/>
  <c r="AK128" i="24"/>
  <c r="AK129" i="24"/>
  <c r="AK130" i="24"/>
  <c r="AK131" i="24"/>
  <c r="AK132" i="24"/>
  <c r="AK133" i="24"/>
  <c r="AK134" i="24"/>
  <c r="AK135" i="24"/>
  <c r="AK136" i="24"/>
  <c r="AK137" i="24"/>
  <c r="AK138" i="24"/>
  <c r="AK139" i="24"/>
  <c r="AK140" i="24"/>
  <c r="AK141" i="24"/>
  <c r="AK142" i="24"/>
  <c r="AK143" i="24"/>
  <c r="AK144" i="24"/>
  <c r="AK145" i="24"/>
  <c r="AK146" i="24"/>
  <c r="AK147" i="24"/>
  <c r="AK148" i="24"/>
  <c r="AK149" i="24"/>
  <c r="AK150" i="24"/>
  <c r="AK151" i="24"/>
  <c r="AK152" i="24"/>
  <c r="AK153" i="24"/>
  <c r="AK154" i="24"/>
  <c r="AK155" i="24"/>
  <c r="AK156" i="24"/>
  <c r="AK157" i="24"/>
  <c r="AK158" i="24"/>
  <c r="AK159" i="24"/>
  <c r="AK160" i="24"/>
  <c r="AK161" i="24"/>
  <c r="AK162" i="24"/>
  <c r="AK163" i="24"/>
  <c r="AK164" i="24"/>
  <c r="AK165" i="24"/>
  <c r="AK166" i="24"/>
  <c r="AK167" i="24"/>
  <c r="AK168" i="24"/>
  <c r="AK169" i="24"/>
  <c r="AK170" i="24"/>
  <c r="AK171" i="24"/>
  <c r="AK172" i="24"/>
  <c r="AK173" i="24"/>
  <c r="AK174" i="24"/>
  <c r="AK175" i="24"/>
  <c r="AK176" i="24"/>
  <c r="AK177" i="24"/>
  <c r="AK178" i="24"/>
  <c r="AK179" i="24"/>
  <c r="AK180" i="24"/>
  <c r="AK181" i="24"/>
  <c r="AK182" i="24"/>
  <c r="AK183" i="24"/>
  <c r="AK184" i="24"/>
  <c r="AK185" i="24"/>
  <c r="AK186" i="24"/>
  <c r="AK187" i="24"/>
  <c r="AK188" i="24"/>
  <c r="AK189" i="24"/>
  <c r="AK190" i="24"/>
  <c r="AK191" i="24"/>
  <c r="AK192" i="24"/>
  <c r="AK193" i="24"/>
  <c r="AK194" i="24"/>
  <c r="AK195" i="24"/>
  <c r="AK196" i="24"/>
  <c r="AK197" i="24"/>
  <c r="AK198" i="24"/>
  <c r="AK199" i="24"/>
  <c r="AK200" i="24"/>
  <c r="AK201" i="24"/>
  <c r="AK202" i="24"/>
  <c r="AK203" i="24"/>
  <c r="AK204" i="24"/>
  <c r="AK205" i="24"/>
  <c r="AK206" i="24"/>
  <c r="AK207" i="24"/>
  <c r="AK208" i="24"/>
  <c r="AK209" i="24"/>
  <c r="AK210" i="24"/>
  <c r="AK211" i="24"/>
  <c r="AK212" i="24"/>
  <c r="AK213" i="24"/>
  <c r="AK214" i="24"/>
  <c r="AK215" i="24"/>
  <c r="AK216" i="24"/>
  <c r="AK217" i="24"/>
  <c r="AK218" i="24"/>
  <c r="AK219" i="24"/>
  <c r="AK220" i="24"/>
  <c r="AK221" i="24"/>
  <c r="AK222" i="24"/>
  <c r="AK223" i="24"/>
  <c r="AK224" i="24"/>
  <c r="AK225" i="24"/>
  <c r="AK226" i="24"/>
  <c r="AK227" i="24"/>
  <c r="AK228" i="24"/>
  <c r="AK229" i="24"/>
  <c r="AK230" i="24"/>
  <c r="AK231" i="24"/>
  <c r="AK232" i="24"/>
  <c r="AK233" i="24"/>
  <c r="AK234" i="24"/>
  <c r="AK235" i="24"/>
  <c r="AK236" i="24"/>
  <c r="AK237" i="24"/>
  <c r="AK238" i="24"/>
  <c r="AK239" i="24"/>
  <c r="AK240" i="24"/>
  <c r="AK241" i="24"/>
  <c r="AK242" i="24"/>
  <c r="AK243" i="24"/>
  <c r="AK244" i="24"/>
  <c r="AK245" i="24"/>
  <c r="AK246" i="24"/>
  <c r="AK247" i="24"/>
  <c r="AK248" i="24"/>
  <c r="AK249" i="24"/>
  <c r="AK250" i="24"/>
  <c r="AK251" i="24"/>
  <c r="AK252" i="24"/>
  <c r="AK253" i="24"/>
  <c r="AK254" i="24"/>
  <c r="AK255" i="24"/>
  <c r="AK256" i="24"/>
  <c r="AK257" i="24"/>
  <c r="AK258" i="24"/>
  <c r="AK259" i="24"/>
  <c r="AK260" i="24"/>
  <c r="AK261" i="24"/>
  <c r="AK262" i="24"/>
  <c r="AK263" i="24"/>
  <c r="AK264" i="24"/>
  <c r="AK265" i="24"/>
  <c r="AK266" i="24"/>
  <c r="AK267" i="24"/>
  <c r="AK268" i="24"/>
  <c r="AK269" i="24"/>
  <c r="AK270" i="24"/>
  <c r="AK271" i="24"/>
  <c r="AK272" i="24"/>
  <c r="AK273" i="24"/>
  <c r="AK274" i="24"/>
  <c r="AK275" i="24"/>
  <c r="AK276" i="24"/>
  <c r="AK277" i="24"/>
  <c r="AK278" i="24"/>
  <c r="AK279" i="24"/>
  <c r="AK280" i="24"/>
  <c r="AK281" i="24"/>
  <c r="AK282" i="24"/>
  <c r="AK283" i="24"/>
  <c r="AK284" i="24"/>
  <c r="AK285" i="24"/>
  <c r="AK286" i="24"/>
  <c r="AK287" i="24"/>
  <c r="AK288" i="24"/>
  <c r="AK289" i="24"/>
  <c r="AK290" i="24"/>
  <c r="AK291" i="24"/>
  <c r="AK292" i="24"/>
  <c r="AK293" i="24"/>
  <c r="AK294" i="24"/>
  <c r="AK295" i="24"/>
  <c r="AK296" i="24"/>
  <c r="AK297" i="24"/>
  <c r="AK298" i="24"/>
  <c r="AK299" i="24"/>
  <c r="AK300" i="24"/>
  <c r="AK301" i="24"/>
  <c r="AK302" i="24"/>
  <c r="AK303" i="24"/>
  <c r="AK304" i="24"/>
  <c r="AK305" i="24"/>
  <c r="AK306" i="24"/>
  <c r="AK307" i="24"/>
  <c r="AK308" i="24"/>
  <c r="AK309" i="24"/>
  <c r="AK310" i="24"/>
  <c r="AK311" i="24"/>
  <c r="AK312" i="24"/>
  <c r="AK313" i="24"/>
  <c r="AK314" i="24"/>
  <c r="AK315" i="24"/>
  <c r="AK316" i="24"/>
  <c r="AK317" i="24"/>
  <c r="AK318" i="24"/>
  <c r="AK319" i="24"/>
  <c r="AK320" i="24"/>
  <c r="AK321" i="24"/>
  <c r="AK322" i="24"/>
  <c r="AK323" i="24"/>
  <c r="AK324" i="24"/>
  <c r="AK325" i="24"/>
  <c r="AK326" i="24"/>
  <c r="AK327" i="24"/>
  <c r="AK328" i="24"/>
  <c r="AK329" i="24"/>
  <c r="AK330" i="24"/>
  <c r="AK331" i="24"/>
  <c r="AK332" i="24"/>
  <c r="AK333" i="24"/>
  <c r="AK334" i="24"/>
  <c r="AK335" i="24"/>
  <c r="AK336" i="24"/>
  <c r="AK337" i="24"/>
  <c r="AK338" i="24"/>
  <c r="AK339" i="24"/>
  <c r="AK340" i="24"/>
  <c r="AK341" i="24"/>
  <c r="AK342" i="24"/>
  <c r="AK343" i="24"/>
  <c r="AK344" i="24"/>
  <c r="AK345" i="24"/>
  <c r="AK346" i="24"/>
  <c r="AK347" i="24"/>
  <c r="AK348" i="24"/>
  <c r="AK349" i="24"/>
  <c r="AK350" i="24"/>
  <c r="AK351" i="24"/>
  <c r="AK352" i="24"/>
  <c r="AK353" i="24"/>
  <c r="AK354" i="24"/>
  <c r="AK355" i="24"/>
  <c r="AK356" i="24"/>
  <c r="AK357" i="24"/>
  <c r="AK358" i="24"/>
  <c r="AK359" i="24"/>
  <c r="AK360" i="24"/>
  <c r="AK361" i="24"/>
  <c r="AK362" i="24"/>
  <c r="AK363" i="24"/>
  <c r="AK364" i="24"/>
  <c r="AK365" i="24"/>
  <c r="AK366" i="24"/>
  <c r="AK367" i="24"/>
  <c r="AK368" i="24"/>
  <c r="AK369" i="24"/>
  <c r="AK370" i="24"/>
  <c r="AK371" i="24"/>
  <c r="AK372" i="24"/>
  <c r="AK373" i="24"/>
  <c r="AK374" i="24"/>
  <c r="AK375" i="24"/>
  <c r="AK376" i="24"/>
  <c r="AK377" i="24"/>
  <c r="AK378" i="24"/>
  <c r="AK379" i="24"/>
  <c r="AK380" i="24"/>
  <c r="AK381" i="24"/>
  <c r="AK382" i="24"/>
  <c r="AK383" i="24"/>
  <c r="AK384" i="24"/>
  <c r="AK385" i="24"/>
  <c r="AK386" i="24"/>
  <c r="AK387" i="24"/>
  <c r="AK388" i="24"/>
  <c r="AK389" i="24"/>
  <c r="AK390" i="24"/>
  <c r="AK391" i="24"/>
  <c r="AK392" i="24"/>
  <c r="AK393" i="24"/>
  <c r="AK394" i="24"/>
  <c r="AK395" i="24"/>
  <c r="AK396" i="24"/>
  <c r="AK397" i="24"/>
  <c r="AK398" i="24"/>
  <c r="AK399" i="24"/>
  <c r="AK400" i="24"/>
  <c r="AK401" i="24"/>
  <c r="AK402" i="24"/>
  <c r="AK403" i="24"/>
  <c r="AK404" i="24"/>
  <c r="AK405" i="24"/>
  <c r="AK406" i="24"/>
  <c r="AK407" i="24"/>
  <c r="AK408" i="24"/>
  <c r="AK409" i="24"/>
  <c r="AK410" i="24"/>
  <c r="AK411" i="24"/>
  <c r="AK412" i="24"/>
  <c r="AK413" i="24"/>
  <c r="AK414" i="24"/>
  <c r="AK415" i="24"/>
  <c r="AK416" i="24"/>
  <c r="AK417" i="24"/>
  <c r="AK418" i="24"/>
  <c r="AK419" i="24"/>
  <c r="AK420" i="24"/>
  <c r="AK421" i="24"/>
  <c r="AK422" i="24"/>
  <c r="AK423" i="24"/>
  <c r="AK424" i="24"/>
  <c r="AK425" i="24"/>
  <c r="AK426" i="24"/>
  <c r="AK427" i="24"/>
  <c r="AK428" i="24"/>
  <c r="AK429" i="24"/>
  <c r="AK430" i="24"/>
  <c r="AK431" i="24"/>
  <c r="AK432" i="24"/>
  <c r="AK433" i="24"/>
  <c r="AK434" i="24"/>
  <c r="AK435" i="24"/>
  <c r="AK436" i="24"/>
  <c r="AK437" i="24"/>
  <c r="AK438" i="24"/>
  <c r="AK439" i="24"/>
  <c r="AK440" i="24"/>
  <c r="AK441" i="24"/>
  <c r="AK442" i="24"/>
  <c r="AK443" i="24"/>
  <c r="AK444" i="24"/>
  <c r="AK445" i="24"/>
  <c r="AK446" i="24"/>
  <c r="AK447" i="24"/>
  <c r="AK448" i="24"/>
  <c r="AK449" i="24"/>
  <c r="AK450" i="24"/>
  <c r="AK451" i="24"/>
  <c r="AK452" i="24"/>
  <c r="AK453" i="24"/>
  <c r="AK454" i="24"/>
  <c r="AK455" i="24"/>
  <c r="AK456" i="24"/>
  <c r="AK457" i="24"/>
  <c r="AK458" i="24"/>
  <c r="AK459" i="24"/>
  <c r="AK460" i="24"/>
  <c r="AK461" i="24"/>
  <c r="AK462" i="24"/>
  <c r="AK463" i="24"/>
  <c r="AK464" i="24"/>
  <c r="AK465" i="24"/>
  <c r="AK466" i="24"/>
  <c r="AK467" i="24"/>
  <c r="AK468" i="24"/>
  <c r="AK469" i="24"/>
  <c r="AK470" i="24"/>
  <c r="AK471" i="24"/>
  <c r="AK472" i="24"/>
  <c r="AK473" i="24"/>
  <c r="AK474" i="24"/>
  <c r="AK475" i="24"/>
  <c r="AK476" i="24"/>
  <c r="AK477" i="24"/>
  <c r="AK478" i="24"/>
  <c r="AK479" i="24"/>
  <c r="AK480" i="24"/>
  <c r="AK481" i="24"/>
  <c r="AK482" i="24"/>
  <c r="AK483" i="24"/>
  <c r="AK484" i="24"/>
  <c r="AK485" i="24"/>
  <c r="AK486" i="24"/>
  <c r="AK487" i="24"/>
  <c r="AK488" i="24"/>
  <c r="AK489" i="24"/>
  <c r="AK490" i="24"/>
  <c r="AK491" i="24"/>
  <c r="AK492" i="24"/>
  <c r="AK493" i="24"/>
  <c r="AK494" i="24"/>
  <c r="AK495" i="24"/>
  <c r="AK496" i="24"/>
  <c r="AK497" i="24"/>
  <c r="AK498" i="24"/>
  <c r="AK499" i="24"/>
  <c r="AK500" i="24"/>
  <c r="AK501" i="24"/>
  <c r="AK502" i="24"/>
  <c r="AK503" i="24"/>
  <c r="AK504" i="24"/>
  <c r="AK505" i="24"/>
  <c r="AK506" i="24"/>
  <c r="AK507" i="24"/>
  <c r="AK508" i="24"/>
  <c r="AK509" i="24"/>
  <c r="AK510" i="24"/>
  <c r="AK511" i="24"/>
  <c r="AK512" i="24"/>
  <c r="AK513" i="24"/>
  <c r="AK514" i="24"/>
  <c r="AK515" i="24"/>
  <c r="AK516" i="24"/>
  <c r="AK517" i="24"/>
  <c r="AK518" i="24"/>
  <c r="AK519" i="24"/>
  <c r="AK520" i="24"/>
  <c r="AK521" i="24"/>
  <c r="AK522" i="24"/>
  <c r="AK523" i="24"/>
  <c r="AK524" i="24"/>
  <c r="AK525" i="24"/>
  <c r="AK526" i="24"/>
  <c r="AK527" i="24"/>
  <c r="AK528" i="24"/>
  <c r="AK529" i="24"/>
  <c r="AK530" i="24"/>
  <c r="AK531" i="24"/>
  <c r="AK532" i="24"/>
  <c r="AK533" i="24"/>
  <c r="AK534" i="24"/>
  <c r="AK535" i="24"/>
  <c r="AK536" i="24"/>
  <c r="AK537" i="24"/>
  <c r="AK538" i="24"/>
  <c r="AK539" i="24"/>
  <c r="AK540" i="24"/>
  <c r="AK541" i="24"/>
  <c r="AK542" i="24"/>
  <c r="AK543" i="24"/>
  <c r="AK544" i="24"/>
  <c r="AK545" i="24"/>
  <c r="AK546" i="24"/>
  <c r="AK547" i="24"/>
  <c r="AK548" i="24"/>
  <c r="AK549" i="24"/>
  <c r="AK550" i="24"/>
  <c r="AK551" i="24"/>
  <c r="AK552" i="24"/>
  <c r="AK553" i="24"/>
  <c r="AK554" i="24"/>
  <c r="AK555" i="24"/>
  <c r="AK556" i="24"/>
  <c r="AK557" i="24"/>
  <c r="AK558" i="24"/>
  <c r="AK559" i="24"/>
  <c r="AK560" i="24"/>
  <c r="AK561" i="24"/>
  <c r="AK562" i="24"/>
  <c r="AK563" i="24"/>
  <c r="AK564" i="24"/>
  <c r="AK565" i="24"/>
  <c r="AK566" i="24"/>
  <c r="AK567" i="24"/>
  <c r="AK568" i="24"/>
  <c r="AK569" i="24"/>
  <c r="AK570" i="24"/>
  <c r="AK571" i="24"/>
  <c r="AK572" i="24"/>
  <c r="AK573" i="24"/>
  <c r="AK574" i="24"/>
  <c r="AK575" i="24"/>
  <c r="AK576" i="24"/>
  <c r="AK577" i="24"/>
  <c r="AK578" i="24"/>
  <c r="AK579" i="24"/>
  <c r="AK580" i="24"/>
  <c r="AK581" i="24"/>
  <c r="AK582" i="24"/>
  <c r="AK583" i="24"/>
  <c r="AK584" i="24"/>
  <c r="AK585" i="24"/>
  <c r="AK586" i="24"/>
  <c r="AK587" i="24"/>
  <c r="AK588" i="24"/>
  <c r="AK589" i="24"/>
  <c r="AK590" i="24"/>
  <c r="AK591" i="24"/>
  <c r="AK592" i="24"/>
  <c r="AK593" i="24"/>
  <c r="AK594" i="24"/>
  <c r="AK595" i="24"/>
  <c r="AK596" i="24"/>
  <c r="AK597" i="24"/>
  <c r="AK598" i="24"/>
  <c r="AK599" i="24"/>
  <c r="AK600" i="24"/>
  <c r="AK601" i="24"/>
  <c r="AK602" i="24"/>
  <c r="AK603" i="24"/>
  <c r="AK604" i="24"/>
  <c r="AK605" i="24"/>
  <c r="AK606" i="24"/>
  <c r="AK607" i="24"/>
  <c r="AK608" i="24"/>
  <c r="AK609" i="24"/>
  <c r="AK610" i="24"/>
  <c r="AK611" i="24"/>
  <c r="AK612" i="24"/>
  <c r="AK613" i="24"/>
  <c r="AK614" i="24"/>
  <c r="AK615" i="24"/>
  <c r="AK616" i="24"/>
  <c r="AK617" i="24"/>
  <c r="AK618" i="24"/>
  <c r="AK619" i="24"/>
  <c r="AK620" i="24"/>
  <c r="AK621" i="24"/>
  <c r="AK622" i="24"/>
  <c r="AK623" i="24"/>
  <c r="AK624" i="24"/>
  <c r="AK625" i="24"/>
  <c r="AK626" i="24"/>
  <c r="AK627" i="24"/>
  <c r="AK628" i="24"/>
  <c r="AK629" i="24"/>
  <c r="AK630" i="24"/>
  <c r="AK631" i="24"/>
  <c r="AK632" i="24"/>
  <c r="AK633" i="24"/>
  <c r="AK634" i="24"/>
  <c r="AK635" i="24"/>
  <c r="AK636" i="24"/>
  <c r="AK637" i="24"/>
  <c r="AK638" i="24"/>
  <c r="AK639" i="24"/>
  <c r="AK640" i="24"/>
  <c r="AK641" i="24"/>
  <c r="AK642" i="24"/>
  <c r="AK643" i="24"/>
  <c r="AK644" i="24"/>
  <c r="AK645" i="24"/>
  <c r="AK646" i="24"/>
  <c r="AK647" i="24"/>
  <c r="AK648" i="24"/>
  <c r="AK649" i="24"/>
  <c r="AK650" i="24"/>
  <c r="AK651" i="24"/>
  <c r="AK652" i="24"/>
  <c r="AK653" i="24"/>
  <c r="AK654" i="24"/>
  <c r="AK655" i="24"/>
  <c r="AK656" i="24"/>
  <c r="AK657" i="24"/>
  <c r="AK658" i="24"/>
  <c r="AK659" i="24"/>
  <c r="AK660" i="24"/>
  <c r="AK661" i="24"/>
  <c r="AK662" i="24"/>
  <c r="AK663" i="24"/>
  <c r="AK664" i="24"/>
  <c r="AK665" i="24"/>
  <c r="AK666" i="24"/>
  <c r="AK667" i="24"/>
  <c r="AK668" i="24"/>
  <c r="AK669" i="24"/>
  <c r="AK670" i="24"/>
  <c r="AK671" i="24"/>
  <c r="AK672" i="24"/>
  <c r="AK673" i="24"/>
  <c r="AK674" i="24"/>
  <c r="AK675" i="24"/>
  <c r="AK676" i="24"/>
  <c r="AK677" i="24"/>
  <c r="AK678" i="24"/>
  <c r="AK679" i="24"/>
  <c r="AK680" i="24"/>
  <c r="AK681" i="24"/>
  <c r="AK682" i="24"/>
  <c r="AK683" i="24"/>
  <c r="AK684" i="24"/>
  <c r="AK685" i="24"/>
  <c r="AK686" i="24"/>
  <c r="AK687" i="24"/>
  <c r="AK688" i="24"/>
  <c r="AK689" i="24"/>
  <c r="AK690" i="24"/>
  <c r="AK691" i="24"/>
  <c r="AK692" i="24"/>
  <c r="AK693" i="24"/>
  <c r="AK694" i="24"/>
  <c r="AK695" i="24"/>
  <c r="AK696" i="24"/>
  <c r="AK697" i="24"/>
  <c r="AK698" i="24"/>
  <c r="AK699" i="24"/>
  <c r="AK700" i="24"/>
  <c r="AK701" i="24"/>
  <c r="AK702" i="24"/>
  <c r="AK703" i="24"/>
  <c r="AK704" i="24"/>
  <c r="AK705" i="24"/>
  <c r="AK706" i="24"/>
  <c r="AK707" i="24"/>
  <c r="AK708" i="24"/>
  <c r="AK709" i="24"/>
  <c r="AK710" i="24"/>
  <c r="AK711" i="24"/>
  <c r="AK712" i="24"/>
  <c r="AK713" i="24"/>
  <c r="AK714" i="24"/>
  <c r="AK715" i="24"/>
  <c r="AK716" i="24"/>
  <c r="AK717" i="24"/>
  <c r="AK718" i="24"/>
  <c r="AK719" i="24"/>
  <c r="AK720" i="24"/>
  <c r="AK721" i="24"/>
  <c r="AK722" i="24"/>
  <c r="AK723" i="24"/>
  <c r="AK724" i="24"/>
  <c r="AK725" i="24"/>
  <c r="AK726" i="24"/>
  <c r="AK727" i="24"/>
  <c r="AK728" i="24"/>
  <c r="AK729" i="24"/>
  <c r="AK730" i="24"/>
  <c r="AK731" i="24"/>
  <c r="AK732" i="24"/>
  <c r="AK733" i="24"/>
  <c r="AK734" i="24"/>
  <c r="AK735" i="24"/>
  <c r="AK736" i="24"/>
  <c r="AK737" i="24"/>
  <c r="AK738" i="24"/>
  <c r="AK739" i="24"/>
  <c r="AK740" i="24"/>
  <c r="AK741" i="24"/>
  <c r="AK742" i="24"/>
  <c r="AK743" i="24"/>
  <c r="AK744" i="24"/>
  <c r="AK745" i="24"/>
  <c r="AK746" i="24"/>
  <c r="AK747" i="24"/>
  <c r="AK748" i="24"/>
  <c r="AK749" i="24"/>
  <c r="AK750" i="24"/>
  <c r="AK751" i="24"/>
  <c r="AK752" i="24"/>
  <c r="AK753" i="24"/>
  <c r="AK754" i="24"/>
  <c r="AK755" i="24"/>
  <c r="AK756" i="24"/>
  <c r="AK757" i="24"/>
  <c r="AK758" i="24"/>
  <c r="AK759" i="24"/>
  <c r="AK760" i="24"/>
  <c r="AK761" i="24"/>
  <c r="AK762" i="24"/>
  <c r="AK763" i="24"/>
  <c r="AK764" i="24"/>
  <c r="AK765" i="24"/>
  <c r="AK766" i="24"/>
  <c r="AK767" i="24"/>
  <c r="AK768" i="24"/>
  <c r="AK769" i="24"/>
  <c r="AK770" i="24"/>
  <c r="AK771" i="24"/>
  <c r="AK772" i="24"/>
  <c r="AK773" i="24"/>
  <c r="AK774" i="24"/>
  <c r="AK775" i="24"/>
  <c r="AK776" i="24"/>
  <c r="AK777" i="24"/>
  <c r="AK778" i="24"/>
  <c r="AK779" i="24"/>
  <c r="AK780" i="24"/>
  <c r="AK781" i="24"/>
  <c r="AK782" i="24"/>
  <c r="AK783" i="24"/>
  <c r="AK784" i="24"/>
  <c r="AK785" i="24"/>
  <c r="AK786" i="24"/>
  <c r="AK787" i="24"/>
  <c r="AK788" i="24"/>
  <c r="AK789" i="24"/>
  <c r="AK790" i="24"/>
  <c r="AK791" i="24"/>
  <c r="AK792" i="24"/>
  <c r="AK793" i="24"/>
  <c r="AK794" i="24"/>
  <c r="AK795" i="24"/>
  <c r="AK796" i="24"/>
  <c r="AK797" i="24"/>
  <c r="AK798" i="24"/>
  <c r="AK799" i="24"/>
  <c r="AK800" i="24"/>
  <c r="AK801" i="24"/>
  <c r="AK802" i="24"/>
  <c r="AK803" i="24"/>
  <c r="AK804" i="24"/>
  <c r="AK805" i="24"/>
  <c r="AK806" i="24"/>
  <c r="AK807" i="24"/>
  <c r="AK808" i="24"/>
  <c r="AK809" i="24"/>
  <c r="AK810" i="24"/>
  <c r="AK811" i="24"/>
  <c r="AK812" i="24"/>
  <c r="AK813" i="24"/>
  <c r="AK814" i="24"/>
  <c r="AK815" i="24"/>
  <c r="AK816" i="24"/>
  <c r="AK817" i="24"/>
  <c r="AK818" i="24"/>
  <c r="AK819" i="24"/>
  <c r="AK820" i="24"/>
  <c r="AK821" i="24"/>
  <c r="AK822" i="24"/>
  <c r="AK823" i="24"/>
  <c r="AK824" i="24"/>
  <c r="AK825" i="24"/>
  <c r="AK826" i="24"/>
  <c r="AK827" i="24"/>
  <c r="AK828" i="24"/>
  <c r="AK829" i="24"/>
  <c r="AK830" i="24"/>
  <c r="AK831" i="24"/>
  <c r="AK832" i="24"/>
  <c r="AK833" i="24"/>
  <c r="AK834" i="24"/>
  <c r="AK835" i="24"/>
  <c r="AK836" i="24"/>
  <c r="AK837" i="24"/>
  <c r="AK838" i="24"/>
  <c r="AK839" i="24"/>
  <c r="AK840" i="24"/>
  <c r="AK841" i="24"/>
  <c r="AK842" i="24"/>
  <c r="AK843" i="24"/>
  <c r="AK844" i="24"/>
  <c r="AK845" i="24"/>
  <c r="AK846" i="24"/>
  <c r="AK847" i="24"/>
  <c r="AK848" i="24"/>
  <c r="AK849" i="24"/>
  <c r="AK850" i="24"/>
  <c r="AK851" i="24"/>
  <c r="AK852" i="24"/>
  <c r="AK853" i="24"/>
  <c r="AK854" i="24"/>
  <c r="AK855" i="24"/>
  <c r="AK856" i="24"/>
  <c r="AK857" i="24"/>
  <c r="AK858" i="24"/>
  <c r="AK859" i="24"/>
  <c r="AK860" i="24"/>
  <c r="AK861" i="24"/>
  <c r="AK862" i="24"/>
  <c r="AK863" i="24"/>
  <c r="AK864" i="24"/>
  <c r="AK865" i="24"/>
  <c r="AK866" i="24"/>
  <c r="AK867" i="24"/>
  <c r="AK868" i="24"/>
  <c r="AK869" i="24"/>
  <c r="AK870" i="24"/>
  <c r="AK871" i="24"/>
  <c r="AK872" i="24"/>
  <c r="AK873" i="24"/>
  <c r="AK874" i="24"/>
  <c r="AK875" i="24"/>
  <c r="AK876" i="24"/>
  <c r="AK877" i="24"/>
  <c r="AK878" i="24"/>
  <c r="AK879" i="24"/>
  <c r="AK880" i="24"/>
  <c r="AK881" i="24"/>
  <c r="AK882" i="24"/>
  <c r="AK883" i="24"/>
  <c r="AK884" i="24"/>
  <c r="AK885" i="24"/>
  <c r="AK886" i="24"/>
  <c r="AK887" i="24"/>
  <c r="AK888" i="24"/>
  <c r="AK889" i="24"/>
  <c r="AK890" i="24"/>
  <c r="AK891" i="24"/>
  <c r="AK892" i="24"/>
  <c r="AK893" i="24"/>
  <c r="AK894" i="24"/>
  <c r="AK895" i="24"/>
  <c r="AK896" i="24"/>
  <c r="AK897" i="24"/>
  <c r="AK898" i="24"/>
  <c r="AK899" i="24"/>
  <c r="AK900" i="24"/>
  <c r="AK901" i="24"/>
  <c r="AK902" i="24"/>
  <c r="AK903" i="24"/>
  <c r="AK904" i="24"/>
  <c r="AK905" i="24"/>
  <c r="AK906" i="24"/>
  <c r="AK907" i="24"/>
  <c r="AK908" i="24"/>
  <c r="AK909" i="24"/>
  <c r="AK910" i="24"/>
  <c r="AK911" i="24"/>
  <c r="AK912" i="24"/>
  <c r="AK913" i="24"/>
  <c r="AK914" i="24"/>
  <c r="AK915" i="24"/>
  <c r="AK916" i="24"/>
  <c r="AK917" i="24"/>
  <c r="AK918" i="24"/>
  <c r="AK919" i="24"/>
  <c r="AK920" i="24"/>
  <c r="AK921" i="24"/>
  <c r="AK922" i="24"/>
  <c r="AK923" i="24"/>
  <c r="AK924" i="24"/>
  <c r="AK925" i="24"/>
  <c r="AK926" i="24"/>
  <c r="AK927" i="24"/>
  <c r="AK928" i="24"/>
  <c r="AK929" i="24"/>
  <c r="AK930" i="24"/>
  <c r="AK931" i="24"/>
  <c r="AK932" i="24"/>
  <c r="AK933" i="24"/>
  <c r="AK934" i="24"/>
  <c r="AK935" i="24"/>
  <c r="AK936" i="24"/>
  <c r="AK937" i="24"/>
  <c r="AK938" i="24"/>
  <c r="AK939" i="24"/>
  <c r="AK940" i="24"/>
  <c r="AK941" i="24"/>
  <c r="AK942" i="24"/>
  <c r="AK943" i="24"/>
  <c r="AK944" i="24"/>
  <c r="AK945" i="24"/>
  <c r="AK946" i="24"/>
  <c r="AK947" i="24"/>
  <c r="AK948" i="24"/>
  <c r="AK949" i="24"/>
  <c r="AK950" i="24"/>
  <c r="AK951" i="24"/>
  <c r="AK952" i="24"/>
  <c r="AK953" i="24"/>
  <c r="AK954" i="24"/>
  <c r="AK955" i="24"/>
  <c r="AK956" i="24"/>
  <c r="AK957" i="24"/>
  <c r="AK958" i="24"/>
  <c r="AK959" i="24"/>
  <c r="AK960" i="24"/>
  <c r="AK961" i="24"/>
  <c r="AK962" i="24"/>
  <c r="AK963" i="24"/>
  <c r="AK964" i="24"/>
  <c r="AK965" i="24"/>
  <c r="AK966" i="24"/>
  <c r="AK967" i="24"/>
  <c r="AK968" i="24"/>
  <c r="AK969" i="24"/>
  <c r="AK970" i="24"/>
  <c r="AK971" i="24"/>
  <c r="AK972" i="24"/>
  <c r="AK973" i="24"/>
  <c r="AK974" i="24"/>
  <c r="AK975" i="24"/>
  <c r="AK976" i="24"/>
  <c r="AK977" i="24"/>
  <c r="AK978" i="24"/>
  <c r="AK979" i="24"/>
  <c r="AK980" i="24"/>
  <c r="AK981" i="24"/>
  <c r="AK982" i="24"/>
  <c r="AK983" i="24"/>
  <c r="AK984" i="24"/>
  <c r="AK985" i="24"/>
  <c r="AK986" i="24"/>
  <c r="AK987" i="24"/>
  <c r="AK988" i="24"/>
  <c r="AK989" i="24"/>
  <c r="AK990" i="24"/>
  <c r="AK991" i="24"/>
  <c r="AK992" i="24"/>
  <c r="AK993" i="24"/>
  <c r="AK994" i="24"/>
  <c r="AK995" i="24"/>
  <c r="AK996" i="24"/>
  <c r="AK997" i="24"/>
  <c r="AK998" i="24"/>
  <c r="AK999" i="24"/>
  <c r="AK1000" i="24"/>
  <c r="AK1001" i="24"/>
  <c r="AK1002" i="24"/>
  <c r="AK1003" i="24"/>
  <c r="AJ4" i="24"/>
  <c r="AO4" i="24" s="1"/>
  <c r="AJ5" i="24"/>
  <c r="AJ6" i="24"/>
  <c r="AO6" i="24" s="1"/>
  <c r="AJ7" i="24"/>
  <c r="AO7" i="24" s="1"/>
  <c r="AJ8" i="24"/>
  <c r="AO8" i="24" s="1"/>
  <c r="AJ9" i="24"/>
  <c r="AO9" i="24" s="1"/>
  <c r="AJ10" i="24"/>
  <c r="AO10" i="24" s="1"/>
  <c r="AJ11" i="24"/>
  <c r="AJ12" i="24"/>
  <c r="AO12" i="24" s="1"/>
  <c r="AJ13" i="24"/>
  <c r="AO13" i="24" s="1"/>
  <c r="AJ14" i="24"/>
  <c r="AO14" i="24" s="1"/>
  <c r="AJ15" i="24"/>
  <c r="AO15" i="24" s="1"/>
  <c r="AJ16" i="24"/>
  <c r="AO16" i="24" s="1"/>
  <c r="AJ17" i="24"/>
  <c r="AO17" i="24" s="1"/>
  <c r="AJ18" i="24"/>
  <c r="AO18" i="24" s="1"/>
  <c r="AJ19" i="24"/>
  <c r="AO19" i="24" s="1"/>
  <c r="AJ20" i="24"/>
  <c r="AO20" i="24" s="1"/>
  <c r="AJ21" i="24"/>
  <c r="AO21" i="24" s="1"/>
  <c r="AJ22" i="24"/>
  <c r="AO22" i="24" s="1"/>
  <c r="AJ23" i="24"/>
  <c r="AJ24" i="24"/>
  <c r="AO24" i="24" s="1"/>
  <c r="AJ25" i="24"/>
  <c r="AO25" i="24" s="1"/>
  <c r="AJ26" i="24"/>
  <c r="AO26" i="24" s="1"/>
  <c r="AJ27" i="24"/>
  <c r="AO27" i="24" s="1"/>
  <c r="AJ28" i="24"/>
  <c r="AO28" i="24" s="1"/>
  <c r="AJ29" i="24"/>
  <c r="AO29" i="24" s="1"/>
  <c r="AJ30" i="24"/>
  <c r="AO30" i="24" s="1"/>
  <c r="AJ31" i="24"/>
  <c r="AO31" i="24" s="1"/>
  <c r="AJ32" i="24"/>
  <c r="AO32" i="24" s="1"/>
  <c r="AJ33" i="24"/>
  <c r="AO33" i="24" s="1"/>
  <c r="AJ34" i="24"/>
  <c r="AO34" i="24" s="1"/>
  <c r="AJ35" i="24"/>
  <c r="AO35" i="24" s="1"/>
  <c r="AJ36" i="24"/>
  <c r="AO36" i="24" s="1"/>
  <c r="AJ37" i="24"/>
  <c r="AO37" i="24" s="1"/>
  <c r="AJ38" i="24"/>
  <c r="AO38" i="24" s="1"/>
  <c r="AJ39" i="24"/>
  <c r="AO39" i="24" s="1"/>
  <c r="AJ40" i="24"/>
  <c r="AO40" i="24" s="1"/>
  <c r="AJ41" i="24"/>
  <c r="AO41" i="24" s="1"/>
  <c r="AJ42" i="24"/>
  <c r="AO42" i="24" s="1"/>
  <c r="AJ43" i="24"/>
  <c r="AO43" i="24" s="1"/>
  <c r="AJ44" i="24"/>
  <c r="AO44" i="24" s="1"/>
  <c r="AJ45" i="24"/>
  <c r="AO45" i="24" s="1"/>
  <c r="AJ46" i="24"/>
  <c r="AO46" i="24" s="1"/>
  <c r="AJ47" i="24"/>
  <c r="AO47" i="24" s="1"/>
  <c r="AJ48" i="24"/>
  <c r="AO48" i="24" s="1"/>
  <c r="AJ49" i="24"/>
  <c r="AO49" i="24" s="1"/>
  <c r="AJ50" i="24"/>
  <c r="AO50" i="24" s="1"/>
  <c r="AJ51" i="24"/>
  <c r="AO51" i="24" s="1"/>
  <c r="AJ52" i="24"/>
  <c r="AO52" i="24" s="1"/>
  <c r="AJ53" i="24"/>
  <c r="AO53" i="24" s="1"/>
  <c r="AJ54" i="24"/>
  <c r="AO54" i="24" s="1"/>
  <c r="AJ55" i="24"/>
  <c r="AO55" i="24" s="1"/>
  <c r="AJ56" i="24"/>
  <c r="AO56" i="24" s="1"/>
  <c r="AJ57" i="24"/>
  <c r="AO57" i="24" s="1"/>
  <c r="AJ58" i="24"/>
  <c r="AO58" i="24" s="1"/>
  <c r="AJ59" i="24"/>
  <c r="AO59" i="24" s="1"/>
  <c r="AJ60" i="24"/>
  <c r="AO60" i="24" s="1"/>
  <c r="AJ61" i="24"/>
  <c r="AO61" i="24" s="1"/>
  <c r="AJ62" i="24"/>
  <c r="AO62" i="24" s="1"/>
  <c r="AJ63" i="24"/>
  <c r="AO63" i="24" s="1"/>
  <c r="AJ64" i="24"/>
  <c r="AO64" i="24" s="1"/>
  <c r="AJ65" i="24"/>
  <c r="AO65" i="24" s="1"/>
  <c r="AJ66" i="24"/>
  <c r="AO66" i="24" s="1"/>
  <c r="AJ67" i="24"/>
  <c r="AO67" i="24" s="1"/>
  <c r="AJ68" i="24"/>
  <c r="AO68" i="24" s="1"/>
  <c r="AJ69" i="24"/>
  <c r="AO69" i="24" s="1"/>
  <c r="AJ70" i="24"/>
  <c r="AO70" i="24" s="1"/>
  <c r="AJ71" i="24"/>
  <c r="AO71" i="24" s="1"/>
  <c r="AJ72" i="24"/>
  <c r="AO72" i="24" s="1"/>
  <c r="AJ73" i="24"/>
  <c r="AO73" i="24" s="1"/>
  <c r="AJ74" i="24"/>
  <c r="AO74" i="24" s="1"/>
  <c r="AJ75" i="24"/>
  <c r="AO75" i="24" s="1"/>
  <c r="AJ76" i="24"/>
  <c r="AO76" i="24" s="1"/>
  <c r="AJ77" i="24"/>
  <c r="AO77" i="24" s="1"/>
  <c r="AJ78" i="24"/>
  <c r="AO78" i="24" s="1"/>
  <c r="AJ79" i="24"/>
  <c r="AO79" i="24" s="1"/>
  <c r="AJ80" i="24"/>
  <c r="AO80" i="24" s="1"/>
  <c r="AJ81" i="24"/>
  <c r="AO81" i="24" s="1"/>
  <c r="AJ82" i="24"/>
  <c r="AO82" i="24" s="1"/>
  <c r="AJ83" i="24"/>
  <c r="AO83" i="24" s="1"/>
  <c r="AJ84" i="24"/>
  <c r="AO84" i="24" s="1"/>
  <c r="AJ85" i="24"/>
  <c r="AO85" i="24" s="1"/>
  <c r="AJ86" i="24"/>
  <c r="AO86" i="24" s="1"/>
  <c r="AJ87" i="24"/>
  <c r="AO87" i="24" s="1"/>
  <c r="AJ88" i="24"/>
  <c r="AO88" i="24" s="1"/>
  <c r="AJ89" i="24"/>
  <c r="AO89" i="24" s="1"/>
  <c r="AJ90" i="24"/>
  <c r="AO90" i="24" s="1"/>
  <c r="AJ91" i="24"/>
  <c r="AO91" i="24" s="1"/>
  <c r="AJ92" i="24"/>
  <c r="AO92" i="24" s="1"/>
  <c r="AJ93" i="24"/>
  <c r="AO93" i="24" s="1"/>
  <c r="AJ94" i="24"/>
  <c r="AO94" i="24" s="1"/>
  <c r="AJ95" i="24"/>
  <c r="AO95" i="24" s="1"/>
  <c r="AJ96" i="24"/>
  <c r="AO96" i="24" s="1"/>
  <c r="AJ97" i="24"/>
  <c r="AO97" i="24" s="1"/>
  <c r="AJ98" i="24"/>
  <c r="AO98" i="24" s="1"/>
  <c r="AJ99" i="24"/>
  <c r="AO99" i="24" s="1"/>
  <c r="AJ100" i="24"/>
  <c r="AO100" i="24" s="1"/>
  <c r="AJ101" i="24"/>
  <c r="AO101" i="24" s="1"/>
  <c r="AJ102" i="24"/>
  <c r="AO102" i="24" s="1"/>
  <c r="AJ103" i="24"/>
  <c r="AO103" i="24" s="1"/>
  <c r="AJ104" i="24"/>
  <c r="AO104" i="24" s="1"/>
  <c r="AJ105" i="24"/>
  <c r="AO105" i="24" s="1"/>
  <c r="AJ106" i="24"/>
  <c r="AO106" i="24" s="1"/>
  <c r="AJ107" i="24"/>
  <c r="AO107" i="24" s="1"/>
  <c r="AJ108" i="24"/>
  <c r="AO108" i="24" s="1"/>
  <c r="AJ109" i="24"/>
  <c r="AO109" i="24" s="1"/>
  <c r="AJ110" i="24"/>
  <c r="AO110" i="24" s="1"/>
  <c r="AJ111" i="24"/>
  <c r="AO111" i="24" s="1"/>
  <c r="AJ112" i="24"/>
  <c r="AO112" i="24" s="1"/>
  <c r="AJ113" i="24"/>
  <c r="AO113" i="24" s="1"/>
  <c r="AJ114" i="24"/>
  <c r="AO114" i="24" s="1"/>
  <c r="AJ115" i="24"/>
  <c r="AO115" i="24" s="1"/>
  <c r="AJ116" i="24"/>
  <c r="AO116" i="24" s="1"/>
  <c r="AJ117" i="24"/>
  <c r="AO117" i="24" s="1"/>
  <c r="AJ118" i="24"/>
  <c r="AO118" i="24" s="1"/>
  <c r="AJ119" i="24"/>
  <c r="AO119" i="24" s="1"/>
  <c r="AJ120" i="24"/>
  <c r="AO120" i="24" s="1"/>
  <c r="AJ121" i="24"/>
  <c r="AO121" i="24" s="1"/>
  <c r="AJ122" i="24"/>
  <c r="AO122" i="24" s="1"/>
  <c r="AJ123" i="24"/>
  <c r="AO123" i="24" s="1"/>
  <c r="AJ124" i="24"/>
  <c r="AO124" i="24" s="1"/>
  <c r="AJ125" i="24"/>
  <c r="AO125" i="24" s="1"/>
  <c r="AJ126" i="24"/>
  <c r="AO126" i="24" s="1"/>
  <c r="AJ127" i="24"/>
  <c r="AO127" i="24" s="1"/>
  <c r="AJ128" i="24"/>
  <c r="AO128" i="24" s="1"/>
  <c r="AJ129" i="24"/>
  <c r="AO129" i="24" s="1"/>
  <c r="AJ130" i="24"/>
  <c r="AO130" i="24" s="1"/>
  <c r="AJ131" i="24"/>
  <c r="AO131" i="24" s="1"/>
  <c r="AJ132" i="24"/>
  <c r="AO132" i="24" s="1"/>
  <c r="AJ133" i="24"/>
  <c r="AO133" i="24" s="1"/>
  <c r="AJ134" i="24"/>
  <c r="AO134" i="24" s="1"/>
  <c r="AJ135" i="24"/>
  <c r="AO135" i="24" s="1"/>
  <c r="AJ136" i="24"/>
  <c r="AO136" i="24" s="1"/>
  <c r="AJ137" i="24"/>
  <c r="AO137" i="24" s="1"/>
  <c r="AJ138" i="24"/>
  <c r="AO138" i="24" s="1"/>
  <c r="AJ139" i="24"/>
  <c r="AO139" i="24" s="1"/>
  <c r="AJ140" i="24"/>
  <c r="AO140" i="24" s="1"/>
  <c r="AJ141" i="24"/>
  <c r="AO141" i="24" s="1"/>
  <c r="AJ142" i="24"/>
  <c r="AO142" i="24" s="1"/>
  <c r="AJ143" i="24"/>
  <c r="AO143" i="24" s="1"/>
  <c r="AJ144" i="24"/>
  <c r="AO144" i="24" s="1"/>
  <c r="AJ145" i="24"/>
  <c r="AO145" i="24" s="1"/>
  <c r="AJ146" i="24"/>
  <c r="AO146" i="24" s="1"/>
  <c r="AJ147" i="24"/>
  <c r="AO147" i="24" s="1"/>
  <c r="AJ148" i="24"/>
  <c r="AO148" i="24" s="1"/>
  <c r="AJ149" i="24"/>
  <c r="AO149" i="24" s="1"/>
  <c r="AJ150" i="24"/>
  <c r="AO150" i="24" s="1"/>
  <c r="AJ151" i="24"/>
  <c r="AO151" i="24" s="1"/>
  <c r="AJ152" i="24"/>
  <c r="AO152" i="24" s="1"/>
  <c r="AJ153" i="24"/>
  <c r="AO153" i="24" s="1"/>
  <c r="AJ154" i="24"/>
  <c r="AO154" i="24" s="1"/>
  <c r="AJ155" i="24"/>
  <c r="AO155" i="24" s="1"/>
  <c r="AJ156" i="24"/>
  <c r="AO156" i="24" s="1"/>
  <c r="AJ157" i="24"/>
  <c r="AO157" i="24" s="1"/>
  <c r="AJ158" i="24"/>
  <c r="AO158" i="24" s="1"/>
  <c r="AJ159" i="24"/>
  <c r="AO159" i="24" s="1"/>
  <c r="AJ160" i="24"/>
  <c r="AO160" i="24" s="1"/>
  <c r="AJ161" i="24"/>
  <c r="AO161" i="24" s="1"/>
  <c r="AJ162" i="24"/>
  <c r="AO162" i="24" s="1"/>
  <c r="AJ163" i="24"/>
  <c r="AO163" i="24" s="1"/>
  <c r="AJ164" i="24"/>
  <c r="AO164" i="24" s="1"/>
  <c r="AJ165" i="24"/>
  <c r="AO165" i="24" s="1"/>
  <c r="AJ166" i="24"/>
  <c r="AO166" i="24" s="1"/>
  <c r="AJ167" i="24"/>
  <c r="AO167" i="24" s="1"/>
  <c r="AJ168" i="24"/>
  <c r="AO168" i="24" s="1"/>
  <c r="AJ169" i="24"/>
  <c r="AO169" i="24" s="1"/>
  <c r="AJ170" i="24"/>
  <c r="AO170" i="24" s="1"/>
  <c r="AJ171" i="24"/>
  <c r="AO171" i="24" s="1"/>
  <c r="AJ172" i="24"/>
  <c r="AO172" i="24" s="1"/>
  <c r="AJ173" i="24"/>
  <c r="AO173" i="24" s="1"/>
  <c r="AJ174" i="24"/>
  <c r="AO174" i="24" s="1"/>
  <c r="AJ175" i="24"/>
  <c r="AO175" i="24" s="1"/>
  <c r="AJ176" i="24"/>
  <c r="AO176" i="24" s="1"/>
  <c r="AJ177" i="24"/>
  <c r="AO177" i="24" s="1"/>
  <c r="AJ178" i="24"/>
  <c r="AO178" i="24" s="1"/>
  <c r="AJ179" i="24"/>
  <c r="AO179" i="24" s="1"/>
  <c r="AJ180" i="24"/>
  <c r="AO180" i="24" s="1"/>
  <c r="AJ181" i="24"/>
  <c r="AO181" i="24" s="1"/>
  <c r="AJ182" i="24"/>
  <c r="AO182" i="24" s="1"/>
  <c r="AJ183" i="24"/>
  <c r="AO183" i="24" s="1"/>
  <c r="AJ184" i="24"/>
  <c r="AO184" i="24" s="1"/>
  <c r="AJ185" i="24"/>
  <c r="AO185" i="24" s="1"/>
  <c r="AJ186" i="24"/>
  <c r="AO186" i="24" s="1"/>
  <c r="AJ187" i="24"/>
  <c r="AO187" i="24" s="1"/>
  <c r="AJ188" i="24"/>
  <c r="AO188" i="24" s="1"/>
  <c r="AJ189" i="24"/>
  <c r="AO189" i="24" s="1"/>
  <c r="AJ190" i="24"/>
  <c r="AO190" i="24" s="1"/>
  <c r="AJ191" i="24"/>
  <c r="AO191" i="24" s="1"/>
  <c r="AJ192" i="24"/>
  <c r="AO192" i="24" s="1"/>
  <c r="AJ193" i="24"/>
  <c r="AO193" i="24" s="1"/>
  <c r="AJ194" i="24"/>
  <c r="AO194" i="24" s="1"/>
  <c r="AJ195" i="24"/>
  <c r="AO195" i="24" s="1"/>
  <c r="AJ196" i="24"/>
  <c r="AO196" i="24" s="1"/>
  <c r="AJ197" i="24"/>
  <c r="AO197" i="24" s="1"/>
  <c r="AJ198" i="24"/>
  <c r="AO198" i="24" s="1"/>
  <c r="AJ199" i="24"/>
  <c r="AO199" i="24" s="1"/>
  <c r="AJ200" i="24"/>
  <c r="AO200" i="24" s="1"/>
  <c r="AJ201" i="24"/>
  <c r="AO201" i="24" s="1"/>
  <c r="AJ202" i="24"/>
  <c r="AO202" i="24" s="1"/>
  <c r="AJ203" i="24"/>
  <c r="AO203" i="24" s="1"/>
  <c r="AJ204" i="24"/>
  <c r="AO204" i="24" s="1"/>
  <c r="AJ205" i="24"/>
  <c r="AO205" i="24" s="1"/>
  <c r="AJ206" i="24"/>
  <c r="AO206" i="24" s="1"/>
  <c r="AJ207" i="24"/>
  <c r="AO207" i="24" s="1"/>
  <c r="AJ208" i="24"/>
  <c r="AO208" i="24" s="1"/>
  <c r="AJ209" i="24"/>
  <c r="AO209" i="24" s="1"/>
  <c r="AJ210" i="24"/>
  <c r="AO210" i="24" s="1"/>
  <c r="AJ211" i="24"/>
  <c r="AO211" i="24" s="1"/>
  <c r="AJ212" i="24"/>
  <c r="AO212" i="24" s="1"/>
  <c r="AJ213" i="24"/>
  <c r="AO213" i="24" s="1"/>
  <c r="AJ214" i="24"/>
  <c r="AO214" i="24" s="1"/>
  <c r="AJ215" i="24"/>
  <c r="AO215" i="24" s="1"/>
  <c r="AJ216" i="24"/>
  <c r="AO216" i="24" s="1"/>
  <c r="AJ217" i="24"/>
  <c r="AO217" i="24" s="1"/>
  <c r="AJ218" i="24"/>
  <c r="AO218" i="24" s="1"/>
  <c r="AJ219" i="24"/>
  <c r="AO219" i="24" s="1"/>
  <c r="AJ220" i="24"/>
  <c r="AO220" i="24" s="1"/>
  <c r="AJ221" i="24"/>
  <c r="AO221" i="24" s="1"/>
  <c r="AJ222" i="24"/>
  <c r="AO222" i="24" s="1"/>
  <c r="AJ223" i="24"/>
  <c r="AO223" i="24" s="1"/>
  <c r="AJ224" i="24"/>
  <c r="AO224" i="24" s="1"/>
  <c r="AJ225" i="24"/>
  <c r="AO225" i="24" s="1"/>
  <c r="AJ226" i="24"/>
  <c r="AO226" i="24" s="1"/>
  <c r="AJ227" i="24"/>
  <c r="AO227" i="24" s="1"/>
  <c r="AJ228" i="24"/>
  <c r="AO228" i="24" s="1"/>
  <c r="AJ229" i="24"/>
  <c r="AO229" i="24" s="1"/>
  <c r="AJ230" i="24"/>
  <c r="AO230" i="24" s="1"/>
  <c r="AJ231" i="24"/>
  <c r="AO231" i="24" s="1"/>
  <c r="AJ232" i="24"/>
  <c r="AO232" i="24" s="1"/>
  <c r="AJ233" i="24"/>
  <c r="AO233" i="24" s="1"/>
  <c r="AJ234" i="24"/>
  <c r="AO234" i="24" s="1"/>
  <c r="AJ235" i="24"/>
  <c r="AO235" i="24" s="1"/>
  <c r="AJ236" i="24"/>
  <c r="AO236" i="24" s="1"/>
  <c r="AJ237" i="24"/>
  <c r="AO237" i="24" s="1"/>
  <c r="AJ238" i="24"/>
  <c r="AO238" i="24" s="1"/>
  <c r="AJ239" i="24"/>
  <c r="AO239" i="24" s="1"/>
  <c r="AJ240" i="24"/>
  <c r="AO240" i="24" s="1"/>
  <c r="AJ241" i="24"/>
  <c r="AO241" i="24" s="1"/>
  <c r="AJ242" i="24"/>
  <c r="AO242" i="24" s="1"/>
  <c r="AJ243" i="24"/>
  <c r="AO243" i="24" s="1"/>
  <c r="AJ244" i="24"/>
  <c r="AO244" i="24" s="1"/>
  <c r="AJ245" i="24"/>
  <c r="AO245" i="24" s="1"/>
  <c r="AJ246" i="24"/>
  <c r="AO246" i="24" s="1"/>
  <c r="AJ247" i="24"/>
  <c r="AO247" i="24" s="1"/>
  <c r="AJ248" i="24"/>
  <c r="AO248" i="24" s="1"/>
  <c r="AJ249" i="24"/>
  <c r="AO249" i="24" s="1"/>
  <c r="AJ250" i="24"/>
  <c r="AO250" i="24" s="1"/>
  <c r="AJ251" i="24"/>
  <c r="AO251" i="24" s="1"/>
  <c r="AJ252" i="24"/>
  <c r="AO252" i="24" s="1"/>
  <c r="AJ253" i="24"/>
  <c r="AO253" i="24" s="1"/>
  <c r="AJ254" i="24"/>
  <c r="AO254" i="24" s="1"/>
  <c r="AJ255" i="24"/>
  <c r="AO255" i="24" s="1"/>
  <c r="AJ256" i="24"/>
  <c r="AO256" i="24" s="1"/>
  <c r="AJ257" i="24"/>
  <c r="AO257" i="24" s="1"/>
  <c r="AJ258" i="24"/>
  <c r="AO258" i="24" s="1"/>
  <c r="AJ259" i="24"/>
  <c r="AO259" i="24" s="1"/>
  <c r="AJ260" i="24"/>
  <c r="AO260" i="24" s="1"/>
  <c r="AJ261" i="24"/>
  <c r="AO261" i="24" s="1"/>
  <c r="AJ262" i="24"/>
  <c r="AO262" i="24" s="1"/>
  <c r="AJ263" i="24"/>
  <c r="AO263" i="24" s="1"/>
  <c r="AJ264" i="24"/>
  <c r="AO264" i="24" s="1"/>
  <c r="AJ265" i="24"/>
  <c r="AO265" i="24" s="1"/>
  <c r="AJ266" i="24"/>
  <c r="AO266" i="24" s="1"/>
  <c r="AJ267" i="24"/>
  <c r="AO267" i="24" s="1"/>
  <c r="AJ268" i="24"/>
  <c r="AO268" i="24" s="1"/>
  <c r="AJ269" i="24"/>
  <c r="AO269" i="24" s="1"/>
  <c r="AJ270" i="24"/>
  <c r="AO270" i="24" s="1"/>
  <c r="AJ271" i="24"/>
  <c r="AO271" i="24" s="1"/>
  <c r="AJ272" i="24"/>
  <c r="AO272" i="24" s="1"/>
  <c r="AJ273" i="24"/>
  <c r="AO273" i="24" s="1"/>
  <c r="AJ274" i="24"/>
  <c r="AO274" i="24" s="1"/>
  <c r="AJ275" i="24"/>
  <c r="AO275" i="24" s="1"/>
  <c r="AJ276" i="24"/>
  <c r="AO276" i="24" s="1"/>
  <c r="AJ277" i="24"/>
  <c r="AO277" i="24" s="1"/>
  <c r="AJ278" i="24"/>
  <c r="AO278" i="24" s="1"/>
  <c r="AJ279" i="24"/>
  <c r="AO279" i="24" s="1"/>
  <c r="AJ280" i="24"/>
  <c r="AO280" i="24" s="1"/>
  <c r="AJ281" i="24"/>
  <c r="AO281" i="24" s="1"/>
  <c r="AJ282" i="24"/>
  <c r="AO282" i="24" s="1"/>
  <c r="AJ283" i="24"/>
  <c r="AO283" i="24" s="1"/>
  <c r="AJ284" i="24"/>
  <c r="AO284" i="24" s="1"/>
  <c r="AJ285" i="24"/>
  <c r="AO285" i="24" s="1"/>
  <c r="AJ286" i="24"/>
  <c r="AO286" i="24" s="1"/>
  <c r="AJ287" i="24"/>
  <c r="AO287" i="24" s="1"/>
  <c r="AJ288" i="24"/>
  <c r="AO288" i="24" s="1"/>
  <c r="AJ289" i="24"/>
  <c r="AO289" i="24" s="1"/>
  <c r="AJ290" i="24"/>
  <c r="AO290" i="24" s="1"/>
  <c r="AJ291" i="24"/>
  <c r="AO291" i="24" s="1"/>
  <c r="AJ292" i="24"/>
  <c r="AO292" i="24" s="1"/>
  <c r="AJ293" i="24"/>
  <c r="AO293" i="24" s="1"/>
  <c r="AJ294" i="24"/>
  <c r="AO294" i="24" s="1"/>
  <c r="AJ295" i="24"/>
  <c r="AO295" i="24" s="1"/>
  <c r="AJ296" i="24"/>
  <c r="AO296" i="24" s="1"/>
  <c r="AJ297" i="24"/>
  <c r="AO297" i="24" s="1"/>
  <c r="AJ298" i="24"/>
  <c r="AO298" i="24" s="1"/>
  <c r="AJ299" i="24"/>
  <c r="AO299" i="24" s="1"/>
  <c r="AJ300" i="24"/>
  <c r="AO300" i="24" s="1"/>
  <c r="AJ301" i="24"/>
  <c r="AO301" i="24" s="1"/>
  <c r="AJ302" i="24"/>
  <c r="AO302" i="24" s="1"/>
  <c r="AJ303" i="24"/>
  <c r="AO303" i="24" s="1"/>
  <c r="AJ304" i="24"/>
  <c r="AO304" i="24" s="1"/>
  <c r="AJ305" i="24"/>
  <c r="AO305" i="24" s="1"/>
  <c r="AJ306" i="24"/>
  <c r="AO306" i="24" s="1"/>
  <c r="AJ307" i="24"/>
  <c r="AO307" i="24" s="1"/>
  <c r="AJ308" i="24"/>
  <c r="AO308" i="24" s="1"/>
  <c r="AJ309" i="24"/>
  <c r="AO309" i="24" s="1"/>
  <c r="AJ310" i="24"/>
  <c r="AO310" i="24" s="1"/>
  <c r="AJ311" i="24"/>
  <c r="AO311" i="24" s="1"/>
  <c r="AJ312" i="24"/>
  <c r="AO312" i="24" s="1"/>
  <c r="AJ313" i="24"/>
  <c r="AO313" i="24" s="1"/>
  <c r="AJ314" i="24"/>
  <c r="AO314" i="24" s="1"/>
  <c r="AJ315" i="24"/>
  <c r="AO315" i="24" s="1"/>
  <c r="AJ316" i="24"/>
  <c r="AO316" i="24" s="1"/>
  <c r="AJ317" i="24"/>
  <c r="AO317" i="24" s="1"/>
  <c r="AJ318" i="24"/>
  <c r="AO318" i="24" s="1"/>
  <c r="AJ319" i="24"/>
  <c r="AO319" i="24" s="1"/>
  <c r="AJ320" i="24"/>
  <c r="AO320" i="24" s="1"/>
  <c r="AJ321" i="24"/>
  <c r="AO321" i="24" s="1"/>
  <c r="AJ322" i="24"/>
  <c r="AO322" i="24" s="1"/>
  <c r="AJ323" i="24"/>
  <c r="AO323" i="24" s="1"/>
  <c r="AJ324" i="24"/>
  <c r="AO324" i="24" s="1"/>
  <c r="AJ325" i="24"/>
  <c r="AO325" i="24" s="1"/>
  <c r="AJ326" i="24"/>
  <c r="AO326" i="24" s="1"/>
  <c r="AJ327" i="24"/>
  <c r="AO327" i="24" s="1"/>
  <c r="AJ328" i="24"/>
  <c r="AO328" i="24" s="1"/>
  <c r="AJ329" i="24"/>
  <c r="AO329" i="24" s="1"/>
  <c r="AJ330" i="24"/>
  <c r="AO330" i="24" s="1"/>
  <c r="AJ331" i="24"/>
  <c r="AO331" i="24" s="1"/>
  <c r="AJ332" i="24"/>
  <c r="AO332" i="24" s="1"/>
  <c r="AJ333" i="24"/>
  <c r="AO333" i="24" s="1"/>
  <c r="AJ334" i="24"/>
  <c r="AO334" i="24" s="1"/>
  <c r="AJ335" i="24"/>
  <c r="AO335" i="24" s="1"/>
  <c r="AJ336" i="24"/>
  <c r="AO336" i="24" s="1"/>
  <c r="AJ337" i="24"/>
  <c r="AO337" i="24" s="1"/>
  <c r="AJ338" i="24"/>
  <c r="AO338" i="24" s="1"/>
  <c r="AJ339" i="24"/>
  <c r="AO339" i="24" s="1"/>
  <c r="AJ340" i="24"/>
  <c r="AO340" i="24" s="1"/>
  <c r="AJ341" i="24"/>
  <c r="AO341" i="24" s="1"/>
  <c r="AJ342" i="24"/>
  <c r="AO342" i="24" s="1"/>
  <c r="AJ343" i="24"/>
  <c r="AO343" i="24" s="1"/>
  <c r="AJ344" i="24"/>
  <c r="AO344" i="24" s="1"/>
  <c r="AJ345" i="24"/>
  <c r="AO345" i="24" s="1"/>
  <c r="AJ346" i="24"/>
  <c r="AO346" i="24" s="1"/>
  <c r="AJ347" i="24"/>
  <c r="AO347" i="24" s="1"/>
  <c r="AJ348" i="24"/>
  <c r="AO348" i="24" s="1"/>
  <c r="AJ349" i="24"/>
  <c r="AO349" i="24" s="1"/>
  <c r="AJ350" i="24"/>
  <c r="AO350" i="24" s="1"/>
  <c r="AJ351" i="24"/>
  <c r="AO351" i="24" s="1"/>
  <c r="AJ352" i="24"/>
  <c r="AO352" i="24" s="1"/>
  <c r="AJ353" i="24"/>
  <c r="AO353" i="24" s="1"/>
  <c r="AJ354" i="24"/>
  <c r="AO354" i="24" s="1"/>
  <c r="AJ355" i="24"/>
  <c r="AO355" i="24" s="1"/>
  <c r="AJ356" i="24"/>
  <c r="AO356" i="24" s="1"/>
  <c r="AJ357" i="24"/>
  <c r="AO357" i="24" s="1"/>
  <c r="AJ358" i="24"/>
  <c r="AO358" i="24" s="1"/>
  <c r="AJ359" i="24"/>
  <c r="AO359" i="24" s="1"/>
  <c r="AJ360" i="24"/>
  <c r="AO360" i="24" s="1"/>
  <c r="AJ361" i="24"/>
  <c r="AO361" i="24" s="1"/>
  <c r="AJ362" i="24"/>
  <c r="AO362" i="24" s="1"/>
  <c r="AJ363" i="24"/>
  <c r="AO363" i="24" s="1"/>
  <c r="AJ364" i="24"/>
  <c r="AO364" i="24" s="1"/>
  <c r="AJ365" i="24"/>
  <c r="AO365" i="24" s="1"/>
  <c r="AJ366" i="24"/>
  <c r="AO366" i="24" s="1"/>
  <c r="AJ367" i="24"/>
  <c r="AO367" i="24" s="1"/>
  <c r="AJ368" i="24"/>
  <c r="AO368" i="24" s="1"/>
  <c r="AJ369" i="24"/>
  <c r="AO369" i="24" s="1"/>
  <c r="AJ370" i="24"/>
  <c r="AO370" i="24" s="1"/>
  <c r="AJ371" i="24"/>
  <c r="AO371" i="24" s="1"/>
  <c r="AJ372" i="24"/>
  <c r="AO372" i="24" s="1"/>
  <c r="AJ373" i="24"/>
  <c r="AO373" i="24" s="1"/>
  <c r="AJ374" i="24"/>
  <c r="AO374" i="24" s="1"/>
  <c r="AJ375" i="24"/>
  <c r="AO375" i="24" s="1"/>
  <c r="AJ376" i="24"/>
  <c r="AO376" i="24" s="1"/>
  <c r="AJ377" i="24"/>
  <c r="AO377" i="24" s="1"/>
  <c r="AJ378" i="24"/>
  <c r="AO378" i="24" s="1"/>
  <c r="AJ379" i="24"/>
  <c r="AO379" i="24" s="1"/>
  <c r="AJ380" i="24"/>
  <c r="AO380" i="24" s="1"/>
  <c r="AJ381" i="24"/>
  <c r="AO381" i="24" s="1"/>
  <c r="AJ382" i="24"/>
  <c r="AO382" i="24" s="1"/>
  <c r="AJ383" i="24"/>
  <c r="AO383" i="24" s="1"/>
  <c r="AJ384" i="24"/>
  <c r="AO384" i="24" s="1"/>
  <c r="AJ385" i="24"/>
  <c r="AO385" i="24" s="1"/>
  <c r="AJ386" i="24"/>
  <c r="AO386" i="24" s="1"/>
  <c r="AJ387" i="24"/>
  <c r="AO387" i="24" s="1"/>
  <c r="AJ388" i="24"/>
  <c r="AO388" i="24" s="1"/>
  <c r="AJ389" i="24"/>
  <c r="AO389" i="24" s="1"/>
  <c r="AJ390" i="24"/>
  <c r="AO390" i="24" s="1"/>
  <c r="AJ391" i="24"/>
  <c r="AO391" i="24" s="1"/>
  <c r="AJ392" i="24"/>
  <c r="AO392" i="24" s="1"/>
  <c r="AJ393" i="24"/>
  <c r="AO393" i="24" s="1"/>
  <c r="AJ394" i="24"/>
  <c r="AO394" i="24" s="1"/>
  <c r="AJ395" i="24"/>
  <c r="AO395" i="24" s="1"/>
  <c r="AJ396" i="24"/>
  <c r="AO396" i="24" s="1"/>
  <c r="AJ397" i="24"/>
  <c r="AO397" i="24" s="1"/>
  <c r="AJ398" i="24"/>
  <c r="AO398" i="24" s="1"/>
  <c r="AJ399" i="24"/>
  <c r="AO399" i="24" s="1"/>
  <c r="AJ400" i="24"/>
  <c r="AO400" i="24" s="1"/>
  <c r="AJ401" i="24"/>
  <c r="AO401" i="24" s="1"/>
  <c r="AJ402" i="24"/>
  <c r="AO402" i="24" s="1"/>
  <c r="AJ403" i="24"/>
  <c r="AO403" i="24" s="1"/>
  <c r="AJ404" i="24"/>
  <c r="AO404" i="24" s="1"/>
  <c r="AJ405" i="24"/>
  <c r="AO405" i="24" s="1"/>
  <c r="AJ406" i="24"/>
  <c r="AO406" i="24" s="1"/>
  <c r="AJ407" i="24"/>
  <c r="AO407" i="24" s="1"/>
  <c r="AJ408" i="24"/>
  <c r="AO408" i="24" s="1"/>
  <c r="AJ409" i="24"/>
  <c r="AO409" i="24" s="1"/>
  <c r="AJ410" i="24"/>
  <c r="AO410" i="24" s="1"/>
  <c r="AJ411" i="24"/>
  <c r="AO411" i="24" s="1"/>
  <c r="AJ412" i="24"/>
  <c r="AO412" i="24" s="1"/>
  <c r="AJ413" i="24"/>
  <c r="AO413" i="24" s="1"/>
  <c r="AJ414" i="24"/>
  <c r="AO414" i="24" s="1"/>
  <c r="AJ415" i="24"/>
  <c r="AO415" i="24" s="1"/>
  <c r="AJ416" i="24"/>
  <c r="AO416" i="24" s="1"/>
  <c r="AJ417" i="24"/>
  <c r="AO417" i="24" s="1"/>
  <c r="AJ418" i="24"/>
  <c r="AO418" i="24" s="1"/>
  <c r="AJ419" i="24"/>
  <c r="AO419" i="24" s="1"/>
  <c r="AJ420" i="24"/>
  <c r="AO420" i="24" s="1"/>
  <c r="AJ421" i="24"/>
  <c r="AO421" i="24" s="1"/>
  <c r="AJ422" i="24"/>
  <c r="AO422" i="24" s="1"/>
  <c r="AJ423" i="24"/>
  <c r="AO423" i="24" s="1"/>
  <c r="AJ424" i="24"/>
  <c r="AO424" i="24" s="1"/>
  <c r="AJ425" i="24"/>
  <c r="AO425" i="24" s="1"/>
  <c r="AJ426" i="24"/>
  <c r="AO426" i="24" s="1"/>
  <c r="AJ427" i="24"/>
  <c r="AO427" i="24" s="1"/>
  <c r="AJ428" i="24"/>
  <c r="AO428" i="24" s="1"/>
  <c r="AJ429" i="24"/>
  <c r="AO429" i="24" s="1"/>
  <c r="AJ430" i="24"/>
  <c r="AO430" i="24" s="1"/>
  <c r="AJ431" i="24"/>
  <c r="AO431" i="24" s="1"/>
  <c r="AJ432" i="24"/>
  <c r="AO432" i="24" s="1"/>
  <c r="AJ433" i="24"/>
  <c r="AO433" i="24" s="1"/>
  <c r="AJ434" i="24"/>
  <c r="AO434" i="24" s="1"/>
  <c r="AJ435" i="24"/>
  <c r="AO435" i="24" s="1"/>
  <c r="AJ436" i="24"/>
  <c r="AO436" i="24" s="1"/>
  <c r="AJ437" i="24"/>
  <c r="AO437" i="24" s="1"/>
  <c r="AJ438" i="24"/>
  <c r="AO438" i="24" s="1"/>
  <c r="AJ439" i="24"/>
  <c r="AO439" i="24" s="1"/>
  <c r="AJ440" i="24"/>
  <c r="AO440" i="24" s="1"/>
  <c r="AJ441" i="24"/>
  <c r="AO441" i="24" s="1"/>
  <c r="AJ442" i="24"/>
  <c r="AO442" i="24" s="1"/>
  <c r="AJ443" i="24"/>
  <c r="AO443" i="24" s="1"/>
  <c r="AJ444" i="24"/>
  <c r="AO444" i="24" s="1"/>
  <c r="AJ445" i="24"/>
  <c r="AO445" i="24" s="1"/>
  <c r="AJ446" i="24"/>
  <c r="AO446" i="24" s="1"/>
  <c r="AJ447" i="24"/>
  <c r="AO447" i="24" s="1"/>
  <c r="AJ448" i="24"/>
  <c r="AO448" i="24" s="1"/>
  <c r="AJ449" i="24"/>
  <c r="AO449" i="24" s="1"/>
  <c r="AJ450" i="24"/>
  <c r="AO450" i="24" s="1"/>
  <c r="AJ451" i="24"/>
  <c r="AO451" i="24" s="1"/>
  <c r="AJ452" i="24"/>
  <c r="AO452" i="24" s="1"/>
  <c r="AJ453" i="24"/>
  <c r="AO453" i="24" s="1"/>
  <c r="AJ454" i="24"/>
  <c r="AO454" i="24" s="1"/>
  <c r="AJ455" i="24"/>
  <c r="AO455" i="24" s="1"/>
  <c r="AJ456" i="24"/>
  <c r="AO456" i="24" s="1"/>
  <c r="AJ457" i="24"/>
  <c r="AO457" i="24" s="1"/>
  <c r="AJ458" i="24"/>
  <c r="AO458" i="24" s="1"/>
  <c r="AJ459" i="24"/>
  <c r="AO459" i="24" s="1"/>
  <c r="AJ460" i="24"/>
  <c r="AO460" i="24" s="1"/>
  <c r="AJ461" i="24"/>
  <c r="AO461" i="24" s="1"/>
  <c r="AJ462" i="24"/>
  <c r="AO462" i="24" s="1"/>
  <c r="AJ463" i="24"/>
  <c r="AO463" i="24" s="1"/>
  <c r="AJ464" i="24"/>
  <c r="AO464" i="24" s="1"/>
  <c r="AJ465" i="24"/>
  <c r="AO465" i="24" s="1"/>
  <c r="AJ466" i="24"/>
  <c r="AO466" i="24" s="1"/>
  <c r="AJ467" i="24"/>
  <c r="AO467" i="24" s="1"/>
  <c r="AJ468" i="24"/>
  <c r="AO468" i="24" s="1"/>
  <c r="AJ469" i="24"/>
  <c r="AO469" i="24" s="1"/>
  <c r="AJ470" i="24"/>
  <c r="AO470" i="24" s="1"/>
  <c r="AJ471" i="24"/>
  <c r="AO471" i="24" s="1"/>
  <c r="AJ472" i="24"/>
  <c r="AO472" i="24" s="1"/>
  <c r="AJ473" i="24"/>
  <c r="AO473" i="24" s="1"/>
  <c r="AJ474" i="24"/>
  <c r="AO474" i="24" s="1"/>
  <c r="AJ475" i="24"/>
  <c r="AO475" i="24" s="1"/>
  <c r="AJ476" i="24"/>
  <c r="AO476" i="24" s="1"/>
  <c r="AJ477" i="24"/>
  <c r="AO477" i="24" s="1"/>
  <c r="AJ478" i="24"/>
  <c r="AO478" i="24" s="1"/>
  <c r="AJ479" i="24"/>
  <c r="AO479" i="24" s="1"/>
  <c r="AJ480" i="24"/>
  <c r="AO480" i="24" s="1"/>
  <c r="AJ481" i="24"/>
  <c r="AO481" i="24" s="1"/>
  <c r="AJ482" i="24"/>
  <c r="AO482" i="24" s="1"/>
  <c r="AJ483" i="24"/>
  <c r="AO483" i="24" s="1"/>
  <c r="AJ484" i="24"/>
  <c r="AO484" i="24" s="1"/>
  <c r="AJ485" i="24"/>
  <c r="AO485" i="24" s="1"/>
  <c r="AJ486" i="24"/>
  <c r="AO486" i="24" s="1"/>
  <c r="AJ487" i="24"/>
  <c r="AO487" i="24" s="1"/>
  <c r="AJ488" i="24"/>
  <c r="AO488" i="24" s="1"/>
  <c r="AJ489" i="24"/>
  <c r="AO489" i="24" s="1"/>
  <c r="AJ490" i="24"/>
  <c r="AO490" i="24" s="1"/>
  <c r="AJ491" i="24"/>
  <c r="AO491" i="24" s="1"/>
  <c r="AJ492" i="24"/>
  <c r="AO492" i="24" s="1"/>
  <c r="AJ493" i="24"/>
  <c r="AO493" i="24" s="1"/>
  <c r="AJ494" i="24"/>
  <c r="AO494" i="24" s="1"/>
  <c r="AJ495" i="24"/>
  <c r="AO495" i="24" s="1"/>
  <c r="AJ496" i="24"/>
  <c r="AO496" i="24" s="1"/>
  <c r="AJ497" i="24"/>
  <c r="AO497" i="24" s="1"/>
  <c r="AJ498" i="24"/>
  <c r="AO498" i="24" s="1"/>
  <c r="AJ499" i="24"/>
  <c r="AO499" i="24" s="1"/>
  <c r="AJ500" i="24"/>
  <c r="AO500" i="24" s="1"/>
  <c r="AJ501" i="24"/>
  <c r="AO501" i="24" s="1"/>
  <c r="AJ502" i="24"/>
  <c r="AO502" i="24" s="1"/>
  <c r="AJ503" i="24"/>
  <c r="AO503" i="24" s="1"/>
  <c r="AJ504" i="24"/>
  <c r="AO504" i="24" s="1"/>
  <c r="AJ505" i="24"/>
  <c r="AO505" i="24" s="1"/>
  <c r="AJ506" i="24"/>
  <c r="AO506" i="24" s="1"/>
  <c r="AJ507" i="24"/>
  <c r="AO507" i="24" s="1"/>
  <c r="AJ508" i="24"/>
  <c r="AO508" i="24" s="1"/>
  <c r="AJ509" i="24"/>
  <c r="AO509" i="24" s="1"/>
  <c r="AJ510" i="24"/>
  <c r="AO510" i="24" s="1"/>
  <c r="AJ511" i="24"/>
  <c r="AO511" i="24" s="1"/>
  <c r="AJ512" i="24"/>
  <c r="AO512" i="24" s="1"/>
  <c r="AJ513" i="24"/>
  <c r="AO513" i="24" s="1"/>
  <c r="AJ514" i="24"/>
  <c r="AO514" i="24" s="1"/>
  <c r="AJ515" i="24"/>
  <c r="AO515" i="24" s="1"/>
  <c r="AJ516" i="24"/>
  <c r="AO516" i="24" s="1"/>
  <c r="AJ517" i="24"/>
  <c r="AO517" i="24" s="1"/>
  <c r="AJ518" i="24"/>
  <c r="AO518" i="24" s="1"/>
  <c r="AJ519" i="24"/>
  <c r="AO519" i="24" s="1"/>
  <c r="AJ520" i="24"/>
  <c r="AO520" i="24" s="1"/>
  <c r="AJ521" i="24"/>
  <c r="AO521" i="24" s="1"/>
  <c r="AJ522" i="24"/>
  <c r="AO522" i="24" s="1"/>
  <c r="AJ523" i="24"/>
  <c r="AO523" i="24" s="1"/>
  <c r="AJ524" i="24"/>
  <c r="AO524" i="24" s="1"/>
  <c r="AJ525" i="24"/>
  <c r="AO525" i="24" s="1"/>
  <c r="AJ526" i="24"/>
  <c r="AO526" i="24" s="1"/>
  <c r="AJ527" i="24"/>
  <c r="AO527" i="24" s="1"/>
  <c r="AJ528" i="24"/>
  <c r="AO528" i="24" s="1"/>
  <c r="AJ529" i="24"/>
  <c r="AO529" i="24" s="1"/>
  <c r="AJ530" i="24"/>
  <c r="AO530" i="24" s="1"/>
  <c r="AJ531" i="24"/>
  <c r="AO531" i="24" s="1"/>
  <c r="AJ532" i="24"/>
  <c r="AO532" i="24" s="1"/>
  <c r="AJ533" i="24"/>
  <c r="AO533" i="24" s="1"/>
  <c r="AJ534" i="24"/>
  <c r="AO534" i="24" s="1"/>
  <c r="AJ535" i="24"/>
  <c r="AO535" i="24" s="1"/>
  <c r="AJ536" i="24"/>
  <c r="AO536" i="24" s="1"/>
  <c r="AJ537" i="24"/>
  <c r="AO537" i="24" s="1"/>
  <c r="AJ538" i="24"/>
  <c r="AO538" i="24" s="1"/>
  <c r="AJ539" i="24"/>
  <c r="AO539" i="24" s="1"/>
  <c r="AJ540" i="24"/>
  <c r="AO540" i="24" s="1"/>
  <c r="AJ541" i="24"/>
  <c r="AO541" i="24" s="1"/>
  <c r="AJ542" i="24"/>
  <c r="AO542" i="24" s="1"/>
  <c r="AJ543" i="24"/>
  <c r="AO543" i="24" s="1"/>
  <c r="AJ544" i="24"/>
  <c r="AO544" i="24" s="1"/>
  <c r="AJ545" i="24"/>
  <c r="AO545" i="24" s="1"/>
  <c r="AJ546" i="24"/>
  <c r="AO546" i="24" s="1"/>
  <c r="AJ547" i="24"/>
  <c r="AO547" i="24" s="1"/>
  <c r="AJ548" i="24"/>
  <c r="AO548" i="24" s="1"/>
  <c r="AJ549" i="24"/>
  <c r="AO549" i="24" s="1"/>
  <c r="AJ550" i="24"/>
  <c r="AO550" i="24" s="1"/>
  <c r="AJ551" i="24"/>
  <c r="AO551" i="24" s="1"/>
  <c r="AJ552" i="24"/>
  <c r="AO552" i="24" s="1"/>
  <c r="AJ553" i="24"/>
  <c r="AO553" i="24" s="1"/>
  <c r="AJ554" i="24"/>
  <c r="AO554" i="24" s="1"/>
  <c r="AJ555" i="24"/>
  <c r="AO555" i="24" s="1"/>
  <c r="AJ556" i="24"/>
  <c r="AO556" i="24" s="1"/>
  <c r="AJ557" i="24"/>
  <c r="AO557" i="24" s="1"/>
  <c r="AJ558" i="24"/>
  <c r="AO558" i="24" s="1"/>
  <c r="AJ559" i="24"/>
  <c r="AO559" i="24" s="1"/>
  <c r="AJ560" i="24"/>
  <c r="AO560" i="24" s="1"/>
  <c r="AJ561" i="24"/>
  <c r="AO561" i="24" s="1"/>
  <c r="AJ562" i="24"/>
  <c r="AO562" i="24" s="1"/>
  <c r="AJ563" i="24"/>
  <c r="AO563" i="24" s="1"/>
  <c r="AJ564" i="24"/>
  <c r="AO564" i="24" s="1"/>
  <c r="AJ565" i="24"/>
  <c r="AO565" i="24" s="1"/>
  <c r="AJ566" i="24"/>
  <c r="AO566" i="24" s="1"/>
  <c r="AJ567" i="24"/>
  <c r="AO567" i="24" s="1"/>
  <c r="AJ568" i="24"/>
  <c r="AO568" i="24" s="1"/>
  <c r="AJ569" i="24"/>
  <c r="AO569" i="24" s="1"/>
  <c r="AJ570" i="24"/>
  <c r="AO570" i="24" s="1"/>
  <c r="AJ571" i="24"/>
  <c r="AO571" i="24" s="1"/>
  <c r="AJ572" i="24"/>
  <c r="AO572" i="24" s="1"/>
  <c r="AJ573" i="24"/>
  <c r="AO573" i="24" s="1"/>
  <c r="AJ574" i="24"/>
  <c r="AO574" i="24" s="1"/>
  <c r="AJ575" i="24"/>
  <c r="AO575" i="24" s="1"/>
  <c r="AJ576" i="24"/>
  <c r="AO576" i="24" s="1"/>
  <c r="AJ577" i="24"/>
  <c r="AO577" i="24" s="1"/>
  <c r="AJ578" i="24"/>
  <c r="AO578" i="24" s="1"/>
  <c r="AJ579" i="24"/>
  <c r="AO579" i="24" s="1"/>
  <c r="AJ580" i="24"/>
  <c r="AO580" i="24" s="1"/>
  <c r="AJ581" i="24"/>
  <c r="AO581" i="24" s="1"/>
  <c r="AJ582" i="24"/>
  <c r="AO582" i="24" s="1"/>
  <c r="AJ583" i="24"/>
  <c r="AO583" i="24" s="1"/>
  <c r="AJ584" i="24"/>
  <c r="AO584" i="24" s="1"/>
  <c r="AJ585" i="24"/>
  <c r="AO585" i="24" s="1"/>
  <c r="AJ586" i="24"/>
  <c r="AO586" i="24" s="1"/>
  <c r="AJ587" i="24"/>
  <c r="AO587" i="24" s="1"/>
  <c r="AJ588" i="24"/>
  <c r="AO588" i="24" s="1"/>
  <c r="AJ589" i="24"/>
  <c r="AO589" i="24" s="1"/>
  <c r="AJ590" i="24"/>
  <c r="AO590" i="24" s="1"/>
  <c r="AJ591" i="24"/>
  <c r="AO591" i="24" s="1"/>
  <c r="AJ592" i="24"/>
  <c r="AO592" i="24" s="1"/>
  <c r="AJ593" i="24"/>
  <c r="AO593" i="24" s="1"/>
  <c r="AJ594" i="24"/>
  <c r="AO594" i="24" s="1"/>
  <c r="AJ595" i="24"/>
  <c r="AO595" i="24" s="1"/>
  <c r="AJ596" i="24"/>
  <c r="AO596" i="24" s="1"/>
  <c r="AJ597" i="24"/>
  <c r="AO597" i="24" s="1"/>
  <c r="AJ598" i="24"/>
  <c r="AO598" i="24" s="1"/>
  <c r="AJ599" i="24"/>
  <c r="AO599" i="24" s="1"/>
  <c r="AJ600" i="24"/>
  <c r="AO600" i="24" s="1"/>
  <c r="AJ601" i="24"/>
  <c r="AO601" i="24" s="1"/>
  <c r="AJ602" i="24"/>
  <c r="AO602" i="24" s="1"/>
  <c r="AJ603" i="24"/>
  <c r="AO603" i="24" s="1"/>
  <c r="AJ604" i="24"/>
  <c r="AO604" i="24" s="1"/>
  <c r="AJ605" i="24"/>
  <c r="AO605" i="24" s="1"/>
  <c r="AJ606" i="24"/>
  <c r="AO606" i="24" s="1"/>
  <c r="AJ607" i="24"/>
  <c r="AO607" i="24" s="1"/>
  <c r="AJ608" i="24"/>
  <c r="AO608" i="24" s="1"/>
  <c r="AJ609" i="24"/>
  <c r="AO609" i="24" s="1"/>
  <c r="AJ610" i="24"/>
  <c r="AO610" i="24" s="1"/>
  <c r="AJ611" i="24"/>
  <c r="AO611" i="24" s="1"/>
  <c r="AJ612" i="24"/>
  <c r="AO612" i="24" s="1"/>
  <c r="AJ613" i="24"/>
  <c r="AO613" i="24" s="1"/>
  <c r="AJ614" i="24"/>
  <c r="AO614" i="24" s="1"/>
  <c r="AJ615" i="24"/>
  <c r="AO615" i="24" s="1"/>
  <c r="AJ616" i="24"/>
  <c r="AO616" i="24" s="1"/>
  <c r="AJ617" i="24"/>
  <c r="AO617" i="24" s="1"/>
  <c r="AJ618" i="24"/>
  <c r="AO618" i="24" s="1"/>
  <c r="AJ619" i="24"/>
  <c r="AO619" i="24" s="1"/>
  <c r="AJ620" i="24"/>
  <c r="AO620" i="24" s="1"/>
  <c r="AJ621" i="24"/>
  <c r="AO621" i="24" s="1"/>
  <c r="AJ622" i="24"/>
  <c r="AO622" i="24" s="1"/>
  <c r="AJ623" i="24"/>
  <c r="AO623" i="24" s="1"/>
  <c r="AJ624" i="24"/>
  <c r="AO624" i="24" s="1"/>
  <c r="AJ625" i="24"/>
  <c r="AO625" i="24" s="1"/>
  <c r="AJ626" i="24"/>
  <c r="AO626" i="24" s="1"/>
  <c r="AJ627" i="24"/>
  <c r="AO627" i="24" s="1"/>
  <c r="AJ628" i="24"/>
  <c r="AO628" i="24" s="1"/>
  <c r="AJ629" i="24"/>
  <c r="AO629" i="24" s="1"/>
  <c r="AJ630" i="24"/>
  <c r="AO630" i="24" s="1"/>
  <c r="AJ631" i="24"/>
  <c r="AO631" i="24" s="1"/>
  <c r="AJ632" i="24"/>
  <c r="AO632" i="24" s="1"/>
  <c r="AJ633" i="24"/>
  <c r="AO633" i="24" s="1"/>
  <c r="AJ634" i="24"/>
  <c r="AO634" i="24" s="1"/>
  <c r="AJ635" i="24"/>
  <c r="AO635" i="24" s="1"/>
  <c r="AJ636" i="24"/>
  <c r="AO636" i="24" s="1"/>
  <c r="AJ637" i="24"/>
  <c r="AO637" i="24" s="1"/>
  <c r="AJ638" i="24"/>
  <c r="AO638" i="24" s="1"/>
  <c r="AJ639" i="24"/>
  <c r="AO639" i="24" s="1"/>
  <c r="AJ640" i="24"/>
  <c r="AO640" i="24" s="1"/>
  <c r="AJ641" i="24"/>
  <c r="AO641" i="24" s="1"/>
  <c r="AJ642" i="24"/>
  <c r="AO642" i="24" s="1"/>
  <c r="AJ643" i="24"/>
  <c r="AO643" i="24" s="1"/>
  <c r="AJ644" i="24"/>
  <c r="AO644" i="24" s="1"/>
  <c r="AJ645" i="24"/>
  <c r="AO645" i="24" s="1"/>
  <c r="AJ646" i="24"/>
  <c r="AO646" i="24" s="1"/>
  <c r="AJ647" i="24"/>
  <c r="AO647" i="24" s="1"/>
  <c r="AJ648" i="24"/>
  <c r="AO648" i="24" s="1"/>
  <c r="AJ649" i="24"/>
  <c r="AO649" i="24" s="1"/>
  <c r="AJ650" i="24"/>
  <c r="AO650" i="24" s="1"/>
  <c r="AJ651" i="24"/>
  <c r="AO651" i="24" s="1"/>
  <c r="AJ652" i="24"/>
  <c r="AO652" i="24" s="1"/>
  <c r="AJ653" i="24"/>
  <c r="AO653" i="24" s="1"/>
  <c r="AJ654" i="24"/>
  <c r="AO654" i="24" s="1"/>
  <c r="AJ655" i="24"/>
  <c r="AO655" i="24" s="1"/>
  <c r="AJ656" i="24"/>
  <c r="AO656" i="24" s="1"/>
  <c r="AJ657" i="24"/>
  <c r="AO657" i="24" s="1"/>
  <c r="AJ658" i="24"/>
  <c r="AO658" i="24" s="1"/>
  <c r="AJ659" i="24"/>
  <c r="AO659" i="24" s="1"/>
  <c r="AJ660" i="24"/>
  <c r="AO660" i="24" s="1"/>
  <c r="AJ661" i="24"/>
  <c r="AO661" i="24" s="1"/>
  <c r="AJ662" i="24"/>
  <c r="AO662" i="24" s="1"/>
  <c r="AJ663" i="24"/>
  <c r="AO663" i="24" s="1"/>
  <c r="AJ664" i="24"/>
  <c r="AO664" i="24" s="1"/>
  <c r="AJ665" i="24"/>
  <c r="AO665" i="24" s="1"/>
  <c r="AJ666" i="24"/>
  <c r="AO666" i="24" s="1"/>
  <c r="AJ667" i="24"/>
  <c r="AO667" i="24" s="1"/>
  <c r="AJ668" i="24"/>
  <c r="AO668" i="24" s="1"/>
  <c r="AJ669" i="24"/>
  <c r="AO669" i="24" s="1"/>
  <c r="AJ670" i="24"/>
  <c r="AO670" i="24" s="1"/>
  <c r="AJ671" i="24"/>
  <c r="AO671" i="24" s="1"/>
  <c r="AJ672" i="24"/>
  <c r="AO672" i="24" s="1"/>
  <c r="AJ673" i="24"/>
  <c r="AO673" i="24" s="1"/>
  <c r="AJ674" i="24"/>
  <c r="AO674" i="24" s="1"/>
  <c r="AJ675" i="24"/>
  <c r="AO675" i="24" s="1"/>
  <c r="AJ676" i="24"/>
  <c r="AO676" i="24" s="1"/>
  <c r="AJ677" i="24"/>
  <c r="AO677" i="24" s="1"/>
  <c r="AJ678" i="24"/>
  <c r="AO678" i="24" s="1"/>
  <c r="AJ679" i="24"/>
  <c r="AO679" i="24" s="1"/>
  <c r="AJ680" i="24"/>
  <c r="AO680" i="24" s="1"/>
  <c r="AJ681" i="24"/>
  <c r="AO681" i="24" s="1"/>
  <c r="AJ682" i="24"/>
  <c r="AO682" i="24" s="1"/>
  <c r="AJ683" i="24"/>
  <c r="AO683" i="24" s="1"/>
  <c r="AJ684" i="24"/>
  <c r="AO684" i="24" s="1"/>
  <c r="AJ685" i="24"/>
  <c r="AO685" i="24" s="1"/>
  <c r="AJ686" i="24"/>
  <c r="AO686" i="24" s="1"/>
  <c r="AJ687" i="24"/>
  <c r="AO687" i="24" s="1"/>
  <c r="AJ688" i="24"/>
  <c r="AO688" i="24" s="1"/>
  <c r="AJ689" i="24"/>
  <c r="AO689" i="24" s="1"/>
  <c r="AJ690" i="24"/>
  <c r="AO690" i="24" s="1"/>
  <c r="AJ691" i="24"/>
  <c r="AO691" i="24" s="1"/>
  <c r="AJ692" i="24"/>
  <c r="AO692" i="24" s="1"/>
  <c r="AJ693" i="24"/>
  <c r="AO693" i="24" s="1"/>
  <c r="AJ694" i="24"/>
  <c r="AO694" i="24" s="1"/>
  <c r="AJ695" i="24"/>
  <c r="AO695" i="24" s="1"/>
  <c r="AJ696" i="24"/>
  <c r="AO696" i="24" s="1"/>
  <c r="AJ697" i="24"/>
  <c r="AO697" i="24" s="1"/>
  <c r="AJ698" i="24"/>
  <c r="AO698" i="24" s="1"/>
  <c r="AJ699" i="24"/>
  <c r="AO699" i="24" s="1"/>
  <c r="AJ700" i="24"/>
  <c r="AO700" i="24" s="1"/>
  <c r="AJ701" i="24"/>
  <c r="AO701" i="24" s="1"/>
  <c r="AJ702" i="24"/>
  <c r="AO702" i="24" s="1"/>
  <c r="AJ703" i="24"/>
  <c r="AO703" i="24" s="1"/>
  <c r="AJ704" i="24"/>
  <c r="AO704" i="24" s="1"/>
  <c r="AJ705" i="24"/>
  <c r="AO705" i="24" s="1"/>
  <c r="AJ706" i="24"/>
  <c r="AO706" i="24" s="1"/>
  <c r="AJ707" i="24"/>
  <c r="AO707" i="24" s="1"/>
  <c r="AJ708" i="24"/>
  <c r="AO708" i="24" s="1"/>
  <c r="AJ709" i="24"/>
  <c r="AO709" i="24" s="1"/>
  <c r="AJ710" i="24"/>
  <c r="AO710" i="24" s="1"/>
  <c r="AJ711" i="24"/>
  <c r="AO711" i="24" s="1"/>
  <c r="AJ712" i="24"/>
  <c r="AO712" i="24" s="1"/>
  <c r="AJ713" i="24"/>
  <c r="AO713" i="24" s="1"/>
  <c r="AJ714" i="24"/>
  <c r="AO714" i="24" s="1"/>
  <c r="AJ715" i="24"/>
  <c r="AO715" i="24" s="1"/>
  <c r="AJ716" i="24"/>
  <c r="AO716" i="24" s="1"/>
  <c r="AJ717" i="24"/>
  <c r="AO717" i="24" s="1"/>
  <c r="AJ718" i="24"/>
  <c r="AO718" i="24" s="1"/>
  <c r="AJ719" i="24"/>
  <c r="AO719" i="24" s="1"/>
  <c r="AJ720" i="24"/>
  <c r="AO720" i="24" s="1"/>
  <c r="AJ721" i="24"/>
  <c r="AO721" i="24" s="1"/>
  <c r="AJ722" i="24"/>
  <c r="AO722" i="24" s="1"/>
  <c r="AJ723" i="24"/>
  <c r="AO723" i="24" s="1"/>
  <c r="AJ724" i="24"/>
  <c r="AO724" i="24" s="1"/>
  <c r="AJ725" i="24"/>
  <c r="AO725" i="24" s="1"/>
  <c r="AJ726" i="24"/>
  <c r="AO726" i="24" s="1"/>
  <c r="AJ727" i="24"/>
  <c r="AO727" i="24" s="1"/>
  <c r="AJ728" i="24"/>
  <c r="AO728" i="24" s="1"/>
  <c r="AJ729" i="24"/>
  <c r="AO729" i="24" s="1"/>
  <c r="AJ730" i="24"/>
  <c r="AO730" i="24" s="1"/>
  <c r="AJ731" i="24"/>
  <c r="AO731" i="24" s="1"/>
  <c r="AJ732" i="24"/>
  <c r="AO732" i="24" s="1"/>
  <c r="AJ733" i="24"/>
  <c r="AO733" i="24" s="1"/>
  <c r="AJ734" i="24"/>
  <c r="AO734" i="24" s="1"/>
  <c r="AJ735" i="24"/>
  <c r="AO735" i="24" s="1"/>
  <c r="AJ736" i="24"/>
  <c r="AO736" i="24" s="1"/>
  <c r="AJ737" i="24"/>
  <c r="AO737" i="24" s="1"/>
  <c r="AJ738" i="24"/>
  <c r="AO738" i="24" s="1"/>
  <c r="AJ739" i="24"/>
  <c r="AO739" i="24" s="1"/>
  <c r="AJ740" i="24"/>
  <c r="AO740" i="24" s="1"/>
  <c r="AJ741" i="24"/>
  <c r="AO741" i="24" s="1"/>
  <c r="AJ742" i="24"/>
  <c r="AO742" i="24" s="1"/>
  <c r="AJ743" i="24"/>
  <c r="AO743" i="24" s="1"/>
  <c r="AJ744" i="24"/>
  <c r="AO744" i="24" s="1"/>
  <c r="AJ745" i="24"/>
  <c r="AO745" i="24" s="1"/>
  <c r="AJ746" i="24"/>
  <c r="AO746" i="24" s="1"/>
  <c r="AJ747" i="24"/>
  <c r="AO747" i="24" s="1"/>
  <c r="AJ748" i="24"/>
  <c r="AO748" i="24" s="1"/>
  <c r="AJ749" i="24"/>
  <c r="AO749" i="24" s="1"/>
  <c r="AJ750" i="24"/>
  <c r="AO750" i="24" s="1"/>
  <c r="AJ751" i="24"/>
  <c r="AO751" i="24" s="1"/>
  <c r="AJ752" i="24"/>
  <c r="AO752" i="24" s="1"/>
  <c r="AJ753" i="24"/>
  <c r="AO753" i="24" s="1"/>
  <c r="AJ754" i="24"/>
  <c r="AO754" i="24" s="1"/>
  <c r="AJ755" i="24"/>
  <c r="AO755" i="24" s="1"/>
  <c r="AJ756" i="24"/>
  <c r="AO756" i="24" s="1"/>
  <c r="AJ757" i="24"/>
  <c r="AO757" i="24" s="1"/>
  <c r="AJ758" i="24"/>
  <c r="AO758" i="24" s="1"/>
  <c r="AJ759" i="24"/>
  <c r="AO759" i="24" s="1"/>
  <c r="AJ760" i="24"/>
  <c r="AO760" i="24" s="1"/>
  <c r="AJ761" i="24"/>
  <c r="AO761" i="24" s="1"/>
  <c r="AJ762" i="24"/>
  <c r="AO762" i="24" s="1"/>
  <c r="AJ763" i="24"/>
  <c r="AO763" i="24" s="1"/>
  <c r="AJ764" i="24"/>
  <c r="AO764" i="24" s="1"/>
  <c r="AJ765" i="24"/>
  <c r="AO765" i="24" s="1"/>
  <c r="AJ766" i="24"/>
  <c r="AO766" i="24" s="1"/>
  <c r="AJ767" i="24"/>
  <c r="AO767" i="24" s="1"/>
  <c r="AJ768" i="24"/>
  <c r="AO768" i="24" s="1"/>
  <c r="AJ769" i="24"/>
  <c r="AO769" i="24" s="1"/>
  <c r="AJ770" i="24"/>
  <c r="AO770" i="24" s="1"/>
  <c r="AJ771" i="24"/>
  <c r="AO771" i="24" s="1"/>
  <c r="AJ772" i="24"/>
  <c r="AO772" i="24" s="1"/>
  <c r="AJ773" i="24"/>
  <c r="AO773" i="24" s="1"/>
  <c r="AJ774" i="24"/>
  <c r="AO774" i="24" s="1"/>
  <c r="AJ775" i="24"/>
  <c r="AO775" i="24" s="1"/>
  <c r="AJ776" i="24"/>
  <c r="AO776" i="24" s="1"/>
  <c r="AJ777" i="24"/>
  <c r="AO777" i="24" s="1"/>
  <c r="AJ778" i="24"/>
  <c r="AO778" i="24" s="1"/>
  <c r="AJ779" i="24"/>
  <c r="AO779" i="24" s="1"/>
  <c r="AJ780" i="24"/>
  <c r="AO780" i="24" s="1"/>
  <c r="AJ781" i="24"/>
  <c r="AO781" i="24" s="1"/>
  <c r="AJ782" i="24"/>
  <c r="AO782" i="24" s="1"/>
  <c r="AJ783" i="24"/>
  <c r="AO783" i="24" s="1"/>
  <c r="AJ784" i="24"/>
  <c r="AO784" i="24" s="1"/>
  <c r="AJ785" i="24"/>
  <c r="AO785" i="24" s="1"/>
  <c r="AJ786" i="24"/>
  <c r="AO786" i="24" s="1"/>
  <c r="AJ787" i="24"/>
  <c r="AO787" i="24" s="1"/>
  <c r="AJ788" i="24"/>
  <c r="AO788" i="24" s="1"/>
  <c r="AJ789" i="24"/>
  <c r="AO789" i="24" s="1"/>
  <c r="AJ790" i="24"/>
  <c r="AO790" i="24" s="1"/>
  <c r="AJ791" i="24"/>
  <c r="AO791" i="24" s="1"/>
  <c r="AJ792" i="24"/>
  <c r="AO792" i="24" s="1"/>
  <c r="AJ793" i="24"/>
  <c r="AO793" i="24" s="1"/>
  <c r="AJ794" i="24"/>
  <c r="AO794" i="24" s="1"/>
  <c r="AJ795" i="24"/>
  <c r="AO795" i="24" s="1"/>
  <c r="AJ796" i="24"/>
  <c r="AO796" i="24" s="1"/>
  <c r="AJ797" i="24"/>
  <c r="AO797" i="24" s="1"/>
  <c r="AJ798" i="24"/>
  <c r="AO798" i="24" s="1"/>
  <c r="AJ799" i="24"/>
  <c r="AO799" i="24" s="1"/>
  <c r="AJ800" i="24"/>
  <c r="AO800" i="24" s="1"/>
  <c r="AJ801" i="24"/>
  <c r="AO801" i="24" s="1"/>
  <c r="AJ802" i="24"/>
  <c r="AO802" i="24" s="1"/>
  <c r="AJ803" i="24"/>
  <c r="AO803" i="24" s="1"/>
  <c r="AJ804" i="24"/>
  <c r="AO804" i="24" s="1"/>
  <c r="AJ805" i="24"/>
  <c r="AO805" i="24" s="1"/>
  <c r="AJ806" i="24"/>
  <c r="AO806" i="24" s="1"/>
  <c r="AJ807" i="24"/>
  <c r="AO807" i="24" s="1"/>
  <c r="AJ808" i="24"/>
  <c r="AO808" i="24" s="1"/>
  <c r="AJ809" i="24"/>
  <c r="AO809" i="24" s="1"/>
  <c r="AJ810" i="24"/>
  <c r="AO810" i="24" s="1"/>
  <c r="AJ811" i="24"/>
  <c r="AO811" i="24" s="1"/>
  <c r="AJ812" i="24"/>
  <c r="AO812" i="24" s="1"/>
  <c r="AJ813" i="24"/>
  <c r="AO813" i="24" s="1"/>
  <c r="AJ814" i="24"/>
  <c r="AO814" i="24" s="1"/>
  <c r="AJ815" i="24"/>
  <c r="AO815" i="24" s="1"/>
  <c r="AJ816" i="24"/>
  <c r="AO816" i="24" s="1"/>
  <c r="AJ817" i="24"/>
  <c r="AO817" i="24" s="1"/>
  <c r="AJ818" i="24"/>
  <c r="AO818" i="24" s="1"/>
  <c r="AJ819" i="24"/>
  <c r="AO819" i="24" s="1"/>
  <c r="AJ820" i="24"/>
  <c r="AO820" i="24" s="1"/>
  <c r="AJ821" i="24"/>
  <c r="AO821" i="24" s="1"/>
  <c r="AJ822" i="24"/>
  <c r="AO822" i="24" s="1"/>
  <c r="AJ823" i="24"/>
  <c r="AO823" i="24" s="1"/>
  <c r="AJ824" i="24"/>
  <c r="AO824" i="24" s="1"/>
  <c r="AJ825" i="24"/>
  <c r="AO825" i="24" s="1"/>
  <c r="AJ826" i="24"/>
  <c r="AO826" i="24" s="1"/>
  <c r="AJ827" i="24"/>
  <c r="AO827" i="24" s="1"/>
  <c r="AJ828" i="24"/>
  <c r="AO828" i="24" s="1"/>
  <c r="AJ829" i="24"/>
  <c r="AO829" i="24" s="1"/>
  <c r="AJ830" i="24"/>
  <c r="AO830" i="24" s="1"/>
  <c r="AJ831" i="24"/>
  <c r="AO831" i="24" s="1"/>
  <c r="AJ832" i="24"/>
  <c r="AO832" i="24" s="1"/>
  <c r="AJ833" i="24"/>
  <c r="AO833" i="24" s="1"/>
  <c r="AJ834" i="24"/>
  <c r="AO834" i="24" s="1"/>
  <c r="AJ835" i="24"/>
  <c r="AO835" i="24" s="1"/>
  <c r="AJ836" i="24"/>
  <c r="AO836" i="24" s="1"/>
  <c r="AJ837" i="24"/>
  <c r="AO837" i="24" s="1"/>
  <c r="AJ838" i="24"/>
  <c r="AO838" i="24" s="1"/>
  <c r="AJ839" i="24"/>
  <c r="AO839" i="24" s="1"/>
  <c r="AJ840" i="24"/>
  <c r="AO840" i="24" s="1"/>
  <c r="AJ841" i="24"/>
  <c r="AO841" i="24" s="1"/>
  <c r="AJ842" i="24"/>
  <c r="AO842" i="24" s="1"/>
  <c r="AJ843" i="24"/>
  <c r="AO843" i="24" s="1"/>
  <c r="AJ844" i="24"/>
  <c r="AO844" i="24" s="1"/>
  <c r="AJ845" i="24"/>
  <c r="AO845" i="24" s="1"/>
  <c r="AJ846" i="24"/>
  <c r="AO846" i="24" s="1"/>
  <c r="AJ847" i="24"/>
  <c r="AO847" i="24" s="1"/>
  <c r="AJ848" i="24"/>
  <c r="AO848" i="24" s="1"/>
  <c r="AJ849" i="24"/>
  <c r="AO849" i="24" s="1"/>
  <c r="AJ850" i="24"/>
  <c r="AO850" i="24" s="1"/>
  <c r="AJ851" i="24"/>
  <c r="AO851" i="24" s="1"/>
  <c r="AJ852" i="24"/>
  <c r="AO852" i="24" s="1"/>
  <c r="AJ853" i="24"/>
  <c r="AO853" i="24" s="1"/>
  <c r="AJ854" i="24"/>
  <c r="AO854" i="24" s="1"/>
  <c r="AJ855" i="24"/>
  <c r="AO855" i="24" s="1"/>
  <c r="AJ856" i="24"/>
  <c r="AO856" i="24" s="1"/>
  <c r="AJ857" i="24"/>
  <c r="AO857" i="24" s="1"/>
  <c r="AJ858" i="24"/>
  <c r="AO858" i="24" s="1"/>
  <c r="AJ859" i="24"/>
  <c r="AO859" i="24" s="1"/>
  <c r="AJ860" i="24"/>
  <c r="AO860" i="24" s="1"/>
  <c r="AJ861" i="24"/>
  <c r="AO861" i="24" s="1"/>
  <c r="AJ862" i="24"/>
  <c r="AO862" i="24" s="1"/>
  <c r="AJ863" i="24"/>
  <c r="AO863" i="24" s="1"/>
  <c r="AJ864" i="24"/>
  <c r="AO864" i="24" s="1"/>
  <c r="AJ865" i="24"/>
  <c r="AO865" i="24" s="1"/>
  <c r="AJ866" i="24"/>
  <c r="AO866" i="24" s="1"/>
  <c r="AJ867" i="24"/>
  <c r="AO867" i="24" s="1"/>
  <c r="AJ868" i="24"/>
  <c r="AO868" i="24" s="1"/>
  <c r="AJ869" i="24"/>
  <c r="AO869" i="24" s="1"/>
  <c r="AJ870" i="24"/>
  <c r="AO870" i="24" s="1"/>
  <c r="AJ871" i="24"/>
  <c r="AO871" i="24" s="1"/>
  <c r="AJ872" i="24"/>
  <c r="AO872" i="24" s="1"/>
  <c r="AJ873" i="24"/>
  <c r="AO873" i="24" s="1"/>
  <c r="AJ874" i="24"/>
  <c r="AO874" i="24" s="1"/>
  <c r="AJ875" i="24"/>
  <c r="AO875" i="24" s="1"/>
  <c r="AJ876" i="24"/>
  <c r="AO876" i="24" s="1"/>
  <c r="AJ877" i="24"/>
  <c r="AO877" i="24" s="1"/>
  <c r="AJ878" i="24"/>
  <c r="AO878" i="24" s="1"/>
  <c r="AJ879" i="24"/>
  <c r="AO879" i="24" s="1"/>
  <c r="AJ880" i="24"/>
  <c r="AO880" i="24" s="1"/>
  <c r="AJ881" i="24"/>
  <c r="AO881" i="24" s="1"/>
  <c r="AJ882" i="24"/>
  <c r="AO882" i="24" s="1"/>
  <c r="AJ883" i="24"/>
  <c r="AO883" i="24" s="1"/>
  <c r="AJ884" i="24"/>
  <c r="AO884" i="24" s="1"/>
  <c r="AJ885" i="24"/>
  <c r="AO885" i="24" s="1"/>
  <c r="AJ886" i="24"/>
  <c r="AO886" i="24" s="1"/>
  <c r="AJ887" i="24"/>
  <c r="AO887" i="24" s="1"/>
  <c r="AJ888" i="24"/>
  <c r="AO888" i="24" s="1"/>
  <c r="AJ889" i="24"/>
  <c r="AO889" i="24" s="1"/>
  <c r="AJ890" i="24"/>
  <c r="AO890" i="24" s="1"/>
  <c r="AJ891" i="24"/>
  <c r="AO891" i="24" s="1"/>
  <c r="AJ892" i="24"/>
  <c r="AO892" i="24" s="1"/>
  <c r="AJ893" i="24"/>
  <c r="AO893" i="24" s="1"/>
  <c r="AJ894" i="24"/>
  <c r="AO894" i="24" s="1"/>
  <c r="AJ895" i="24"/>
  <c r="AO895" i="24" s="1"/>
  <c r="AJ896" i="24"/>
  <c r="AO896" i="24" s="1"/>
  <c r="AJ897" i="24"/>
  <c r="AO897" i="24" s="1"/>
  <c r="AJ898" i="24"/>
  <c r="AO898" i="24" s="1"/>
  <c r="AJ899" i="24"/>
  <c r="AO899" i="24" s="1"/>
  <c r="AJ900" i="24"/>
  <c r="AO900" i="24" s="1"/>
  <c r="AJ901" i="24"/>
  <c r="AO901" i="24" s="1"/>
  <c r="AJ902" i="24"/>
  <c r="AO902" i="24" s="1"/>
  <c r="AJ903" i="24"/>
  <c r="AO903" i="24" s="1"/>
  <c r="AJ904" i="24"/>
  <c r="AO904" i="24" s="1"/>
  <c r="AJ905" i="24"/>
  <c r="AO905" i="24" s="1"/>
  <c r="AJ906" i="24"/>
  <c r="AO906" i="24" s="1"/>
  <c r="AJ907" i="24"/>
  <c r="AO907" i="24" s="1"/>
  <c r="AJ908" i="24"/>
  <c r="AO908" i="24" s="1"/>
  <c r="AJ909" i="24"/>
  <c r="AO909" i="24" s="1"/>
  <c r="AJ910" i="24"/>
  <c r="AO910" i="24" s="1"/>
  <c r="AJ911" i="24"/>
  <c r="AO911" i="24" s="1"/>
  <c r="AJ912" i="24"/>
  <c r="AO912" i="24" s="1"/>
  <c r="AJ913" i="24"/>
  <c r="AO913" i="24" s="1"/>
  <c r="AJ914" i="24"/>
  <c r="AO914" i="24" s="1"/>
  <c r="AJ915" i="24"/>
  <c r="AO915" i="24" s="1"/>
  <c r="AJ916" i="24"/>
  <c r="AO916" i="24" s="1"/>
  <c r="AJ917" i="24"/>
  <c r="AO917" i="24" s="1"/>
  <c r="AJ918" i="24"/>
  <c r="AO918" i="24" s="1"/>
  <c r="AJ919" i="24"/>
  <c r="AO919" i="24" s="1"/>
  <c r="AJ920" i="24"/>
  <c r="AO920" i="24" s="1"/>
  <c r="AJ921" i="24"/>
  <c r="AO921" i="24" s="1"/>
  <c r="AJ922" i="24"/>
  <c r="AO922" i="24" s="1"/>
  <c r="AJ923" i="24"/>
  <c r="AO923" i="24" s="1"/>
  <c r="AJ924" i="24"/>
  <c r="AO924" i="24" s="1"/>
  <c r="AJ925" i="24"/>
  <c r="AO925" i="24" s="1"/>
  <c r="AJ926" i="24"/>
  <c r="AO926" i="24" s="1"/>
  <c r="AJ927" i="24"/>
  <c r="AO927" i="24" s="1"/>
  <c r="AJ928" i="24"/>
  <c r="AO928" i="24" s="1"/>
  <c r="AJ929" i="24"/>
  <c r="AO929" i="24" s="1"/>
  <c r="AJ930" i="24"/>
  <c r="AO930" i="24" s="1"/>
  <c r="AJ931" i="24"/>
  <c r="AO931" i="24" s="1"/>
  <c r="AJ932" i="24"/>
  <c r="AO932" i="24" s="1"/>
  <c r="AJ933" i="24"/>
  <c r="AO933" i="24" s="1"/>
  <c r="AJ934" i="24"/>
  <c r="AO934" i="24" s="1"/>
  <c r="AJ935" i="24"/>
  <c r="AO935" i="24" s="1"/>
  <c r="AJ936" i="24"/>
  <c r="AO936" i="24" s="1"/>
  <c r="AJ937" i="24"/>
  <c r="AO937" i="24" s="1"/>
  <c r="AJ938" i="24"/>
  <c r="AO938" i="24" s="1"/>
  <c r="AJ939" i="24"/>
  <c r="AO939" i="24" s="1"/>
  <c r="AJ940" i="24"/>
  <c r="AO940" i="24" s="1"/>
  <c r="AJ941" i="24"/>
  <c r="AO941" i="24" s="1"/>
  <c r="AJ942" i="24"/>
  <c r="AO942" i="24" s="1"/>
  <c r="AJ943" i="24"/>
  <c r="AO943" i="24" s="1"/>
  <c r="AJ944" i="24"/>
  <c r="AO944" i="24" s="1"/>
  <c r="AJ945" i="24"/>
  <c r="AO945" i="24" s="1"/>
  <c r="AJ946" i="24"/>
  <c r="AO946" i="24" s="1"/>
  <c r="AJ947" i="24"/>
  <c r="AO947" i="24" s="1"/>
  <c r="AJ948" i="24"/>
  <c r="AO948" i="24" s="1"/>
  <c r="AJ949" i="24"/>
  <c r="AO949" i="24" s="1"/>
  <c r="AJ950" i="24"/>
  <c r="AO950" i="24" s="1"/>
  <c r="AJ951" i="24"/>
  <c r="AO951" i="24" s="1"/>
  <c r="AJ952" i="24"/>
  <c r="AO952" i="24" s="1"/>
  <c r="AJ953" i="24"/>
  <c r="AO953" i="24" s="1"/>
  <c r="AJ954" i="24"/>
  <c r="AO954" i="24" s="1"/>
  <c r="AJ955" i="24"/>
  <c r="AO955" i="24" s="1"/>
  <c r="AJ956" i="24"/>
  <c r="AO956" i="24" s="1"/>
  <c r="AJ957" i="24"/>
  <c r="AO957" i="24" s="1"/>
  <c r="AJ958" i="24"/>
  <c r="AO958" i="24" s="1"/>
  <c r="AJ959" i="24"/>
  <c r="AO959" i="24" s="1"/>
  <c r="AJ960" i="24"/>
  <c r="AO960" i="24" s="1"/>
  <c r="AJ961" i="24"/>
  <c r="AO961" i="24" s="1"/>
  <c r="AJ962" i="24"/>
  <c r="AO962" i="24" s="1"/>
  <c r="AJ963" i="24"/>
  <c r="AO963" i="24" s="1"/>
  <c r="AJ964" i="24"/>
  <c r="AO964" i="24" s="1"/>
  <c r="AJ965" i="24"/>
  <c r="AO965" i="24" s="1"/>
  <c r="AJ966" i="24"/>
  <c r="AO966" i="24" s="1"/>
  <c r="AJ967" i="24"/>
  <c r="AO967" i="24" s="1"/>
  <c r="AJ968" i="24"/>
  <c r="AO968" i="24" s="1"/>
  <c r="AJ969" i="24"/>
  <c r="AO969" i="24" s="1"/>
  <c r="AJ970" i="24"/>
  <c r="AO970" i="24" s="1"/>
  <c r="AJ971" i="24"/>
  <c r="AO971" i="24" s="1"/>
  <c r="AJ972" i="24"/>
  <c r="AO972" i="24" s="1"/>
  <c r="AJ973" i="24"/>
  <c r="AO973" i="24" s="1"/>
  <c r="AJ974" i="24"/>
  <c r="AO974" i="24" s="1"/>
  <c r="AJ975" i="24"/>
  <c r="AO975" i="24" s="1"/>
  <c r="AJ976" i="24"/>
  <c r="AO976" i="24" s="1"/>
  <c r="AJ977" i="24"/>
  <c r="AO977" i="24" s="1"/>
  <c r="AJ978" i="24"/>
  <c r="AO978" i="24" s="1"/>
  <c r="AJ979" i="24"/>
  <c r="AO979" i="24" s="1"/>
  <c r="AJ980" i="24"/>
  <c r="AO980" i="24" s="1"/>
  <c r="AJ981" i="24"/>
  <c r="AO981" i="24" s="1"/>
  <c r="AJ982" i="24"/>
  <c r="AO982" i="24" s="1"/>
  <c r="AJ983" i="24"/>
  <c r="AO983" i="24" s="1"/>
  <c r="AJ984" i="24"/>
  <c r="AO984" i="24" s="1"/>
  <c r="AJ985" i="24"/>
  <c r="AO985" i="24" s="1"/>
  <c r="AJ986" i="24"/>
  <c r="AO986" i="24" s="1"/>
  <c r="AJ987" i="24"/>
  <c r="AO987" i="24" s="1"/>
  <c r="AJ988" i="24"/>
  <c r="AO988" i="24" s="1"/>
  <c r="AJ989" i="24"/>
  <c r="AO989" i="24" s="1"/>
  <c r="AJ990" i="24"/>
  <c r="AO990" i="24" s="1"/>
  <c r="AJ991" i="24"/>
  <c r="AO991" i="24" s="1"/>
  <c r="AJ992" i="24"/>
  <c r="AO992" i="24" s="1"/>
  <c r="AJ993" i="24"/>
  <c r="AO993" i="24" s="1"/>
  <c r="AJ994" i="24"/>
  <c r="AO994" i="24" s="1"/>
  <c r="AJ995" i="24"/>
  <c r="AO995" i="24" s="1"/>
  <c r="AJ996" i="24"/>
  <c r="AO996" i="24" s="1"/>
  <c r="AJ997" i="24"/>
  <c r="AO997" i="24" s="1"/>
  <c r="AJ998" i="24"/>
  <c r="AO998" i="24" s="1"/>
  <c r="AJ999" i="24"/>
  <c r="AO999" i="24" s="1"/>
  <c r="AJ1000" i="24"/>
  <c r="AO1000" i="24" s="1"/>
  <c r="AJ1001" i="24"/>
  <c r="AO1001" i="24" s="1"/>
  <c r="AJ1002" i="24"/>
  <c r="AO1002" i="24" s="1"/>
  <c r="AJ1003" i="24"/>
  <c r="AO1003" i="24" s="1"/>
  <c r="AF4" i="24"/>
  <c r="AF5" i="24"/>
  <c r="AF12" i="24"/>
  <c r="AF16" i="24"/>
  <c r="AF20" i="24"/>
  <c r="AF24" i="24"/>
  <c r="AF25" i="24"/>
  <c r="AF28" i="24"/>
  <c r="AF29" i="24"/>
  <c r="AF31" i="24"/>
  <c r="AF32" i="24"/>
  <c r="AF36" i="24"/>
  <c r="AF37" i="24"/>
  <c r="AF40" i="24"/>
  <c r="AF41" i="24"/>
  <c r="AF44" i="24"/>
  <c r="AF48" i="24"/>
  <c r="AF51" i="24"/>
  <c r="AF52" i="24"/>
  <c r="AF53" i="24"/>
  <c r="AF56" i="24"/>
  <c r="AF57" i="24"/>
  <c r="AF60" i="24"/>
  <c r="AF61" i="24"/>
  <c r="AF64" i="24"/>
  <c r="AF68" i="24"/>
  <c r="AF69" i="24"/>
  <c r="AF72" i="24"/>
  <c r="AF73" i="24"/>
  <c r="AF76" i="24"/>
  <c r="AF80" i="24"/>
  <c r="AF84" i="24"/>
  <c r="AF85" i="24"/>
  <c r="AF88" i="24"/>
  <c r="AF89" i="24"/>
  <c r="AF92" i="24"/>
  <c r="AF93" i="24"/>
  <c r="AF96" i="24"/>
  <c r="AF100" i="24"/>
  <c r="AF101" i="24"/>
  <c r="AF104" i="24"/>
  <c r="AF105" i="24"/>
  <c r="AF108" i="24"/>
  <c r="AF112" i="24"/>
  <c r="AF116" i="24"/>
  <c r="AF117" i="24"/>
  <c r="AF120" i="24"/>
  <c r="AF121" i="24"/>
  <c r="AF124" i="24"/>
  <c r="AF125" i="24"/>
  <c r="AF128" i="24"/>
  <c r="AF132" i="24"/>
  <c r="AF133" i="24"/>
  <c r="AF136" i="24"/>
  <c r="AF137" i="24"/>
  <c r="AF140" i="24"/>
  <c r="AF144" i="24"/>
  <c r="AF148" i="24"/>
  <c r="AF149" i="24"/>
  <c r="AF152" i="24"/>
  <c r="AF153" i="24"/>
  <c r="AF156" i="24"/>
  <c r="AF157" i="24"/>
  <c r="AF159" i="24"/>
  <c r="AF160" i="24"/>
  <c r="AF164" i="24"/>
  <c r="AF165" i="24"/>
  <c r="AF168" i="24"/>
  <c r="AF169" i="24"/>
  <c r="AF172" i="24"/>
  <c r="AF176" i="24"/>
  <c r="AF179" i="24"/>
  <c r="AF180" i="24"/>
  <c r="AF181" i="24"/>
  <c r="AF184" i="24"/>
  <c r="AF185" i="24"/>
  <c r="AF188" i="24"/>
  <c r="AF189" i="24"/>
  <c r="AF192" i="24"/>
  <c r="AF196" i="24"/>
  <c r="AF197" i="24"/>
  <c r="AF200" i="24"/>
  <c r="AF201" i="24"/>
  <c r="AF204" i="24"/>
  <c r="AF208" i="24"/>
  <c r="AF212" i="24"/>
  <c r="AF213" i="24"/>
  <c r="AF216" i="24"/>
  <c r="AF217" i="24"/>
  <c r="AF220" i="24"/>
  <c r="AF221" i="24"/>
  <c r="AF224" i="24"/>
  <c r="AF228" i="24"/>
  <c r="AF229" i="24"/>
  <c r="AF232" i="24"/>
  <c r="AF233" i="24"/>
  <c r="AF236" i="24"/>
  <c r="AF240" i="24"/>
  <c r="AF244" i="24"/>
  <c r="AF245" i="24"/>
  <c r="AF248" i="24"/>
  <c r="AF249" i="24"/>
  <c r="AF252" i="24"/>
  <c r="AF253" i="24"/>
  <c r="AF256" i="24"/>
  <c r="AF260" i="24"/>
  <c r="AF261" i="24"/>
  <c r="AF264" i="24"/>
  <c r="AF265" i="24"/>
  <c r="AF268" i="24"/>
  <c r="AF272" i="24"/>
  <c r="AF276" i="24"/>
  <c r="AF277" i="24"/>
  <c r="AF280" i="24"/>
  <c r="AF281" i="24"/>
  <c r="AF284" i="24"/>
  <c r="AF285" i="24"/>
  <c r="AF287" i="24"/>
  <c r="AF288" i="24"/>
  <c r="AF292" i="24"/>
  <c r="AF293" i="24"/>
  <c r="AF296" i="24"/>
  <c r="AF297" i="24"/>
  <c r="AF300" i="24"/>
  <c r="AF304" i="24"/>
  <c r="AF307" i="24"/>
  <c r="AF308" i="24"/>
  <c r="AF309" i="24"/>
  <c r="AF312" i="24"/>
  <c r="AF313" i="24"/>
  <c r="AF316" i="24"/>
  <c r="AF317" i="24"/>
  <c r="AF320" i="24"/>
  <c r="AF324" i="24"/>
  <c r="AF325" i="24"/>
  <c r="AF328" i="24"/>
  <c r="AF329" i="24"/>
  <c r="AF332" i="24"/>
  <c r="AF336" i="24"/>
  <c r="AF340" i="24"/>
  <c r="AF341" i="24"/>
  <c r="AF344" i="24"/>
  <c r="AF345" i="24"/>
  <c r="AF348" i="24"/>
  <c r="AF349" i="24"/>
  <c r="AF352" i="24"/>
  <c r="AF353" i="24"/>
  <c r="AF356" i="24"/>
  <c r="AF360" i="24"/>
  <c r="AF361" i="24"/>
  <c r="AF364" i="24"/>
  <c r="AF365" i="24"/>
  <c r="AF366" i="24"/>
  <c r="AF368" i="24"/>
  <c r="AF369" i="24"/>
  <c r="AF372" i="24"/>
  <c r="AF376" i="24"/>
  <c r="AF377" i="24"/>
  <c r="AF380" i="24"/>
  <c r="AF381" i="24"/>
  <c r="AF382" i="24"/>
  <c r="AF384" i="24"/>
  <c r="AF385" i="24"/>
  <c r="AF386" i="24"/>
  <c r="AF388" i="24"/>
  <c r="AF392" i="24"/>
  <c r="AF393" i="24"/>
  <c r="AF396" i="24"/>
  <c r="AF397" i="24"/>
  <c r="AF400" i="24"/>
  <c r="AF401" i="24"/>
  <c r="AF402" i="24"/>
  <c r="AF404" i="24"/>
  <c r="AF408" i="24"/>
  <c r="AF409" i="24"/>
  <c r="AF412" i="24"/>
  <c r="AF413" i="24"/>
  <c r="AF416" i="24"/>
  <c r="AF417" i="24"/>
  <c r="AF420" i="24"/>
  <c r="AF424" i="24"/>
  <c r="AF425" i="24"/>
  <c r="AF428" i="24"/>
  <c r="AF429" i="24"/>
  <c r="AF430" i="24"/>
  <c r="AF432" i="24"/>
  <c r="AF433" i="24"/>
  <c r="AF436" i="24"/>
  <c r="AF440" i="24"/>
  <c r="AF441" i="24"/>
  <c r="AF444" i="24"/>
  <c r="AF445" i="24"/>
  <c r="AF446" i="24"/>
  <c r="AF448" i="24"/>
  <c r="AF449" i="24"/>
  <c r="AF450" i="24"/>
  <c r="AF452" i="24"/>
  <c r="AF456" i="24"/>
  <c r="AF457" i="24"/>
  <c r="AF460" i="24"/>
  <c r="AF461" i="24"/>
  <c r="AF464" i="24"/>
  <c r="AF465" i="24"/>
  <c r="AF466" i="24"/>
  <c r="AF468" i="24"/>
  <c r="AF472" i="24"/>
  <c r="AF473" i="24"/>
  <c r="AF476" i="24"/>
  <c r="AF477" i="24"/>
  <c r="AF480" i="24"/>
  <c r="AF481" i="24"/>
  <c r="AF484" i="24"/>
  <c r="AF488" i="24"/>
  <c r="AF489" i="24"/>
  <c r="AF492" i="24"/>
  <c r="AF493" i="24"/>
  <c r="AF496" i="24"/>
  <c r="AF497" i="24"/>
  <c r="AF498" i="24"/>
  <c r="AF500" i="24"/>
  <c r="AF504" i="24"/>
  <c r="AF505" i="24"/>
  <c r="AF508" i="24"/>
  <c r="AF509" i="24"/>
  <c r="AF512" i="24"/>
  <c r="AF513" i="24"/>
  <c r="AF516" i="24"/>
  <c r="AF520" i="24"/>
  <c r="AF521" i="24"/>
  <c r="AF524" i="24"/>
  <c r="AF525" i="24"/>
  <c r="AF528" i="24"/>
  <c r="AF529" i="24"/>
  <c r="AF532" i="24"/>
  <c r="AF536" i="24"/>
  <c r="AF537" i="24"/>
  <c r="AF540" i="24"/>
  <c r="AF541" i="24"/>
  <c r="AF542" i="24"/>
  <c r="AF544" i="24"/>
  <c r="AF545" i="24"/>
  <c r="AF548" i="24"/>
  <c r="AF552" i="24"/>
  <c r="AF553" i="24"/>
  <c r="AF556" i="24"/>
  <c r="AF557" i="24"/>
  <c r="AF558" i="24"/>
  <c r="AF560" i="24"/>
  <c r="AF561" i="24"/>
  <c r="AF564" i="24"/>
  <c r="AF568" i="24"/>
  <c r="AF569" i="24"/>
  <c r="AF572" i="24"/>
  <c r="AF573" i="24"/>
  <c r="AF574" i="24"/>
  <c r="AF576" i="24"/>
  <c r="AF577" i="24"/>
  <c r="AF578" i="24"/>
  <c r="AF580" i="24"/>
  <c r="AF584" i="24"/>
  <c r="AF585" i="24"/>
  <c r="AF588" i="24"/>
  <c r="AF589" i="24"/>
  <c r="AF592" i="24"/>
  <c r="AF593" i="24"/>
  <c r="AF594" i="24"/>
  <c r="AF596" i="24"/>
  <c r="AF600" i="24"/>
  <c r="AF601" i="24"/>
  <c r="AF604" i="24"/>
  <c r="AF605" i="24"/>
  <c r="AF608" i="24"/>
  <c r="AF609" i="24"/>
  <c r="AF612" i="24"/>
  <c r="AF616" i="24"/>
  <c r="AF617" i="24"/>
  <c r="AF620" i="24"/>
  <c r="AF621" i="24"/>
  <c r="AF624" i="24"/>
  <c r="AF625" i="24"/>
  <c r="AF626" i="24"/>
  <c r="AF628" i="24"/>
  <c r="AF632" i="24"/>
  <c r="AF633" i="24"/>
  <c r="AF636" i="24"/>
  <c r="AF637" i="24"/>
  <c r="AF640" i="24"/>
  <c r="AF641" i="24"/>
  <c r="AF644" i="24"/>
  <c r="AF648" i="24"/>
  <c r="AF649" i="24"/>
  <c r="AF652" i="24"/>
  <c r="AF653" i="24"/>
  <c r="AF656" i="24"/>
  <c r="AF657" i="24"/>
  <c r="AF660" i="24"/>
  <c r="AF664" i="24"/>
  <c r="AF665" i="24"/>
  <c r="AF668" i="24"/>
  <c r="AF669" i="24"/>
  <c r="AF670" i="24"/>
  <c r="AF672" i="24"/>
  <c r="AF673" i="24"/>
  <c r="AF676" i="24"/>
  <c r="AF680" i="24"/>
  <c r="AF681" i="24"/>
  <c r="AF684" i="24"/>
  <c r="AF685" i="24"/>
  <c r="AF686" i="24"/>
  <c r="AF688" i="24"/>
  <c r="AF689" i="24"/>
  <c r="AF692" i="24"/>
  <c r="AF696" i="24"/>
  <c r="AF697" i="24"/>
  <c r="AF700" i="24"/>
  <c r="AF701" i="24"/>
  <c r="AF702" i="24"/>
  <c r="AF704" i="24"/>
  <c r="AF705" i="24"/>
  <c r="AF706" i="24"/>
  <c r="AF708" i="24"/>
  <c r="AF712" i="24"/>
  <c r="AF713" i="24"/>
  <c r="AF716" i="24"/>
  <c r="AF717" i="24"/>
  <c r="AF720" i="24"/>
  <c r="AF721" i="24"/>
  <c r="AF722" i="24"/>
  <c r="AF724" i="24"/>
  <c r="AF728" i="24"/>
  <c r="AF729" i="24"/>
  <c r="AF732" i="24"/>
  <c r="AF733" i="24"/>
  <c r="AF736" i="24"/>
  <c r="AF737" i="24"/>
  <c r="AF740" i="24"/>
  <c r="AF744" i="24"/>
  <c r="AF745" i="24"/>
  <c r="AF748" i="24"/>
  <c r="AF749" i="24"/>
  <c r="AF752" i="24"/>
  <c r="AF753" i="24"/>
  <c r="AF754" i="24"/>
  <c r="AF756" i="24"/>
  <c r="AF760" i="24"/>
  <c r="AF761" i="24"/>
  <c r="AF764" i="24"/>
  <c r="AF765" i="24"/>
  <c r="AF768" i="24"/>
  <c r="AF769" i="24"/>
  <c r="AF772" i="24"/>
  <c r="AF776" i="24"/>
  <c r="AF777" i="24"/>
  <c r="AF780" i="24"/>
  <c r="AF781" i="24"/>
  <c r="AF784" i="24"/>
  <c r="AF785" i="24"/>
  <c r="AF788" i="24"/>
  <c r="AF792" i="24"/>
  <c r="AF793" i="24"/>
  <c r="AF796" i="24"/>
  <c r="AF797" i="24"/>
  <c r="AF798" i="24"/>
  <c r="AF800" i="24"/>
  <c r="AF801" i="24"/>
  <c r="AF804" i="24"/>
  <c r="AF808" i="24"/>
  <c r="AF809" i="24"/>
  <c r="AF812" i="24"/>
  <c r="AF813" i="24"/>
  <c r="AF814" i="24"/>
  <c r="AF816" i="24"/>
  <c r="AF817" i="24"/>
  <c r="AF820" i="24"/>
  <c r="AF824" i="24"/>
  <c r="AF825" i="24"/>
  <c r="AF828" i="24"/>
  <c r="AF829" i="24"/>
  <c r="AF830" i="24"/>
  <c r="AF832" i="24"/>
  <c r="AF833" i="24"/>
  <c r="AF834" i="24"/>
  <c r="AF836" i="24"/>
  <c r="AF840" i="24"/>
  <c r="AF841" i="24"/>
  <c r="AF844" i="24"/>
  <c r="AF845" i="24"/>
  <c r="AF848" i="24"/>
  <c r="AF849" i="24"/>
  <c r="AF850" i="24"/>
  <c r="AF852" i="24"/>
  <c r="AF856" i="24"/>
  <c r="AF860" i="24"/>
  <c r="AF864" i="24"/>
  <c r="AF868" i="24"/>
  <c r="AF872" i="24"/>
  <c r="AF876" i="24"/>
  <c r="AF880" i="24"/>
  <c r="AF884" i="24"/>
  <c r="AF888" i="24"/>
  <c r="AF892" i="24"/>
  <c r="AF896" i="24"/>
  <c r="AF900" i="24"/>
  <c r="AF904" i="24"/>
  <c r="AF908" i="24"/>
  <c r="AF912" i="24"/>
  <c r="AF916" i="24"/>
  <c r="AF920" i="24"/>
  <c r="AF924" i="24"/>
  <c r="AF928" i="24"/>
  <c r="AF932" i="24"/>
  <c r="AF936" i="24"/>
  <c r="AF940" i="24"/>
  <c r="AF944" i="24"/>
  <c r="AF948" i="24"/>
  <c r="AF952" i="24"/>
  <c r="AF956" i="24"/>
  <c r="AF960" i="24"/>
  <c r="AF964" i="24"/>
  <c r="AF968" i="24"/>
  <c r="AF972" i="24"/>
  <c r="AF976" i="24"/>
  <c r="AF980" i="24"/>
  <c r="AF984" i="24"/>
  <c r="AF988" i="24"/>
  <c r="AF992" i="24"/>
  <c r="AF996" i="24"/>
  <c r="AF1000" i="24"/>
  <c r="W4" i="24"/>
  <c r="W5" i="24"/>
  <c r="W6" i="24"/>
  <c r="W7" i="24"/>
  <c r="W8" i="24"/>
  <c r="W9" i="24"/>
  <c r="W10" i="24"/>
  <c r="W11" i="24"/>
  <c r="W12" i="24"/>
  <c r="W13" i="24"/>
  <c r="W14" i="24"/>
  <c r="W15" i="24"/>
  <c r="W16" i="24"/>
  <c r="W17" i="24"/>
  <c r="W18" i="24"/>
  <c r="W19" i="24"/>
  <c r="W20" i="24"/>
  <c r="W21" i="24"/>
  <c r="W22" i="24"/>
  <c r="W23" i="24"/>
  <c r="W24" i="24"/>
  <c r="W25" i="24"/>
  <c r="W26" i="24"/>
  <c r="W27" i="24"/>
  <c r="W28" i="24"/>
  <c r="W29" i="24"/>
  <c r="W30" i="24"/>
  <c r="W31" i="24"/>
  <c r="W32" i="24"/>
  <c r="W33" i="24"/>
  <c r="W34" i="24"/>
  <c r="W35" i="24"/>
  <c r="W36" i="24"/>
  <c r="W37" i="24"/>
  <c r="W38" i="24"/>
  <c r="W39" i="24"/>
  <c r="W40" i="24"/>
  <c r="W41" i="24"/>
  <c r="W42" i="24"/>
  <c r="W43" i="24"/>
  <c r="W44" i="24"/>
  <c r="W45" i="24"/>
  <c r="W46" i="24"/>
  <c r="W47" i="24"/>
  <c r="W48" i="24"/>
  <c r="W49" i="24"/>
  <c r="W50" i="24"/>
  <c r="W51" i="24"/>
  <c r="W52" i="24"/>
  <c r="W53" i="24"/>
  <c r="W54" i="24"/>
  <c r="W55" i="24"/>
  <c r="W56" i="24"/>
  <c r="W57" i="24"/>
  <c r="W58" i="24"/>
  <c r="W59" i="24"/>
  <c r="W60" i="24"/>
  <c r="W61" i="24"/>
  <c r="W62" i="24"/>
  <c r="W63" i="24"/>
  <c r="W64" i="24"/>
  <c r="W65" i="24"/>
  <c r="W66" i="24"/>
  <c r="W67" i="24"/>
  <c r="W68" i="24"/>
  <c r="W69" i="24"/>
  <c r="W70" i="24"/>
  <c r="W71" i="24"/>
  <c r="W72" i="24"/>
  <c r="W73" i="24"/>
  <c r="W74" i="24"/>
  <c r="W75" i="24"/>
  <c r="W76" i="24"/>
  <c r="W77" i="24"/>
  <c r="W78" i="24"/>
  <c r="W79" i="24"/>
  <c r="W80" i="24"/>
  <c r="W81" i="24"/>
  <c r="W82" i="24"/>
  <c r="W83" i="24"/>
  <c r="W84" i="24"/>
  <c r="W85" i="24"/>
  <c r="W86" i="24"/>
  <c r="W87" i="24"/>
  <c r="W88" i="24"/>
  <c r="W89" i="24"/>
  <c r="W90" i="24"/>
  <c r="W91" i="24"/>
  <c r="W92" i="24"/>
  <c r="W93" i="24"/>
  <c r="W94" i="24"/>
  <c r="W95" i="24"/>
  <c r="W96" i="24"/>
  <c r="W97" i="24"/>
  <c r="W98" i="24"/>
  <c r="W99" i="24"/>
  <c r="W100" i="24"/>
  <c r="W101" i="24"/>
  <c r="W102" i="24"/>
  <c r="W103" i="24"/>
  <c r="W104" i="24"/>
  <c r="W105" i="24"/>
  <c r="W106" i="24"/>
  <c r="W107" i="24"/>
  <c r="W108" i="24"/>
  <c r="W109" i="24"/>
  <c r="W110" i="24"/>
  <c r="W111" i="24"/>
  <c r="W112" i="24"/>
  <c r="W113" i="24"/>
  <c r="W114" i="24"/>
  <c r="W115" i="24"/>
  <c r="W116" i="24"/>
  <c r="W117" i="24"/>
  <c r="W118" i="24"/>
  <c r="W119" i="24"/>
  <c r="W120" i="24"/>
  <c r="W121" i="24"/>
  <c r="W122" i="24"/>
  <c r="W123" i="24"/>
  <c r="W124" i="24"/>
  <c r="W125" i="24"/>
  <c r="W126" i="24"/>
  <c r="W127" i="24"/>
  <c r="W128" i="24"/>
  <c r="W129" i="24"/>
  <c r="W130" i="24"/>
  <c r="W131" i="24"/>
  <c r="W132" i="24"/>
  <c r="W133" i="24"/>
  <c r="W134" i="24"/>
  <c r="W135" i="24"/>
  <c r="W136" i="24"/>
  <c r="W137" i="24"/>
  <c r="W138" i="24"/>
  <c r="W139" i="24"/>
  <c r="W140" i="24"/>
  <c r="W141" i="24"/>
  <c r="W142" i="24"/>
  <c r="W143" i="24"/>
  <c r="W144" i="24"/>
  <c r="W145" i="24"/>
  <c r="W146" i="24"/>
  <c r="W147" i="24"/>
  <c r="W148" i="24"/>
  <c r="W149" i="24"/>
  <c r="W150" i="24"/>
  <c r="W151" i="24"/>
  <c r="W152" i="24"/>
  <c r="W153" i="24"/>
  <c r="W154" i="24"/>
  <c r="W155" i="24"/>
  <c r="W156" i="24"/>
  <c r="W157" i="24"/>
  <c r="W158" i="24"/>
  <c r="W159" i="24"/>
  <c r="W160" i="24"/>
  <c r="W161" i="24"/>
  <c r="W162" i="24"/>
  <c r="W163" i="24"/>
  <c r="W164" i="24"/>
  <c r="W165" i="24"/>
  <c r="W166" i="24"/>
  <c r="W167" i="24"/>
  <c r="W168" i="24"/>
  <c r="W169" i="24"/>
  <c r="W170" i="24"/>
  <c r="W171" i="24"/>
  <c r="W172" i="24"/>
  <c r="W173" i="24"/>
  <c r="W174" i="24"/>
  <c r="W175" i="24"/>
  <c r="W176" i="24"/>
  <c r="W177" i="24"/>
  <c r="W178" i="24"/>
  <c r="W179" i="24"/>
  <c r="W180" i="24"/>
  <c r="W181" i="24"/>
  <c r="W182" i="24"/>
  <c r="W183" i="24"/>
  <c r="W184" i="24"/>
  <c r="W185" i="24"/>
  <c r="W186" i="24"/>
  <c r="W187" i="24"/>
  <c r="W188" i="24"/>
  <c r="W189" i="24"/>
  <c r="W190" i="24"/>
  <c r="W191" i="24"/>
  <c r="W192" i="24"/>
  <c r="W193" i="24"/>
  <c r="W194" i="24"/>
  <c r="W195" i="24"/>
  <c r="W196" i="24"/>
  <c r="W197" i="24"/>
  <c r="W198" i="24"/>
  <c r="W199" i="24"/>
  <c r="W200" i="24"/>
  <c r="W201" i="24"/>
  <c r="W202" i="24"/>
  <c r="W203" i="24"/>
  <c r="W204" i="24"/>
  <c r="W205" i="24"/>
  <c r="W206" i="24"/>
  <c r="W207" i="24"/>
  <c r="W208" i="24"/>
  <c r="W209" i="24"/>
  <c r="W210" i="24"/>
  <c r="W211" i="24"/>
  <c r="W212" i="24"/>
  <c r="W213" i="24"/>
  <c r="W214" i="24"/>
  <c r="W215" i="24"/>
  <c r="W216" i="24"/>
  <c r="W217" i="24"/>
  <c r="W218" i="24"/>
  <c r="W219" i="24"/>
  <c r="W220" i="24"/>
  <c r="W221" i="24"/>
  <c r="W222" i="24"/>
  <c r="W223" i="24"/>
  <c r="W224" i="24"/>
  <c r="W225" i="24"/>
  <c r="W226" i="24"/>
  <c r="W227" i="24"/>
  <c r="W228" i="24"/>
  <c r="W229" i="24"/>
  <c r="W230" i="24"/>
  <c r="W231" i="24"/>
  <c r="W232" i="24"/>
  <c r="W233" i="24"/>
  <c r="W234" i="24"/>
  <c r="W235" i="24"/>
  <c r="W236" i="24"/>
  <c r="W237" i="24"/>
  <c r="W238" i="24"/>
  <c r="W239" i="24"/>
  <c r="W240" i="24"/>
  <c r="W241" i="24"/>
  <c r="W242" i="24"/>
  <c r="W243" i="24"/>
  <c r="W244" i="24"/>
  <c r="W245" i="24"/>
  <c r="W246" i="24"/>
  <c r="W247" i="24"/>
  <c r="W248" i="24"/>
  <c r="W249" i="24"/>
  <c r="W250" i="24"/>
  <c r="W251" i="24"/>
  <c r="W252" i="24"/>
  <c r="W253" i="24"/>
  <c r="W254" i="24"/>
  <c r="W255" i="24"/>
  <c r="W256" i="24"/>
  <c r="W257" i="24"/>
  <c r="W258" i="24"/>
  <c r="W259" i="24"/>
  <c r="W260" i="24"/>
  <c r="W261" i="24"/>
  <c r="W262" i="24"/>
  <c r="W263" i="24"/>
  <c r="W264" i="24"/>
  <c r="W265" i="24"/>
  <c r="W266" i="24"/>
  <c r="W267" i="24"/>
  <c r="W268" i="24"/>
  <c r="W269" i="24"/>
  <c r="W270" i="24"/>
  <c r="W271" i="24"/>
  <c r="W272" i="24"/>
  <c r="W273" i="24"/>
  <c r="W274" i="24"/>
  <c r="W275" i="24"/>
  <c r="W276" i="24"/>
  <c r="W277" i="24"/>
  <c r="W278" i="24"/>
  <c r="W279" i="24"/>
  <c r="W280" i="24"/>
  <c r="W281" i="24"/>
  <c r="W282" i="24"/>
  <c r="W283" i="24"/>
  <c r="W284" i="24"/>
  <c r="W285" i="24"/>
  <c r="W286" i="24"/>
  <c r="W287" i="24"/>
  <c r="W288" i="24"/>
  <c r="W289" i="24"/>
  <c r="W290" i="24"/>
  <c r="W291" i="24"/>
  <c r="W292" i="24"/>
  <c r="W293" i="24"/>
  <c r="W294" i="24"/>
  <c r="W295" i="24"/>
  <c r="W296" i="24"/>
  <c r="W297" i="24"/>
  <c r="W298" i="24"/>
  <c r="W299" i="24"/>
  <c r="W300" i="24"/>
  <c r="W301" i="24"/>
  <c r="W302" i="24"/>
  <c r="W303" i="24"/>
  <c r="W304" i="24"/>
  <c r="W305" i="24"/>
  <c r="W306" i="24"/>
  <c r="W307" i="24"/>
  <c r="W308" i="24"/>
  <c r="W309" i="24"/>
  <c r="W310" i="24"/>
  <c r="W311" i="24"/>
  <c r="W312" i="24"/>
  <c r="W313" i="24"/>
  <c r="W314" i="24"/>
  <c r="W315" i="24"/>
  <c r="W316" i="24"/>
  <c r="W317" i="24"/>
  <c r="W318" i="24"/>
  <c r="W319" i="24"/>
  <c r="W320" i="24"/>
  <c r="W321" i="24"/>
  <c r="W322" i="24"/>
  <c r="W323" i="24"/>
  <c r="W324" i="24"/>
  <c r="W325" i="24"/>
  <c r="W326" i="24"/>
  <c r="W327" i="24"/>
  <c r="W328" i="24"/>
  <c r="W329" i="24"/>
  <c r="W330" i="24"/>
  <c r="W331" i="24"/>
  <c r="W332" i="24"/>
  <c r="W333" i="24"/>
  <c r="W334" i="24"/>
  <c r="W335" i="24"/>
  <c r="W336" i="24"/>
  <c r="W337" i="24"/>
  <c r="W338" i="24"/>
  <c r="W339" i="24"/>
  <c r="W340" i="24"/>
  <c r="W341" i="24"/>
  <c r="W342" i="24"/>
  <c r="W343" i="24"/>
  <c r="W344" i="24"/>
  <c r="W345" i="24"/>
  <c r="W346" i="24"/>
  <c r="W347" i="24"/>
  <c r="W348" i="24"/>
  <c r="W349" i="24"/>
  <c r="W350" i="24"/>
  <c r="W351" i="24"/>
  <c r="W352" i="24"/>
  <c r="W353" i="24"/>
  <c r="W354" i="24"/>
  <c r="W355" i="24"/>
  <c r="W356" i="24"/>
  <c r="W357" i="24"/>
  <c r="W358" i="24"/>
  <c r="W359" i="24"/>
  <c r="W360" i="24"/>
  <c r="W361" i="24"/>
  <c r="W362" i="24"/>
  <c r="W363" i="24"/>
  <c r="W364" i="24"/>
  <c r="W365" i="24"/>
  <c r="W366" i="24"/>
  <c r="W367" i="24"/>
  <c r="W368" i="24"/>
  <c r="W369" i="24"/>
  <c r="W370" i="24"/>
  <c r="W371" i="24"/>
  <c r="W372" i="24"/>
  <c r="W373" i="24"/>
  <c r="W374" i="24"/>
  <c r="W375" i="24"/>
  <c r="W376" i="24"/>
  <c r="W377" i="24"/>
  <c r="W378" i="24"/>
  <c r="W379" i="24"/>
  <c r="W380" i="24"/>
  <c r="W381" i="24"/>
  <c r="W382" i="24"/>
  <c r="W383" i="24"/>
  <c r="W384" i="24"/>
  <c r="W385" i="24"/>
  <c r="W386" i="24"/>
  <c r="W387" i="24"/>
  <c r="W388" i="24"/>
  <c r="W389" i="24"/>
  <c r="W390" i="24"/>
  <c r="W391" i="24"/>
  <c r="W392" i="24"/>
  <c r="W393" i="24"/>
  <c r="W394" i="24"/>
  <c r="W395" i="24"/>
  <c r="W396" i="24"/>
  <c r="W397" i="24"/>
  <c r="W398" i="24"/>
  <c r="W399" i="24"/>
  <c r="W400" i="24"/>
  <c r="W401" i="24"/>
  <c r="W402" i="24"/>
  <c r="W403" i="24"/>
  <c r="W404" i="24"/>
  <c r="W405" i="24"/>
  <c r="W406" i="24"/>
  <c r="W407" i="24"/>
  <c r="W408" i="24"/>
  <c r="W409" i="24"/>
  <c r="W410" i="24"/>
  <c r="W411" i="24"/>
  <c r="W412" i="24"/>
  <c r="W413" i="24"/>
  <c r="W414" i="24"/>
  <c r="W415" i="24"/>
  <c r="W416" i="24"/>
  <c r="W417" i="24"/>
  <c r="W418" i="24"/>
  <c r="W419" i="24"/>
  <c r="W420" i="24"/>
  <c r="W421" i="24"/>
  <c r="W422" i="24"/>
  <c r="W423" i="24"/>
  <c r="W424" i="24"/>
  <c r="W425" i="24"/>
  <c r="W426" i="24"/>
  <c r="W427" i="24"/>
  <c r="W428" i="24"/>
  <c r="W429" i="24"/>
  <c r="W430" i="24"/>
  <c r="W431" i="24"/>
  <c r="W432" i="24"/>
  <c r="W433" i="24"/>
  <c r="W434" i="24"/>
  <c r="W435" i="24"/>
  <c r="W436" i="24"/>
  <c r="W437" i="24"/>
  <c r="W438" i="24"/>
  <c r="W439" i="24"/>
  <c r="W440" i="24"/>
  <c r="W441" i="24"/>
  <c r="W442" i="24"/>
  <c r="W443" i="24"/>
  <c r="W444" i="24"/>
  <c r="W445" i="24"/>
  <c r="W446" i="24"/>
  <c r="W447" i="24"/>
  <c r="W448" i="24"/>
  <c r="W449" i="24"/>
  <c r="W450" i="24"/>
  <c r="W451" i="24"/>
  <c r="W452" i="24"/>
  <c r="W453" i="24"/>
  <c r="W454" i="24"/>
  <c r="W455" i="24"/>
  <c r="W456" i="24"/>
  <c r="W457" i="24"/>
  <c r="W458" i="24"/>
  <c r="W459" i="24"/>
  <c r="W460" i="24"/>
  <c r="W461" i="24"/>
  <c r="W462" i="24"/>
  <c r="W463" i="24"/>
  <c r="W464" i="24"/>
  <c r="W465" i="24"/>
  <c r="W466" i="24"/>
  <c r="W467" i="24"/>
  <c r="W468" i="24"/>
  <c r="W469" i="24"/>
  <c r="W470" i="24"/>
  <c r="W471" i="24"/>
  <c r="W472" i="24"/>
  <c r="W473" i="24"/>
  <c r="W474" i="24"/>
  <c r="W475" i="24"/>
  <c r="W476" i="24"/>
  <c r="W477" i="24"/>
  <c r="W478" i="24"/>
  <c r="W479" i="24"/>
  <c r="W480" i="24"/>
  <c r="W481" i="24"/>
  <c r="W482" i="24"/>
  <c r="W483" i="24"/>
  <c r="W484" i="24"/>
  <c r="W485" i="24"/>
  <c r="W486" i="24"/>
  <c r="W487" i="24"/>
  <c r="W488" i="24"/>
  <c r="W489" i="24"/>
  <c r="W490" i="24"/>
  <c r="W491" i="24"/>
  <c r="W492" i="24"/>
  <c r="W493" i="24"/>
  <c r="W494" i="24"/>
  <c r="W495" i="24"/>
  <c r="W496" i="24"/>
  <c r="W497" i="24"/>
  <c r="W498" i="24"/>
  <c r="W499" i="24"/>
  <c r="W500" i="24"/>
  <c r="W501" i="24"/>
  <c r="W502" i="24"/>
  <c r="W503" i="24"/>
  <c r="W504" i="24"/>
  <c r="W505" i="24"/>
  <c r="W506" i="24"/>
  <c r="W507" i="24"/>
  <c r="W508" i="24"/>
  <c r="W509" i="24"/>
  <c r="W510" i="24"/>
  <c r="W511" i="24"/>
  <c r="W512" i="24"/>
  <c r="W513" i="24"/>
  <c r="W514" i="24"/>
  <c r="W515" i="24"/>
  <c r="W516" i="24"/>
  <c r="W517" i="24"/>
  <c r="W518" i="24"/>
  <c r="W519" i="24"/>
  <c r="W520" i="24"/>
  <c r="W521" i="24"/>
  <c r="W522" i="24"/>
  <c r="W523" i="24"/>
  <c r="W524" i="24"/>
  <c r="W525" i="24"/>
  <c r="W526" i="24"/>
  <c r="W527" i="24"/>
  <c r="W528" i="24"/>
  <c r="W529" i="24"/>
  <c r="W530" i="24"/>
  <c r="W531" i="24"/>
  <c r="W532" i="24"/>
  <c r="W533" i="24"/>
  <c r="W534" i="24"/>
  <c r="W535" i="24"/>
  <c r="W536" i="24"/>
  <c r="W537" i="24"/>
  <c r="W538" i="24"/>
  <c r="W539" i="24"/>
  <c r="W540" i="24"/>
  <c r="W541" i="24"/>
  <c r="W542" i="24"/>
  <c r="W543" i="24"/>
  <c r="W544" i="24"/>
  <c r="W545" i="24"/>
  <c r="W546" i="24"/>
  <c r="W547" i="24"/>
  <c r="W548" i="24"/>
  <c r="W549" i="24"/>
  <c r="W550" i="24"/>
  <c r="W551" i="24"/>
  <c r="W552" i="24"/>
  <c r="W553" i="24"/>
  <c r="W554" i="24"/>
  <c r="W555" i="24"/>
  <c r="W556" i="24"/>
  <c r="W557" i="24"/>
  <c r="W558" i="24"/>
  <c r="W559" i="24"/>
  <c r="W560" i="24"/>
  <c r="W561" i="24"/>
  <c r="W562" i="24"/>
  <c r="W563" i="24"/>
  <c r="W564" i="24"/>
  <c r="W565" i="24"/>
  <c r="W566" i="24"/>
  <c r="W567" i="24"/>
  <c r="W568" i="24"/>
  <c r="W569" i="24"/>
  <c r="W570" i="24"/>
  <c r="W571" i="24"/>
  <c r="W572" i="24"/>
  <c r="W573" i="24"/>
  <c r="W574" i="24"/>
  <c r="W575" i="24"/>
  <c r="W576" i="24"/>
  <c r="W577" i="24"/>
  <c r="W578" i="24"/>
  <c r="W579" i="24"/>
  <c r="W580" i="24"/>
  <c r="W581" i="24"/>
  <c r="W582" i="24"/>
  <c r="W583" i="24"/>
  <c r="W584" i="24"/>
  <c r="W585" i="24"/>
  <c r="W586" i="24"/>
  <c r="W587" i="24"/>
  <c r="W588" i="24"/>
  <c r="W589" i="24"/>
  <c r="W590" i="24"/>
  <c r="W591" i="24"/>
  <c r="W592" i="24"/>
  <c r="W593" i="24"/>
  <c r="W594" i="24"/>
  <c r="W595" i="24"/>
  <c r="W596" i="24"/>
  <c r="W597" i="24"/>
  <c r="W598" i="24"/>
  <c r="W599" i="24"/>
  <c r="W600" i="24"/>
  <c r="W601" i="24"/>
  <c r="W602" i="24"/>
  <c r="W603" i="24"/>
  <c r="W604" i="24"/>
  <c r="W605" i="24"/>
  <c r="W606" i="24"/>
  <c r="W607" i="24"/>
  <c r="W608" i="24"/>
  <c r="W609" i="24"/>
  <c r="W610" i="24"/>
  <c r="W611" i="24"/>
  <c r="W612" i="24"/>
  <c r="W613" i="24"/>
  <c r="W614" i="24"/>
  <c r="W615" i="24"/>
  <c r="W616" i="24"/>
  <c r="W617" i="24"/>
  <c r="W618" i="24"/>
  <c r="W619" i="24"/>
  <c r="W620" i="24"/>
  <c r="W621" i="24"/>
  <c r="W622" i="24"/>
  <c r="W623" i="24"/>
  <c r="W624" i="24"/>
  <c r="W625" i="24"/>
  <c r="W626" i="24"/>
  <c r="W627" i="24"/>
  <c r="W628" i="24"/>
  <c r="W629" i="24"/>
  <c r="W630" i="24"/>
  <c r="W631" i="24"/>
  <c r="W632" i="24"/>
  <c r="W633" i="24"/>
  <c r="W634" i="24"/>
  <c r="W635" i="24"/>
  <c r="W636" i="24"/>
  <c r="W637" i="24"/>
  <c r="W638" i="24"/>
  <c r="W639" i="24"/>
  <c r="W640" i="24"/>
  <c r="W641" i="24"/>
  <c r="W642" i="24"/>
  <c r="W643" i="24"/>
  <c r="W644" i="24"/>
  <c r="W645" i="24"/>
  <c r="W646" i="24"/>
  <c r="W647" i="24"/>
  <c r="W648" i="24"/>
  <c r="W649" i="24"/>
  <c r="W650" i="24"/>
  <c r="W651" i="24"/>
  <c r="W652" i="24"/>
  <c r="W653" i="24"/>
  <c r="W654" i="24"/>
  <c r="W655" i="24"/>
  <c r="W656" i="24"/>
  <c r="W657" i="24"/>
  <c r="W658" i="24"/>
  <c r="W659" i="24"/>
  <c r="W660" i="24"/>
  <c r="W661" i="24"/>
  <c r="W662" i="24"/>
  <c r="W663" i="24"/>
  <c r="W664" i="24"/>
  <c r="W665" i="24"/>
  <c r="W666" i="24"/>
  <c r="W667" i="24"/>
  <c r="W668" i="24"/>
  <c r="W669" i="24"/>
  <c r="W670" i="24"/>
  <c r="W671" i="24"/>
  <c r="W672" i="24"/>
  <c r="W673" i="24"/>
  <c r="W674" i="24"/>
  <c r="W675" i="24"/>
  <c r="W676" i="24"/>
  <c r="W677" i="24"/>
  <c r="W678" i="24"/>
  <c r="W679" i="24"/>
  <c r="W680" i="24"/>
  <c r="W681" i="24"/>
  <c r="W682" i="24"/>
  <c r="W683" i="24"/>
  <c r="W684" i="24"/>
  <c r="W685" i="24"/>
  <c r="W686" i="24"/>
  <c r="W687" i="24"/>
  <c r="W688" i="24"/>
  <c r="W689" i="24"/>
  <c r="W690" i="24"/>
  <c r="W691" i="24"/>
  <c r="W692" i="24"/>
  <c r="W693" i="24"/>
  <c r="W694" i="24"/>
  <c r="W695" i="24"/>
  <c r="W696" i="24"/>
  <c r="W697" i="24"/>
  <c r="W698" i="24"/>
  <c r="W699" i="24"/>
  <c r="W700" i="24"/>
  <c r="W701" i="24"/>
  <c r="W702" i="24"/>
  <c r="W703" i="24"/>
  <c r="W704" i="24"/>
  <c r="W705" i="24"/>
  <c r="W706" i="24"/>
  <c r="W707" i="24"/>
  <c r="W708" i="24"/>
  <c r="W709" i="24"/>
  <c r="W710" i="24"/>
  <c r="W711" i="24"/>
  <c r="W712" i="24"/>
  <c r="W713" i="24"/>
  <c r="W714" i="24"/>
  <c r="W715" i="24"/>
  <c r="W716" i="24"/>
  <c r="W717" i="24"/>
  <c r="W718" i="24"/>
  <c r="W719" i="24"/>
  <c r="W720" i="24"/>
  <c r="W721" i="24"/>
  <c r="W722" i="24"/>
  <c r="W723" i="24"/>
  <c r="W724" i="24"/>
  <c r="W725" i="24"/>
  <c r="W726" i="24"/>
  <c r="W727" i="24"/>
  <c r="W728" i="24"/>
  <c r="W729" i="24"/>
  <c r="W730" i="24"/>
  <c r="W731" i="24"/>
  <c r="W732" i="24"/>
  <c r="W733" i="24"/>
  <c r="W734" i="24"/>
  <c r="W735" i="24"/>
  <c r="W736" i="24"/>
  <c r="W737" i="24"/>
  <c r="W738" i="24"/>
  <c r="W739" i="24"/>
  <c r="W740" i="24"/>
  <c r="W741" i="24"/>
  <c r="W742" i="24"/>
  <c r="W743" i="24"/>
  <c r="W744" i="24"/>
  <c r="W745" i="24"/>
  <c r="W746" i="24"/>
  <c r="W747" i="24"/>
  <c r="W748" i="24"/>
  <c r="W749" i="24"/>
  <c r="W750" i="24"/>
  <c r="W751" i="24"/>
  <c r="W752" i="24"/>
  <c r="W753" i="24"/>
  <c r="W754" i="24"/>
  <c r="W755" i="24"/>
  <c r="W756" i="24"/>
  <c r="W757" i="24"/>
  <c r="W758" i="24"/>
  <c r="W759" i="24"/>
  <c r="W760" i="24"/>
  <c r="W761" i="24"/>
  <c r="W762" i="24"/>
  <c r="W763" i="24"/>
  <c r="W764" i="24"/>
  <c r="W765" i="24"/>
  <c r="W766" i="24"/>
  <c r="W767" i="24"/>
  <c r="W768" i="24"/>
  <c r="W769" i="24"/>
  <c r="W770" i="24"/>
  <c r="W771" i="24"/>
  <c r="W772" i="24"/>
  <c r="W773" i="24"/>
  <c r="W774" i="24"/>
  <c r="W775" i="24"/>
  <c r="W776" i="24"/>
  <c r="W777" i="24"/>
  <c r="W778" i="24"/>
  <c r="W779" i="24"/>
  <c r="W780" i="24"/>
  <c r="W781" i="24"/>
  <c r="W782" i="24"/>
  <c r="W783" i="24"/>
  <c r="W784" i="24"/>
  <c r="W785" i="24"/>
  <c r="W786" i="24"/>
  <c r="W787" i="24"/>
  <c r="W788" i="24"/>
  <c r="W789" i="24"/>
  <c r="W790" i="24"/>
  <c r="W791" i="24"/>
  <c r="W792" i="24"/>
  <c r="W793" i="24"/>
  <c r="W794" i="24"/>
  <c r="W795" i="24"/>
  <c r="W796" i="24"/>
  <c r="W797" i="24"/>
  <c r="W798" i="24"/>
  <c r="W799" i="24"/>
  <c r="W800" i="24"/>
  <c r="W801" i="24"/>
  <c r="W802" i="24"/>
  <c r="W803" i="24"/>
  <c r="W804" i="24"/>
  <c r="W805" i="24"/>
  <c r="W806" i="24"/>
  <c r="W807" i="24"/>
  <c r="W808" i="24"/>
  <c r="W809" i="24"/>
  <c r="W810" i="24"/>
  <c r="W811" i="24"/>
  <c r="W812" i="24"/>
  <c r="W813" i="24"/>
  <c r="W814" i="24"/>
  <c r="W815" i="24"/>
  <c r="W816" i="24"/>
  <c r="W817" i="24"/>
  <c r="W818" i="24"/>
  <c r="W819" i="24"/>
  <c r="W820" i="24"/>
  <c r="W821" i="24"/>
  <c r="W822" i="24"/>
  <c r="W823" i="24"/>
  <c r="W824" i="24"/>
  <c r="W825" i="24"/>
  <c r="W826" i="24"/>
  <c r="W827" i="24"/>
  <c r="W828" i="24"/>
  <c r="W829" i="24"/>
  <c r="W830" i="24"/>
  <c r="W831" i="24"/>
  <c r="W832" i="24"/>
  <c r="W833" i="24"/>
  <c r="W834" i="24"/>
  <c r="W835" i="24"/>
  <c r="W836" i="24"/>
  <c r="W837" i="24"/>
  <c r="W838" i="24"/>
  <c r="W839" i="24"/>
  <c r="W840" i="24"/>
  <c r="W841" i="24"/>
  <c r="W842" i="24"/>
  <c r="W843" i="24"/>
  <c r="W844" i="24"/>
  <c r="W845" i="24"/>
  <c r="W846" i="24"/>
  <c r="W847" i="24"/>
  <c r="W848" i="24"/>
  <c r="W849" i="24"/>
  <c r="W850" i="24"/>
  <c r="W851" i="24"/>
  <c r="W852" i="24"/>
  <c r="W853" i="24"/>
  <c r="W854" i="24"/>
  <c r="W855" i="24"/>
  <c r="W856" i="24"/>
  <c r="W857" i="24"/>
  <c r="W858" i="24"/>
  <c r="W859" i="24"/>
  <c r="W860" i="24"/>
  <c r="W861" i="24"/>
  <c r="W862" i="24"/>
  <c r="W863" i="24"/>
  <c r="W864" i="24"/>
  <c r="W865" i="24"/>
  <c r="W866" i="24"/>
  <c r="W867" i="24"/>
  <c r="W868" i="24"/>
  <c r="W869" i="24"/>
  <c r="W870" i="24"/>
  <c r="W871" i="24"/>
  <c r="W872" i="24"/>
  <c r="W873" i="24"/>
  <c r="W874" i="24"/>
  <c r="W875" i="24"/>
  <c r="W876" i="24"/>
  <c r="W877" i="24"/>
  <c r="W878" i="24"/>
  <c r="W879" i="24"/>
  <c r="W880" i="24"/>
  <c r="W881" i="24"/>
  <c r="W882" i="24"/>
  <c r="W883" i="24"/>
  <c r="W884" i="24"/>
  <c r="W885" i="24"/>
  <c r="W886" i="24"/>
  <c r="W887" i="24"/>
  <c r="W888" i="24"/>
  <c r="W889" i="24"/>
  <c r="W890" i="24"/>
  <c r="W891" i="24"/>
  <c r="W892" i="24"/>
  <c r="W893" i="24"/>
  <c r="W894" i="24"/>
  <c r="W895" i="24"/>
  <c r="W896" i="24"/>
  <c r="W897" i="24"/>
  <c r="W898" i="24"/>
  <c r="W899" i="24"/>
  <c r="W900" i="24"/>
  <c r="W901" i="24"/>
  <c r="W902" i="24"/>
  <c r="W903" i="24"/>
  <c r="W904" i="24"/>
  <c r="W905" i="24"/>
  <c r="W906" i="24"/>
  <c r="W907" i="24"/>
  <c r="W908" i="24"/>
  <c r="W909" i="24"/>
  <c r="W910" i="24"/>
  <c r="W911" i="24"/>
  <c r="W912" i="24"/>
  <c r="W913" i="24"/>
  <c r="W914" i="24"/>
  <c r="W915" i="24"/>
  <c r="W916" i="24"/>
  <c r="W917" i="24"/>
  <c r="W918" i="24"/>
  <c r="W919" i="24"/>
  <c r="W920" i="24"/>
  <c r="W921" i="24"/>
  <c r="W922" i="24"/>
  <c r="W923" i="24"/>
  <c r="W924" i="24"/>
  <c r="W925" i="24"/>
  <c r="W926" i="24"/>
  <c r="W927" i="24"/>
  <c r="W928" i="24"/>
  <c r="W929" i="24"/>
  <c r="W930" i="24"/>
  <c r="W931" i="24"/>
  <c r="W932" i="24"/>
  <c r="W933" i="24"/>
  <c r="W934" i="24"/>
  <c r="W935" i="24"/>
  <c r="W936" i="24"/>
  <c r="W937" i="24"/>
  <c r="W938" i="24"/>
  <c r="W939" i="24"/>
  <c r="W940" i="24"/>
  <c r="W941" i="24"/>
  <c r="W942" i="24"/>
  <c r="W943" i="24"/>
  <c r="W944" i="24"/>
  <c r="W945" i="24"/>
  <c r="W946" i="24"/>
  <c r="W947" i="24"/>
  <c r="W948" i="24"/>
  <c r="W949" i="24"/>
  <c r="W950" i="24"/>
  <c r="W951" i="24"/>
  <c r="W952" i="24"/>
  <c r="W953" i="24"/>
  <c r="W954" i="24"/>
  <c r="W955" i="24"/>
  <c r="W956" i="24"/>
  <c r="W957" i="24"/>
  <c r="W958" i="24"/>
  <c r="W959" i="24"/>
  <c r="W960" i="24"/>
  <c r="W961" i="24"/>
  <c r="W962" i="24"/>
  <c r="W963" i="24"/>
  <c r="W964" i="24"/>
  <c r="W965" i="24"/>
  <c r="W966" i="24"/>
  <c r="W967" i="24"/>
  <c r="W968" i="24"/>
  <c r="W969" i="24"/>
  <c r="W970" i="24"/>
  <c r="W971" i="24"/>
  <c r="W972" i="24"/>
  <c r="W973" i="24"/>
  <c r="W974" i="24"/>
  <c r="W975" i="24"/>
  <c r="W976" i="24"/>
  <c r="W977" i="24"/>
  <c r="W978" i="24"/>
  <c r="W979" i="24"/>
  <c r="W980" i="24"/>
  <c r="W981" i="24"/>
  <c r="W982" i="24"/>
  <c r="W983" i="24"/>
  <c r="W984" i="24"/>
  <c r="W985" i="24"/>
  <c r="W986" i="24"/>
  <c r="W987" i="24"/>
  <c r="W988" i="24"/>
  <c r="W989" i="24"/>
  <c r="W990" i="24"/>
  <c r="W991" i="24"/>
  <c r="W992" i="24"/>
  <c r="W993" i="24"/>
  <c r="W994" i="24"/>
  <c r="W995" i="24"/>
  <c r="W996" i="24"/>
  <c r="W997" i="24"/>
  <c r="W998" i="24"/>
  <c r="W999" i="24"/>
  <c r="W1000" i="24"/>
  <c r="W1001" i="24"/>
  <c r="W1002" i="24"/>
  <c r="W1003" i="24"/>
  <c r="U4" i="24"/>
  <c r="Y4" i="24" s="1"/>
  <c r="X4" i="24" s="1"/>
  <c r="U5" i="24"/>
  <c r="Y5" i="24" s="1"/>
  <c r="X5" i="24" s="1"/>
  <c r="AP5" i="24" s="1"/>
  <c r="U6" i="24"/>
  <c r="Y6" i="24" s="1"/>
  <c r="X6" i="24" s="1"/>
  <c r="U7" i="24"/>
  <c r="Y7" i="24" s="1"/>
  <c r="X7" i="24" s="1"/>
  <c r="U8" i="24"/>
  <c r="Y8" i="24" s="1"/>
  <c r="X8" i="24" s="1"/>
  <c r="U9" i="24"/>
  <c r="U10" i="24"/>
  <c r="U11" i="24"/>
  <c r="U12" i="24"/>
  <c r="U13" i="24"/>
  <c r="U14" i="24"/>
  <c r="U15" i="24"/>
  <c r="U16" i="24"/>
  <c r="Y16" i="24" s="1"/>
  <c r="X16" i="24" s="1"/>
  <c r="U17" i="24"/>
  <c r="U18" i="24"/>
  <c r="Y18" i="24" s="1"/>
  <c r="X18" i="24" s="1"/>
  <c r="U19" i="24"/>
  <c r="Y19" i="24" s="1"/>
  <c r="X19" i="24" s="1"/>
  <c r="U20" i="24"/>
  <c r="Y20" i="24" s="1"/>
  <c r="X20" i="24" s="1"/>
  <c r="U21" i="24"/>
  <c r="Y21" i="24" s="1"/>
  <c r="X21" i="24" s="1"/>
  <c r="U22" i="24"/>
  <c r="Y22" i="24" s="1"/>
  <c r="X22" i="24" s="1"/>
  <c r="U23" i="24"/>
  <c r="Y23" i="24" s="1"/>
  <c r="X23" i="24" s="1"/>
  <c r="AP23" i="24" s="1"/>
  <c r="U24" i="24"/>
  <c r="U25" i="24"/>
  <c r="U26" i="24"/>
  <c r="U27" i="24"/>
  <c r="U28" i="24"/>
  <c r="U29" i="24"/>
  <c r="U30" i="24"/>
  <c r="Y30" i="24" s="1"/>
  <c r="X30" i="24" s="1"/>
  <c r="U31" i="24"/>
  <c r="U32" i="24"/>
  <c r="Y32" i="24" s="1"/>
  <c r="X32" i="24" s="1"/>
  <c r="U33" i="24"/>
  <c r="Y33" i="24" s="1"/>
  <c r="X33" i="24" s="1"/>
  <c r="U34" i="24"/>
  <c r="Y34" i="24" s="1"/>
  <c r="X34" i="24" s="1"/>
  <c r="U35" i="24"/>
  <c r="Y35" i="24" s="1"/>
  <c r="X35" i="24" s="1"/>
  <c r="U36" i="24"/>
  <c r="Y36" i="24" s="1"/>
  <c r="X36" i="24" s="1"/>
  <c r="U37" i="24"/>
  <c r="Y37" i="24" s="1"/>
  <c r="X37" i="24" s="1"/>
  <c r="U38" i="24"/>
  <c r="U39" i="24"/>
  <c r="U40" i="24"/>
  <c r="U41" i="24"/>
  <c r="U42" i="24"/>
  <c r="U43" i="24"/>
  <c r="U44" i="24"/>
  <c r="Y44" i="24" s="1"/>
  <c r="X44" i="24" s="1"/>
  <c r="U45" i="24"/>
  <c r="U46" i="24"/>
  <c r="Y46" i="24" s="1"/>
  <c r="X46" i="24" s="1"/>
  <c r="U47" i="24"/>
  <c r="Y47" i="24" s="1"/>
  <c r="X47" i="24" s="1"/>
  <c r="U48" i="24"/>
  <c r="Y48" i="24" s="1"/>
  <c r="X48" i="24" s="1"/>
  <c r="U49" i="24"/>
  <c r="Y49" i="24" s="1"/>
  <c r="X49" i="24" s="1"/>
  <c r="U50" i="24"/>
  <c r="Y50" i="24" s="1"/>
  <c r="X50" i="24" s="1"/>
  <c r="U51" i="24"/>
  <c r="Y51" i="24" s="1"/>
  <c r="X51" i="24" s="1"/>
  <c r="U52" i="24"/>
  <c r="U53" i="24"/>
  <c r="U54" i="24"/>
  <c r="U55" i="24"/>
  <c r="U56" i="24"/>
  <c r="U57" i="24"/>
  <c r="U58" i="24"/>
  <c r="Y58" i="24" s="1"/>
  <c r="X58" i="24" s="1"/>
  <c r="U59" i="24"/>
  <c r="U60" i="24"/>
  <c r="Y60" i="24" s="1"/>
  <c r="X60" i="24" s="1"/>
  <c r="U61" i="24"/>
  <c r="Y61" i="24" s="1"/>
  <c r="X61" i="24" s="1"/>
  <c r="U62" i="24"/>
  <c r="Y62" i="24" s="1"/>
  <c r="X62" i="24" s="1"/>
  <c r="U63" i="24"/>
  <c r="Y63" i="24" s="1"/>
  <c r="X63" i="24" s="1"/>
  <c r="U64" i="24"/>
  <c r="Y64" i="24" s="1"/>
  <c r="X64" i="24" s="1"/>
  <c r="U65" i="24"/>
  <c r="Y65" i="24" s="1"/>
  <c r="X65" i="24" s="1"/>
  <c r="U66" i="24"/>
  <c r="U67" i="24"/>
  <c r="U68" i="24"/>
  <c r="U69" i="24"/>
  <c r="U70" i="24"/>
  <c r="U71" i="24"/>
  <c r="U72" i="24"/>
  <c r="Y72" i="24" s="1"/>
  <c r="X72" i="24" s="1"/>
  <c r="U73" i="24"/>
  <c r="U74" i="24"/>
  <c r="Y74" i="24" s="1"/>
  <c r="X74" i="24" s="1"/>
  <c r="U75" i="24"/>
  <c r="Y75" i="24" s="1"/>
  <c r="X75" i="24" s="1"/>
  <c r="U76" i="24"/>
  <c r="Y76" i="24" s="1"/>
  <c r="X76" i="24" s="1"/>
  <c r="U77" i="24"/>
  <c r="Y77" i="24" s="1"/>
  <c r="X77" i="24" s="1"/>
  <c r="U78" i="24"/>
  <c r="Y78" i="24" s="1"/>
  <c r="X78" i="24" s="1"/>
  <c r="U79" i="24"/>
  <c r="Y79" i="24" s="1"/>
  <c r="X79" i="24" s="1"/>
  <c r="U80" i="24"/>
  <c r="U81" i="24"/>
  <c r="U82" i="24"/>
  <c r="U83" i="24"/>
  <c r="U84" i="24"/>
  <c r="U85" i="24"/>
  <c r="U86" i="24"/>
  <c r="Y86" i="24" s="1"/>
  <c r="X86" i="24" s="1"/>
  <c r="U87" i="24"/>
  <c r="U88" i="24"/>
  <c r="Y88" i="24" s="1"/>
  <c r="X88" i="24" s="1"/>
  <c r="U89" i="24"/>
  <c r="Y89" i="24" s="1"/>
  <c r="X89" i="24" s="1"/>
  <c r="U90" i="24"/>
  <c r="Y90" i="24" s="1"/>
  <c r="X90" i="24" s="1"/>
  <c r="U91" i="24"/>
  <c r="Y91" i="24" s="1"/>
  <c r="X91" i="24" s="1"/>
  <c r="U92" i="24"/>
  <c r="Y92" i="24" s="1"/>
  <c r="X92" i="24" s="1"/>
  <c r="U93" i="24"/>
  <c r="Y93" i="24" s="1"/>
  <c r="X93" i="24" s="1"/>
  <c r="U94" i="24"/>
  <c r="U95" i="24"/>
  <c r="U96" i="24"/>
  <c r="U97" i="24"/>
  <c r="U98" i="24"/>
  <c r="U99" i="24"/>
  <c r="U100" i="24"/>
  <c r="Y100" i="24" s="1"/>
  <c r="X100" i="24" s="1"/>
  <c r="U101" i="24"/>
  <c r="U102" i="24"/>
  <c r="Y102" i="24" s="1"/>
  <c r="X102" i="24" s="1"/>
  <c r="U103" i="24"/>
  <c r="Y103" i="24" s="1"/>
  <c r="X103" i="24" s="1"/>
  <c r="U104" i="24"/>
  <c r="Y104" i="24" s="1"/>
  <c r="X104" i="24" s="1"/>
  <c r="U105" i="24"/>
  <c r="Y105" i="24" s="1"/>
  <c r="X105" i="24" s="1"/>
  <c r="U106" i="24"/>
  <c r="Y106" i="24" s="1"/>
  <c r="X106" i="24" s="1"/>
  <c r="U107" i="24"/>
  <c r="Y107" i="24" s="1"/>
  <c r="X107" i="24" s="1"/>
  <c r="U108" i="24"/>
  <c r="U109" i="24"/>
  <c r="U110" i="24"/>
  <c r="U111" i="24"/>
  <c r="U112" i="24"/>
  <c r="U113" i="24"/>
  <c r="U114" i="24"/>
  <c r="Y114" i="24" s="1"/>
  <c r="X114" i="24" s="1"/>
  <c r="U115" i="24"/>
  <c r="U116" i="24"/>
  <c r="Y116" i="24" s="1"/>
  <c r="X116" i="24" s="1"/>
  <c r="U117" i="24"/>
  <c r="Y117" i="24" s="1"/>
  <c r="X117" i="24" s="1"/>
  <c r="U118" i="24"/>
  <c r="Y118" i="24" s="1"/>
  <c r="X118" i="24" s="1"/>
  <c r="U119" i="24"/>
  <c r="Y119" i="24" s="1"/>
  <c r="X119" i="24" s="1"/>
  <c r="U120" i="24"/>
  <c r="Y120" i="24" s="1"/>
  <c r="X120" i="24" s="1"/>
  <c r="U121" i="24"/>
  <c r="Y121" i="24" s="1"/>
  <c r="X121" i="24" s="1"/>
  <c r="U122" i="24"/>
  <c r="U123" i="24"/>
  <c r="U124" i="24"/>
  <c r="U125" i="24"/>
  <c r="U126" i="24"/>
  <c r="U127" i="24"/>
  <c r="U128" i="24"/>
  <c r="Y128" i="24" s="1"/>
  <c r="X128" i="24" s="1"/>
  <c r="U129" i="24"/>
  <c r="U130" i="24"/>
  <c r="Y130" i="24" s="1"/>
  <c r="X130" i="24" s="1"/>
  <c r="U131" i="24"/>
  <c r="Y131" i="24" s="1"/>
  <c r="X131" i="24" s="1"/>
  <c r="U132" i="24"/>
  <c r="Y132" i="24" s="1"/>
  <c r="X132" i="24" s="1"/>
  <c r="U133" i="24"/>
  <c r="Y133" i="24" s="1"/>
  <c r="X133" i="24" s="1"/>
  <c r="U134" i="24"/>
  <c r="Y134" i="24" s="1"/>
  <c r="X134" i="24" s="1"/>
  <c r="U135" i="24"/>
  <c r="Y135" i="24" s="1"/>
  <c r="X135" i="24" s="1"/>
  <c r="U136" i="24"/>
  <c r="U137" i="24"/>
  <c r="U138" i="24"/>
  <c r="U139" i="24"/>
  <c r="U140" i="24"/>
  <c r="U141" i="24"/>
  <c r="U142" i="24"/>
  <c r="Y142" i="24" s="1"/>
  <c r="X142" i="24" s="1"/>
  <c r="U143" i="24"/>
  <c r="U144" i="24"/>
  <c r="Y144" i="24" s="1"/>
  <c r="X144" i="24" s="1"/>
  <c r="U145" i="24"/>
  <c r="Y145" i="24" s="1"/>
  <c r="X145" i="24" s="1"/>
  <c r="U146" i="24"/>
  <c r="Y146" i="24" s="1"/>
  <c r="X146" i="24" s="1"/>
  <c r="U147" i="24"/>
  <c r="Y147" i="24" s="1"/>
  <c r="X147" i="24" s="1"/>
  <c r="U148" i="24"/>
  <c r="Y148" i="24" s="1"/>
  <c r="X148" i="24" s="1"/>
  <c r="U149" i="24"/>
  <c r="Y149" i="24" s="1"/>
  <c r="X149" i="24" s="1"/>
  <c r="U150" i="24"/>
  <c r="U151" i="24"/>
  <c r="U152" i="24"/>
  <c r="U153" i="24"/>
  <c r="U154" i="24"/>
  <c r="U155" i="24"/>
  <c r="U156" i="24"/>
  <c r="Y156" i="24" s="1"/>
  <c r="X156" i="24" s="1"/>
  <c r="U157" i="24"/>
  <c r="U158" i="24"/>
  <c r="Y158" i="24" s="1"/>
  <c r="X158" i="24" s="1"/>
  <c r="U159" i="24"/>
  <c r="U160" i="24"/>
  <c r="Y160" i="24" s="1"/>
  <c r="X160" i="24" s="1"/>
  <c r="U161" i="24"/>
  <c r="Y161" i="24" s="1"/>
  <c r="X161" i="24" s="1"/>
  <c r="U162" i="24"/>
  <c r="Y162" i="24" s="1"/>
  <c r="X162" i="24" s="1"/>
  <c r="U163" i="24"/>
  <c r="Y163" i="24" s="1"/>
  <c r="X163" i="24" s="1"/>
  <c r="U164" i="24"/>
  <c r="U165" i="24"/>
  <c r="U166" i="24"/>
  <c r="U167" i="24"/>
  <c r="U168" i="24"/>
  <c r="U169" i="24"/>
  <c r="U170" i="24"/>
  <c r="Y170" i="24" s="1"/>
  <c r="X170" i="24" s="1"/>
  <c r="U171" i="24"/>
  <c r="U172" i="24"/>
  <c r="Y172" i="24" s="1"/>
  <c r="X172" i="24" s="1"/>
  <c r="U173" i="24"/>
  <c r="Y173" i="24" s="1"/>
  <c r="X173" i="24" s="1"/>
  <c r="U174" i="24"/>
  <c r="Y174" i="24" s="1"/>
  <c r="X174" i="24" s="1"/>
  <c r="U175" i="24"/>
  <c r="Y175" i="24" s="1"/>
  <c r="X175" i="24" s="1"/>
  <c r="U176" i="24"/>
  <c r="Y176" i="24" s="1"/>
  <c r="X176" i="24" s="1"/>
  <c r="U177" i="24"/>
  <c r="Y177" i="24" s="1"/>
  <c r="X177" i="24" s="1"/>
  <c r="U178" i="24"/>
  <c r="U179" i="24"/>
  <c r="U180" i="24"/>
  <c r="U181" i="24"/>
  <c r="U182" i="24"/>
  <c r="U183" i="24"/>
  <c r="U184" i="24"/>
  <c r="Y184" i="24" s="1"/>
  <c r="X184" i="24" s="1"/>
  <c r="U185" i="24"/>
  <c r="U186" i="24"/>
  <c r="Y186" i="24" s="1"/>
  <c r="X186" i="24" s="1"/>
  <c r="U187" i="24"/>
  <c r="Y187" i="24" s="1"/>
  <c r="X187" i="24" s="1"/>
  <c r="U188" i="24"/>
  <c r="Y188" i="24" s="1"/>
  <c r="X188" i="24" s="1"/>
  <c r="U189" i="24"/>
  <c r="Y189" i="24" s="1"/>
  <c r="X189" i="24" s="1"/>
  <c r="U190" i="24"/>
  <c r="Y190" i="24" s="1"/>
  <c r="X190" i="24" s="1"/>
  <c r="U191" i="24"/>
  <c r="Y191" i="24" s="1"/>
  <c r="X191" i="24" s="1"/>
  <c r="U192" i="24"/>
  <c r="U193" i="24"/>
  <c r="U194" i="24"/>
  <c r="U195" i="24"/>
  <c r="U196" i="24"/>
  <c r="U197" i="24"/>
  <c r="U198" i="24"/>
  <c r="Y198" i="24" s="1"/>
  <c r="X198" i="24" s="1"/>
  <c r="U199" i="24"/>
  <c r="U200" i="24"/>
  <c r="Y200" i="24" s="1"/>
  <c r="X200" i="24" s="1"/>
  <c r="U201" i="24"/>
  <c r="Y201" i="24" s="1"/>
  <c r="X201" i="24" s="1"/>
  <c r="U202" i="24"/>
  <c r="Y202" i="24" s="1"/>
  <c r="X202" i="24" s="1"/>
  <c r="U203" i="24"/>
  <c r="Y203" i="24" s="1"/>
  <c r="X203" i="24" s="1"/>
  <c r="U204" i="24"/>
  <c r="Y204" i="24" s="1"/>
  <c r="X204" i="24" s="1"/>
  <c r="U205" i="24"/>
  <c r="Y205" i="24" s="1"/>
  <c r="X205" i="24" s="1"/>
  <c r="U206" i="24"/>
  <c r="U207" i="24"/>
  <c r="U208" i="24"/>
  <c r="U209" i="24"/>
  <c r="U210" i="24"/>
  <c r="U211" i="24"/>
  <c r="U212" i="24"/>
  <c r="Y212" i="24" s="1"/>
  <c r="X212" i="24" s="1"/>
  <c r="U213" i="24"/>
  <c r="U214" i="24"/>
  <c r="Y214" i="24" s="1"/>
  <c r="X214" i="24" s="1"/>
  <c r="U215" i="24"/>
  <c r="Y215" i="24" s="1"/>
  <c r="X215" i="24" s="1"/>
  <c r="U216" i="24"/>
  <c r="Y216" i="24" s="1"/>
  <c r="X216" i="24" s="1"/>
  <c r="U217" i="24"/>
  <c r="Y217" i="24" s="1"/>
  <c r="X217" i="24" s="1"/>
  <c r="U218" i="24"/>
  <c r="Y218" i="24" s="1"/>
  <c r="X218" i="24" s="1"/>
  <c r="U219" i="24"/>
  <c r="Y219" i="24" s="1"/>
  <c r="X219" i="24" s="1"/>
  <c r="U220" i="24"/>
  <c r="U221" i="24"/>
  <c r="U222" i="24"/>
  <c r="U223" i="24"/>
  <c r="U224" i="24"/>
  <c r="U225" i="24"/>
  <c r="U226" i="24"/>
  <c r="Y226" i="24" s="1"/>
  <c r="X226" i="24" s="1"/>
  <c r="U227" i="24"/>
  <c r="U228" i="24"/>
  <c r="Y228" i="24" s="1"/>
  <c r="X228" i="24" s="1"/>
  <c r="U229" i="24"/>
  <c r="Y229" i="24" s="1"/>
  <c r="X229" i="24" s="1"/>
  <c r="U230" i="24"/>
  <c r="Y230" i="24" s="1"/>
  <c r="X230" i="24" s="1"/>
  <c r="U231" i="24"/>
  <c r="Y231" i="24" s="1"/>
  <c r="X231" i="24" s="1"/>
  <c r="U232" i="24"/>
  <c r="Y232" i="24" s="1"/>
  <c r="X232" i="24" s="1"/>
  <c r="U233" i="24"/>
  <c r="Y233" i="24" s="1"/>
  <c r="X233" i="24" s="1"/>
  <c r="U234" i="24"/>
  <c r="U235" i="24"/>
  <c r="U236" i="24"/>
  <c r="U237" i="24"/>
  <c r="U238" i="24"/>
  <c r="U239" i="24"/>
  <c r="U240" i="24"/>
  <c r="Y240" i="24" s="1"/>
  <c r="X240" i="24" s="1"/>
  <c r="U241" i="24"/>
  <c r="U242" i="24"/>
  <c r="Y242" i="24" s="1"/>
  <c r="X242" i="24" s="1"/>
  <c r="U243" i="24"/>
  <c r="Y243" i="24" s="1"/>
  <c r="X243" i="24" s="1"/>
  <c r="U244" i="24"/>
  <c r="Y244" i="24" s="1"/>
  <c r="X244" i="24" s="1"/>
  <c r="U245" i="24"/>
  <c r="Y245" i="24" s="1"/>
  <c r="X245" i="24" s="1"/>
  <c r="U246" i="24"/>
  <c r="Y246" i="24" s="1"/>
  <c r="X246" i="24" s="1"/>
  <c r="U247" i="24"/>
  <c r="Y247" i="24" s="1"/>
  <c r="X247" i="24" s="1"/>
  <c r="U248" i="24"/>
  <c r="U249" i="24"/>
  <c r="U250" i="24"/>
  <c r="U251" i="24"/>
  <c r="U252" i="24"/>
  <c r="U253" i="24"/>
  <c r="U254" i="24"/>
  <c r="Y254" i="24" s="1"/>
  <c r="X254" i="24" s="1"/>
  <c r="U255" i="24"/>
  <c r="U256" i="24"/>
  <c r="Y256" i="24" s="1"/>
  <c r="X256" i="24" s="1"/>
  <c r="U257" i="24"/>
  <c r="Y257" i="24" s="1"/>
  <c r="X257" i="24" s="1"/>
  <c r="U258" i="24"/>
  <c r="Y258" i="24" s="1"/>
  <c r="X258" i="24" s="1"/>
  <c r="U259" i="24"/>
  <c r="Y259" i="24" s="1"/>
  <c r="X259" i="24" s="1"/>
  <c r="U260" i="24"/>
  <c r="Y260" i="24" s="1"/>
  <c r="X260" i="24" s="1"/>
  <c r="U261" i="24"/>
  <c r="Y261" i="24" s="1"/>
  <c r="X261" i="24" s="1"/>
  <c r="U262" i="24"/>
  <c r="U263" i="24"/>
  <c r="U264" i="24"/>
  <c r="U265" i="24"/>
  <c r="U266" i="24"/>
  <c r="U267" i="24"/>
  <c r="U268" i="24"/>
  <c r="Y268" i="24" s="1"/>
  <c r="X268" i="24" s="1"/>
  <c r="U269" i="24"/>
  <c r="U270" i="24"/>
  <c r="Y270" i="24" s="1"/>
  <c r="X270" i="24" s="1"/>
  <c r="U271" i="24"/>
  <c r="Y271" i="24" s="1"/>
  <c r="X271" i="24" s="1"/>
  <c r="U272" i="24"/>
  <c r="Y272" i="24" s="1"/>
  <c r="X272" i="24" s="1"/>
  <c r="U273" i="24"/>
  <c r="Y273" i="24" s="1"/>
  <c r="X273" i="24" s="1"/>
  <c r="U274" i="24"/>
  <c r="Y274" i="24" s="1"/>
  <c r="X274" i="24" s="1"/>
  <c r="U275" i="24"/>
  <c r="Y275" i="24" s="1"/>
  <c r="X275" i="24" s="1"/>
  <c r="U276" i="24"/>
  <c r="U277" i="24"/>
  <c r="U278" i="24"/>
  <c r="U279" i="24"/>
  <c r="U280" i="24"/>
  <c r="U281" i="24"/>
  <c r="U282" i="24"/>
  <c r="Y282" i="24" s="1"/>
  <c r="X282" i="24" s="1"/>
  <c r="U283" i="24"/>
  <c r="U284" i="24"/>
  <c r="Y284" i="24" s="1"/>
  <c r="X284" i="24" s="1"/>
  <c r="U285" i="24"/>
  <c r="Y285" i="24" s="1"/>
  <c r="X285" i="24" s="1"/>
  <c r="U286" i="24"/>
  <c r="Y286" i="24" s="1"/>
  <c r="X286" i="24" s="1"/>
  <c r="U287" i="24"/>
  <c r="Y287" i="24" s="1"/>
  <c r="X287" i="24" s="1"/>
  <c r="U288" i="24"/>
  <c r="Y288" i="24" s="1"/>
  <c r="X288" i="24" s="1"/>
  <c r="U289" i="24"/>
  <c r="Y289" i="24" s="1"/>
  <c r="X289" i="24" s="1"/>
  <c r="U290" i="24"/>
  <c r="U291" i="24"/>
  <c r="U292" i="24"/>
  <c r="U293" i="24"/>
  <c r="U294" i="24"/>
  <c r="U295" i="24"/>
  <c r="U296" i="24"/>
  <c r="Y296" i="24" s="1"/>
  <c r="X296" i="24" s="1"/>
  <c r="U297" i="24"/>
  <c r="U298" i="24"/>
  <c r="Y298" i="24" s="1"/>
  <c r="X298" i="24" s="1"/>
  <c r="U299" i="24"/>
  <c r="Y299" i="24" s="1"/>
  <c r="X299" i="24" s="1"/>
  <c r="U300" i="24"/>
  <c r="Y300" i="24" s="1"/>
  <c r="X300" i="24" s="1"/>
  <c r="U301" i="24"/>
  <c r="Y301" i="24" s="1"/>
  <c r="X301" i="24" s="1"/>
  <c r="U302" i="24"/>
  <c r="Y302" i="24" s="1"/>
  <c r="X302" i="24" s="1"/>
  <c r="U303" i="24"/>
  <c r="Y303" i="24" s="1"/>
  <c r="X303" i="24" s="1"/>
  <c r="U304" i="24"/>
  <c r="U305" i="24"/>
  <c r="U306" i="24"/>
  <c r="U307" i="24"/>
  <c r="U308" i="24"/>
  <c r="U309" i="24"/>
  <c r="U310" i="24"/>
  <c r="Y310" i="24" s="1"/>
  <c r="X310" i="24" s="1"/>
  <c r="U311" i="24"/>
  <c r="U312" i="24"/>
  <c r="Y312" i="24" s="1"/>
  <c r="X312" i="24" s="1"/>
  <c r="U313" i="24"/>
  <c r="Y313" i="24" s="1"/>
  <c r="X313" i="24" s="1"/>
  <c r="U314" i="24"/>
  <c r="Y314" i="24" s="1"/>
  <c r="X314" i="24" s="1"/>
  <c r="U315" i="24"/>
  <c r="Y315" i="24" s="1"/>
  <c r="X315" i="24" s="1"/>
  <c r="U316" i="24"/>
  <c r="Y316" i="24" s="1"/>
  <c r="X316" i="24" s="1"/>
  <c r="U317" i="24"/>
  <c r="Y317" i="24" s="1"/>
  <c r="X317" i="24" s="1"/>
  <c r="U318" i="24"/>
  <c r="U319" i="24"/>
  <c r="U320" i="24"/>
  <c r="U321" i="24"/>
  <c r="U322" i="24"/>
  <c r="U323" i="24"/>
  <c r="U324" i="24"/>
  <c r="Y324" i="24" s="1"/>
  <c r="X324" i="24" s="1"/>
  <c r="U325" i="24"/>
  <c r="U326" i="24"/>
  <c r="Y326" i="24" s="1"/>
  <c r="X326" i="24" s="1"/>
  <c r="U327" i="24"/>
  <c r="Y327" i="24" s="1"/>
  <c r="X327" i="24" s="1"/>
  <c r="U328" i="24"/>
  <c r="Y328" i="24" s="1"/>
  <c r="X328" i="24" s="1"/>
  <c r="U329" i="24"/>
  <c r="Y329" i="24" s="1"/>
  <c r="X329" i="24" s="1"/>
  <c r="U330" i="24"/>
  <c r="Y330" i="24" s="1"/>
  <c r="X330" i="24" s="1"/>
  <c r="U331" i="24"/>
  <c r="Y331" i="24" s="1"/>
  <c r="X331" i="24" s="1"/>
  <c r="U332" i="24"/>
  <c r="U333" i="24"/>
  <c r="U334" i="24"/>
  <c r="U335" i="24"/>
  <c r="U336" i="24"/>
  <c r="U337" i="24"/>
  <c r="U338" i="24"/>
  <c r="Y338" i="24" s="1"/>
  <c r="X338" i="24" s="1"/>
  <c r="U339" i="24"/>
  <c r="U340" i="24"/>
  <c r="Y340" i="24" s="1"/>
  <c r="X340" i="24" s="1"/>
  <c r="U341" i="24"/>
  <c r="Y341" i="24" s="1"/>
  <c r="X341" i="24" s="1"/>
  <c r="U342" i="24"/>
  <c r="Y342" i="24" s="1"/>
  <c r="X342" i="24" s="1"/>
  <c r="U343" i="24"/>
  <c r="Y343" i="24" s="1"/>
  <c r="X343" i="24" s="1"/>
  <c r="U344" i="24"/>
  <c r="Y344" i="24" s="1"/>
  <c r="X344" i="24" s="1"/>
  <c r="U345" i="24"/>
  <c r="Y345" i="24" s="1"/>
  <c r="X345" i="24" s="1"/>
  <c r="U346" i="24"/>
  <c r="U347" i="24"/>
  <c r="U348" i="24"/>
  <c r="U349" i="24"/>
  <c r="U350" i="24"/>
  <c r="U351" i="24"/>
  <c r="U352" i="24"/>
  <c r="Y352" i="24" s="1"/>
  <c r="X352" i="24" s="1"/>
  <c r="U353" i="24"/>
  <c r="U354" i="24"/>
  <c r="Y354" i="24" s="1"/>
  <c r="X354" i="24" s="1"/>
  <c r="U355" i="24"/>
  <c r="Y355" i="24" s="1"/>
  <c r="X355" i="24" s="1"/>
  <c r="U356" i="24"/>
  <c r="Y356" i="24" s="1"/>
  <c r="X356" i="24" s="1"/>
  <c r="U357" i="24"/>
  <c r="Y357" i="24" s="1"/>
  <c r="X357" i="24" s="1"/>
  <c r="U358" i="24"/>
  <c r="Y358" i="24" s="1"/>
  <c r="X358" i="24" s="1"/>
  <c r="U359" i="24"/>
  <c r="Y359" i="24" s="1"/>
  <c r="X359" i="24" s="1"/>
  <c r="U360" i="24"/>
  <c r="U361" i="24"/>
  <c r="U362" i="24"/>
  <c r="U363" i="24"/>
  <c r="U364" i="24"/>
  <c r="U365" i="24"/>
  <c r="U366" i="24"/>
  <c r="Y366" i="24" s="1"/>
  <c r="X366" i="24" s="1"/>
  <c r="U367" i="24"/>
  <c r="U368" i="24"/>
  <c r="Y368" i="24" s="1"/>
  <c r="X368" i="24" s="1"/>
  <c r="U369" i="24"/>
  <c r="Y369" i="24" s="1"/>
  <c r="X369" i="24" s="1"/>
  <c r="U370" i="24"/>
  <c r="Y370" i="24" s="1"/>
  <c r="X370" i="24" s="1"/>
  <c r="U371" i="24"/>
  <c r="Y371" i="24" s="1"/>
  <c r="X371" i="24" s="1"/>
  <c r="U372" i="24"/>
  <c r="U373" i="24"/>
  <c r="Y373" i="24" s="1"/>
  <c r="X373" i="24" s="1"/>
  <c r="U374" i="24"/>
  <c r="U375" i="24"/>
  <c r="U376" i="24"/>
  <c r="U377" i="24"/>
  <c r="U378" i="24"/>
  <c r="U379" i="24"/>
  <c r="U380" i="24"/>
  <c r="Y380" i="24" s="1"/>
  <c r="X380" i="24" s="1"/>
  <c r="U381" i="24"/>
  <c r="U382" i="24"/>
  <c r="Y382" i="24" s="1"/>
  <c r="X382" i="24" s="1"/>
  <c r="U383" i="24"/>
  <c r="Y383" i="24" s="1"/>
  <c r="X383" i="24" s="1"/>
  <c r="U384" i="24"/>
  <c r="Y384" i="24" s="1"/>
  <c r="X384" i="24" s="1"/>
  <c r="U385" i="24"/>
  <c r="Y385" i="24" s="1"/>
  <c r="X385" i="24" s="1"/>
  <c r="U386" i="24"/>
  <c r="Y386" i="24" s="1"/>
  <c r="X386" i="24" s="1"/>
  <c r="U387" i="24"/>
  <c r="Y387" i="24" s="1"/>
  <c r="X387" i="24" s="1"/>
  <c r="U388" i="24"/>
  <c r="U389" i="24"/>
  <c r="U390" i="24"/>
  <c r="U391" i="24"/>
  <c r="U392" i="24"/>
  <c r="U393" i="24"/>
  <c r="U394" i="24"/>
  <c r="Y394" i="24" s="1"/>
  <c r="X394" i="24" s="1"/>
  <c r="U395" i="24"/>
  <c r="U396" i="24"/>
  <c r="Y396" i="24" s="1"/>
  <c r="X396" i="24" s="1"/>
  <c r="U397" i="24"/>
  <c r="Y397" i="24" s="1"/>
  <c r="X397" i="24" s="1"/>
  <c r="U398" i="24"/>
  <c r="Y398" i="24" s="1"/>
  <c r="X398" i="24" s="1"/>
  <c r="U399" i="24"/>
  <c r="Y399" i="24" s="1"/>
  <c r="X399" i="24" s="1"/>
  <c r="U400" i="24"/>
  <c r="Y400" i="24" s="1"/>
  <c r="X400" i="24" s="1"/>
  <c r="U401" i="24"/>
  <c r="Y401" i="24" s="1"/>
  <c r="X401" i="24" s="1"/>
  <c r="U402" i="24"/>
  <c r="U403" i="24"/>
  <c r="U404" i="24"/>
  <c r="U405" i="24"/>
  <c r="U406" i="24"/>
  <c r="U407" i="24"/>
  <c r="U408" i="24"/>
  <c r="Y408" i="24" s="1"/>
  <c r="X408" i="24" s="1"/>
  <c r="U409" i="24"/>
  <c r="U410" i="24"/>
  <c r="Y410" i="24" s="1"/>
  <c r="X410" i="24" s="1"/>
  <c r="U411" i="24"/>
  <c r="Y411" i="24" s="1"/>
  <c r="X411" i="24" s="1"/>
  <c r="U412" i="24"/>
  <c r="Y412" i="24" s="1"/>
  <c r="X412" i="24" s="1"/>
  <c r="U413" i="24"/>
  <c r="Y413" i="24" s="1"/>
  <c r="X413" i="24" s="1"/>
  <c r="U414" i="24"/>
  <c r="Y414" i="24" s="1"/>
  <c r="X414" i="24" s="1"/>
  <c r="U415" i="24"/>
  <c r="Y415" i="24" s="1"/>
  <c r="X415" i="24" s="1"/>
  <c r="U416" i="24"/>
  <c r="U417" i="24"/>
  <c r="U418" i="24"/>
  <c r="U419" i="24"/>
  <c r="U420" i="24"/>
  <c r="U421" i="24"/>
  <c r="U422" i="24"/>
  <c r="Y422" i="24" s="1"/>
  <c r="X422" i="24" s="1"/>
  <c r="U423" i="24"/>
  <c r="U424" i="24"/>
  <c r="Y424" i="24" s="1"/>
  <c r="X424" i="24" s="1"/>
  <c r="U425" i="24"/>
  <c r="Y425" i="24" s="1"/>
  <c r="X425" i="24" s="1"/>
  <c r="U426" i="24"/>
  <c r="Y426" i="24" s="1"/>
  <c r="X426" i="24" s="1"/>
  <c r="U427" i="24"/>
  <c r="Y427" i="24" s="1"/>
  <c r="X427" i="24" s="1"/>
  <c r="U428" i="24"/>
  <c r="Y428" i="24" s="1"/>
  <c r="X428" i="24" s="1"/>
  <c r="U429" i="24"/>
  <c r="Y429" i="24" s="1"/>
  <c r="X429" i="24" s="1"/>
  <c r="U430" i="24"/>
  <c r="U431" i="24"/>
  <c r="U432" i="24"/>
  <c r="U433" i="24"/>
  <c r="U434" i="24"/>
  <c r="U435" i="24"/>
  <c r="U436" i="24"/>
  <c r="Y436" i="24" s="1"/>
  <c r="X436" i="24" s="1"/>
  <c r="U437" i="24"/>
  <c r="U438" i="24"/>
  <c r="Y438" i="24" s="1"/>
  <c r="X438" i="24" s="1"/>
  <c r="U439" i="24"/>
  <c r="Y439" i="24" s="1"/>
  <c r="X439" i="24" s="1"/>
  <c r="U440" i="24"/>
  <c r="Y440" i="24" s="1"/>
  <c r="X440" i="24" s="1"/>
  <c r="U441" i="24"/>
  <c r="Y441" i="24" s="1"/>
  <c r="X441" i="24" s="1"/>
  <c r="U442" i="24"/>
  <c r="Y442" i="24" s="1"/>
  <c r="X442" i="24" s="1"/>
  <c r="U443" i="24"/>
  <c r="Y443" i="24" s="1"/>
  <c r="X443" i="24" s="1"/>
  <c r="U444" i="24"/>
  <c r="U445" i="24"/>
  <c r="U446" i="24"/>
  <c r="U447" i="24"/>
  <c r="U448" i="24"/>
  <c r="U449" i="24"/>
  <c r="U450" i="24"/>
  <c r="Y450" i="24" s="1"/>
  <c r="X450" i="24" s="1"/>
  <c r="U451" i="24"/>
  <c r="U452" i="24"/>
  <c r="Y452" i="24" s="1"/>
  <c r="X452" i="24" s="1"/>
  <c r="U453" i="24"/>
  <c r="Y453" i="24" s="1"/>
  <c r="X453" i="24" s="1"/>
  <c r="U454" i="24"/>
  <c r="Y454" i="24" s="1"/>
  <c r="X454" i="24" s="1"/>
  <c r="U455" i="24"/>
  <c r="Y455" i="24" s="1"/>
  <c r="X455" i="24" s="1"/>
  <c r="U456" i="24"/>
  <c r="Y456" i="24" s="1"/>
  <c r="X456" i="24" s="1"/>
  <c r="U457" i="24"/>
  <c r="Y457" i="24" s="1"/>
  <c r="X457" i="24" s="1"/>
  <c r="U458" i="24"/>
  <c r="U459" i="24"/>
  <c r="U460" i="24"/>
  <c r="U461" i="24"/>
  <c r="U462" i="24"/>
  <c r="U463" i="24"/>
  <c r="U464" i="24"/>
  <c r="Y464" i="24" s="1"/>
  <c r="X464" i="24" s="1"/>
  <c r="U465" i="24"/>
  <c r="U466" i="24"/>
  <c r="Y466" i="24" s="1"/>
  <c r="X466" i="24" s="1"/>
  <c r="U467" i="24"/>
  <c r="Y467" i="24" s="1"/>
  <c r="X467" i="24" s="1"/>
  <c r="U468" i="24"/>
  <c r="Y468" i="24" s="1"/>
  <c r="X468" i="24" s="1"/>
  <c r="U469" i="24"/>
  <c r="Y469" i="24" s="1"/>
  <c r="X469" i="24" s="1"/>
  <c r="U470" i="24"/>
  <c r="Y470" i="24" s="1"/>
  <c r="X470" i="24" s="1"/>
  <c r="U471" i="24"/>
  <c r="Y471" i="24" s="1"/>
  <c r="X471" i="24" s="1"/>
  <c r="U472" i="24"/>
  <c r="U473" i="24"/>
  <c r="U474" i="24"/>
  <c r="U475" i="24"/>
  <c r="U476" i="24"/>
  <c r="U477" i="24"/>
  <c r="U478" i="24"/>
  <c r="Y478" i="24" s="1"/>
  <c r="X478" i="24" s="1"/>
  <c r="U479" i="24"/>
  <c r="U480" i="24"/>
  <c r="Y480" i="24" s="1"/>
  <c r="X480" i="24" s="1"/>
  <c r="U481" i="24"/>
  <c r="Y481" i="24" s="1"/>
  <c r="X481" i="24" s="1"/>
  <c r="U482" i="24"/>
  <c r="Y482" i="24" s="1"/>
  <c r="X482" i="24" s="1"/>
  <c r="U483" i="24"/>
  <c r="Y483" i="24" s="1"/>
  <c r="X483" i="24" s="1"/>
  <c r="U484" i="24"/>
  <c r="Y484" i="24" s="1"/>
  <c r="X484" i="24" s="1"/>
  <c r="U485" i="24"/>
  <c r="Y485" i="24" s="1"/>
  <c r="X485" i="24" s="1"/>
  <c r="U486" i="24"/>
  <c r="U487" i="24"/>
  <c r="U488" i="24"/>
  <c r="U489" i="24"/>
  <c r="U490" i="24"/>
  <c r="U491" i="24"/>
  <c r="U492" i="24"/>
  <c r="Y492" i="24" s="1"/>
  <c r="X492" i="24" s="1"/>
  <c r="U493" i="24"/>
  <c r="U494" i="24"/>
  <c r="Y494" i="24" s="1"/>
  <c r="X494" i="24" s="1"/>
  <c r="U495" i="24"/>
  <c r="Y495" i="24" s="1"/>
  <c r="X495" i="24" s="1"/>
  <c r="U496" i="24"/>
  <c r="Y496" i="24" s="1"/>
  <c r="X496" i="24" s="1"/>
  <c r="U497" i="24"/>
  <c r="Y497" i="24" s="1"/>
  <c r="X497" i="24" s="1"/>
  <c r="U498" i="24"/>
  <c r="Y498" i="24" s="1"/>
  <c r="X498" i="24" s="1"/>
  <c r="U499" i="24"/>
  <c r="Y499" i="24" s="1"/>
  <c r="X499" i="24" s="1"/>
  <c r="U500" i="24"/>
  <c r="U501" i="24"/>
  <c r="U502" i="24"/>
  <c r="U503" i="24"/>
  <c r="U504" i="24"/>
  <c r="U505" i="24"/>
  <c r="U506" i="24"/>
  <c r="Y506" i="24" s="1"/>
  <c r="X506" i="24" s="1"/>
  <c r="U507" i="24"/>
  <c r="U508" i="24"/>
  <c r="Y508" i="24" s="1"/>
  <c r="X508" i="24" s="1"/>
  <c r="U509" i="24"/>
  <c r="Y509" i="24" s="1"/>
  <c r="X509" i="24" s="1"/>
  <c r="U510" i="24"/>
  <c r="Y510" i="24" s="1"/>
  <c r="X510" i="24" s="1"/>
  <c r="U511" i="24"/>
  <c r="Y511" i="24" s="1"/>
  <c r="X511" i="24" s="1"/>
  <c r="U512" i="24"/>
  <c r="Y512" i="24" s="1"/>
  <c r="X512" i="24" s="1"/>
  <c r="U513" i="24"/>
  <c r="Y513" i="24" s="1"/>
  <c r="X513" i="24" s="1"/>
  <c r="U514" i="24"/>
  <c r="U515" i="24"/>
  <c r="U516" i="24"/>
  <c r="U517" i="24"/>
  <c r="U518" i="24"/>
  <c r="U519" i="24"/>
  <c r="U520" i="24"/>
  <c r="Y520" i="24" s="1"/>
  <c r="X520" i="24" s="1"/>
  <c r="U521" i="24"/>
  <c r="U522" i="24"/>
  <c r="Y522" i="24" s="1"/>
  <c r="X522" i="24" s="1"/>
  <c r="U523" i="24"/>
  <c r="Y523" i="24" s="1"/>
  <c r="X523" i="24" s="1"/>
  <c r="U524" i="24"/>
  <c r="Y524" i="24" s="1"/>
  <c r="X524" i="24" s="1"/>
  <c r="U525" i="24"/>
  <c r="Y525" i="24" s="1"/>
  <c r="X525" i="24" s="1"/>
  <c r="U526" i="24"/>
  <c r="Y526" i="24" s="1"/>
  <c r="X526" i="24" s="1"/>
  <c r="U527" i="24"/>
  <c r="Y527" i="24" s="1"/>
  <c r="X527" i="24" s="1"/>
  <c r="U528" i="24"/>
  <c r="U529" i="24"/>
  <c r="U530" i="24"/>
  <c r="U531" i="24"/>
  <c r="U532" i="24"/>
  <c r="U533" i="24"/>
  <c r="U534" i="24"/>
  <c r="Y534" i="24" s="1"/>
  <c r="X534" i="24" s="1"/>
  <c r="U535" i="24"/>
  <c r="U536" i="24"/>
  <c r="Y536" i="24" s="1"/>
  <c r="X536" i="24" s="1"/>
  <c r="U537" i="24"/>
  <c r="Y537" i="24" s="1"/>
  <c r="X537" i="24" s="1"/>
  <c r="U538" i="24"/>
  <c r="Y538" i="24" s="1"/>
  <c r="X538" i="24" s="1"/>
  <c r="U539" i="24"/>
  <c r="Y539" i="24" s="1"/>
  <c r="X539" i="24" s="1"/>
  <c r="U540" i="24"/>
  <c r="Y540" i="24" s="1"/>
  <c r="X540" i="24" s="1"/>
  <c r="U541" i="24"/>
  <c r="Y541" i="24" s="1"/>
  <c r="X541" i="24" s="1"/>
  <c r="U542" i="24"/>
  <c r="U543" i="24"/>
  <c r="U544" i="24"/>
  <c r="U545" i="24"/>
  <c r="U546" i="24"/>
  <c r="U547" i="24"/>
  <c r="U548" i="24"/>
  <c r="Y548" i="24" s="1"/>
  <c r="X548" i="24" s="1"/>
  <c r="U549" i="24"/>
  <c r="U550" i="24"/>
  <c r="Y550" i="24" s="1"/>
  <c r="X550" i="24" s="1"/>
  <c r="U551" i="24"/>
  <c r="Y551" i="24" s="1"/>
  <c r="X551" i="24" s="1"/>
  <c r="U552" i="24"/>
  <c r="Y552" i="24" s="1"/>
  <c r="X552" i="24" s="1"/>
  <c r="U553" i="24"/>
  <c r="Y553" i="24" s="1"/>
  <c r="X553" i="24" s="1"/>
  <c r="U554" i="24"/>
  <c r="Y554" i="24" s="1"/>
  <c r="X554" i="24" s="1"/>
  <c r="U555" i="24"/>
  <c r="Y555" i="24" s="1"/>
  <c r="X555" i="24" s="1"/>
  <c r="U556" i="24"/>
  <c r="U557" i="24"/>
  <c r="U558" i="24"/>
  <c r="U559" i="24"/>
  <c r="U560" i="24"/>
  <c r="U561" i="24"/>
  <c r="U562" i="24"/>
  <c r="Y562" i="24" s="1"/>
  <c r="X562" i="24" s="1"/>
  <c r="U563" i="24"/>
  <c r="U564" i="24"/>
  <c r="Y564" i="24" s="1"/>
  <c r="X564" i="24" s="1"/>
  <c r="U565" i="24"/>
  <c r="Y565" i="24" s="1"/>
  <c r="X565" i="24" s="1"/>
  <c r="U566" i="24"/>
  <c r="Y566" i="24" s="1"/>
  <c r="X566" i="24" s="1"/>
  <c r="U567" i="24"/>
  <c r="Y567" i="24" s="1"/>
  <c r="X567" i="24" s="1"/>
  <c r="U568" i="24"/>
  <c r="Y568" i="24" s="1"/>
  <c r="X568" i="24" s="1"/>
  <c r="U569" i="24"/>
  <c r="Y569" i="24" s="1"/>
  <c r="X569" i="24" s="1"/>
  <c r="U570" i="24"/>
  <c r="U571" i="24"/>
  <c r="U572" i="24"/>
  <c r="U573" i="24"/>
  <c r="U574" i="24"/>
  <c r="U575" i="24"/>
  <c r="U576" i="24"/>
  <c r="Y576" i="24" s="1"/>
  <c r="X576" i="24" s="1"/>
  <c r="U577" i="24"/>
  <c r="U578" i="24"/>
  <c r="Y578" i="24" s="1"/>
  <c r="X578" i="24" s="1"/>
  <c r="U579" i="24"/>
  <c r="Y579" i="24" s="1"/>
  <c r="X579" i="24" s="1"/>
  <c r="U580" i="24"/>
  <c r="Y580" i="24" s="1"/>
  <c r="X580" i="24" s="1"/>
  <c r="U581" i="24"/>
  <c r="Y581" i="24" s="1"/>
  <c r="X581" i="24" s="1"/>
  <c r="U582" i="24"/>
  <c r="Y582" i="24" s="1"/>
  <c r="X582" i="24" s="1"/>
  <c r="U583" i="24"/>
  <c r="Y583" i="24" s="1"/>
  <c r="X583" i="24" s="1"/>
  <c r="U584" i="24"/>
  <c r="U585" i="24"/>
  <c r="U586" i="24"/>
  <c r="U587" i="24"/>
  <c r="U588" i="24"/>
  <c r="U589" i="24"/>
  <c r="U590" i="24"/>
  <c r="Y590" i="24" s="1"/>
  <c r="X590" i="24" s="1"/>
  <c r="U591" i="24"/>
  <c r="U592" i="24"/>
  <c r="Y592" i="24" s="1"/>
  <c r="X592" i="24" s="1"/>
  <c r="U593" i="24"/>
  <c r="Y593" i="24" s="1"/>
  <c r="X593" i="24" s="1"/>
  <c r="U594" i="24"/>
  <c r="Y594" i="24" s="1"/>
  <c r="X594" i="24" s="1"/>
  <c r="U595" i="24"/>
  <c r="Y595" i="24" s="1"/>
  <c r="X595" i="24" s="1"/>
  <c r="U596" i="24"/>
  <c r="Y596" i="24" s="1"/>
  <c r="X596" i="24" s="1"/>
  <c r="U597" i="24"/>
  <c r="Y597" i="24" s="1"/>
  <c r="X597" i="24" s="1"/>
  <c r="U598" i="24"/>
  <c r="U599" i="24"/>
  <c r="U600" i="24"/>
  <c r="U601" i="24"/>
  <c r="U602" i="24"/>
  <c r="U603" i="24"/>
  <c r="U604" i="24"/>
  <c r="Y604" i="24" s="1"/>
  <c r="X604" i="24" s="1"/>
  <c r="U605" i="24"/>
  <c r="U606" i="24"/>
  <c r="Y606" i="24" s="1"/>
  <c r="X606" i="24" s="1"/>
  <c r="U607" i="24"/>
  <c r="Y607" i="24" s="1"/>
  <c r="X607" i="24" s="1"/>
  <c r="U608" i="24"/>
  <c r="Y608" i="24" s="1"/>
  <c r="X608" i="24" s="1"/>
  <c r="U609" i="24"/>
  <c r="Y609" i="24" s="1"/>
  <c r="X609" i="24" s="1"/>
  <c r="U610" i="24"/>
  <c r="Y610" i="24" s="1"/>
  <c r="X610" i="24" s="1"/>
  <c r="U611" i="24"/>
  <c r="Y611" i="24" s="1"/>
  <c r="X611" i="24" s="1"/>
  <c r="U612" i="24"/>
  <c r="U613" i="24"/>
  <c r="U614" i="24"/>
  <c r="U615" i="24"/>
  <c r="U616" i="24"/>
  <c r="U617" i="24"/>
  <c r="U618" i="24"/>
  <c r="Y618" i="24" s="1"/>
  <c r="X618" i="24" s="1"/>
  <c r="U619" i="24"/>
  <c r="U620" i="24"/>
  <c r="Y620" i="24" s="1"/>
  <c r="X620" i="24" s="1"/>
  <c r="U621" i="24"/>
  <c r="Y621" i="24" s="1"/>
  <c r="X621" i="24" s="1"/>
  <c r="U622" i="24"/>
  <c r="Y622" i="24" s="1"/>
  <c r="X622" i="24" s="1"/>
  <c r="U623" i="24"/>
  <c r="Y623" i="24" s="1"/>
  <c r="X623" i="24" s="1"/>
  <c r="U624" i="24"/>
  <c r="Y624" i="24" s="1"/>
  <c r="X624" i="24" s="1"/>
  <c r="U625" i="24"/>
  <c r="Y625" i="24" s="1"/>
  <c r="X625" i="24" s="1"/>
  <c r="U626" i="24"/>
  <c r="U627" i="24"/>
  <c r="U628" i="24"/>
  <c r="U629" i="24"/>
  <c r="U630" i="24"/>
  <c r="U631" i="24"/>
  <c r="U632" i="24"/>
  <c r="Y632" i="24" s="1"/>
  <c r="X632" i="24" s="1"/>
  <c r="U633" i="24"/>
  <c r="U634" i="24"/>
  <c r="Y634" i="24" s="1"/>
  <c r="X634" i="24" s="1"/>
  <c r="U635" i="24"/>
  <c r="Y635" i="24" s="1"/>
  <c r="X635" i="24" s="1"/>
  <c r="U636" i="24"/>
  <c r="Y636" i="24" s="1"/>
  <c r="X636" i="24" s="1"/>
  <c r="U637" i="24"/>
  <c r="Y637" i="24" s="1"/>
  <c r="X637" i="24" s="1"/>
  <c r="U638" i="24"/>
  <c r="Y638" i="24" s="1"/>
  <c r="X638" i="24" s="1"/>
  <c r="U639" i="24"/>
  <c r="Y639" i="24" s="1"/>
  <c r="X639" i="24" s="1"/>
  <c r="U640" i="24"/>
  <c r="U641" i="24"/>
  <c r="U642" i="24"/>
  <c r="U643" i="24"/>
  <c r="U644" i="24"/>
  <c r="U645" i="24"/>
  <c r="U646" i="24"/>
  <c r="Y646" i="24" s="1"/>
  <c r="X646" i="24" s="1"/>
  <c r="U647" i="24"/>
  <c r="U648" i="24"/>
  <c r="Y648" i="24" s="1"/>
  <c r="X648" i="24" s="1"/>
  <c r="U649" i="24"/>
  <c r="Y649" i="24" s="1"/>
  <c r="X649" i="24" s="1"/>
  <c r="U650" i="24"/>
  <c r="Y650" i="24" s="1"/>
  <c r="X650" i="24" s="1"/>
  <c r="U651" i="24"/>
  <c r="Y651" i="24" s="1"/>
  <c r="X651" i="24" s="1"/>
  <c r="U652" i="24"/>
  <c r="Y652" i="24" s="1"/>
  <c r="X652" i="24" s="1"/>
  <c r="U653" i="24"/>
  <c r="Y653" i="24" s="1"/>
  <c r="X653" i="24" s="1"/>
  <c r="U654" i="24"/>
  <c r="U655" i="24"/>
  <c r="U656" i="24"/>
  <c r="U657" i="24"/>
  <c r="U658" i="24"/>
  <c r="U659" i="24"/>
  <c r="U660" i="24"/>
  <c r="Y660" i="24" s="1"/>
  <c r="X660" i="24" s="1"/>
  <c r="U661" i="24"/>
  <c r="U662" i="24"/>
  <c r="Y662" i="24" s="1"/>
  <c r="X662" i="24" s="1"/>
  <c r="U663" i="24"/>
  <c r="Y663" i="24" s="1"/>
  <c r="X663" i="24" s="1"/>
  <c r="U664" i="24"/>
  <c r="Y664" i="24" s="1"/>
  <c r="X664" i="24" s="1"/>
  <c r="U665" i="24"/>
  <c r="Y665" i="24" s="1"/>
  <c r="X665" i="24" s="1"/>
  <c r="U666" i="24"/>
  <c r="Y666" i="24" s="1"/>
  <c r="X666" i="24" s="1"/>
  <c r="U667" i="24"/>
  <c r="Y667" i="24" s="1"/>
  <c r="X667" i="24" s="1"/>
  <c r="U668" i="24"/>
  <c r="U669" i="24"/>
  <c r="U670" i="24"/>
  <c r="U671" i="24"/>
  <c r="U672" i="24"/>
  <c r="U673" i="24"/>
  <c r="U674" i="24"/>
  <c r="Y674" i="24" s="1"/>
  <c r="X674" i="24" s="1"/>
  <c r="U675" i="24"/>
  <c r="U676" i="24"/>
  <c r="Y676" i="24" s="1"/>
  <c r="X676" i="24" s="1"/>
  <c r="U677" i="24"/>
  <c r="Y677" i="24" s="1"/>
  <c r="X677" i="24" s="1"/>
  <c r="U678" i="24"/>
  <c r="Y678" i="24" s="1"/>
  <c r="X678" i="24" s="1"/>
  <c r="U679" i="24"/>
  <c r="Y679" i="24" s="1"/>
  <c r="X679" i="24" s="1"/>
  <c r="U680" i="24"/>
  <c r="Y680" i="24" s="1"/>
  <c r="X680" i="24" s="1"/>
  <c r="U681" i="24"/>
  <c r="Y681" i="24" s="1"/>
  <c r="X681" i="24" s="1"/>
  <c r="U682" i="24"/>
  <c r="U683" i="24"/>
  <c r="U684" i="24"/>
  <c r="U685" i="24"/>
  <c r="U686" i="24"/>
  <c r="U687" i="24"/>
  <c r="U688" i="24"/>
  <c r="Y688" i="24" s="1"/>
  <c r="X688" i="24" s="1"/>
  <c r="U689" i="24"/>
  <c r="U690" i="24"/>
  <c r="Y690" i="24" s="1"/>
  <c r="X690" i="24" s="1"/>
  <c r="U691" i="24"/>
  <c r="Y691" i="24" s="1"/>
  <c r="X691" i="24" s="1"/>
  <c r="U692" i="24"/>
  <c r="Y692" i="24" s="1"/>
  <c r="X692" i="24" s="1"/>
  <c r="U693" i="24"/>
  <c r="Y693" i="24" s="1"/>
  <c r="X693" i="24" s="1"/>
  <c r="U694" i="24"/>
  <c r="Y694" i="24" s="1"/>
  <c r="X694" i="24" s="1"/>
  <c r="U695" i="24"/>
  <c r="Y695" i="24" s="1"/>
  <c r="X695" i="24" s="1"/>
  <c r="U696" i="24"/>
  <c r="U697" i="24"/>
  <c r="U698" i="24"/>
  <c r="U699" i="24"/>
  <c r="U700" i="24"/>
  <c r="U701" i="24"/>
  <c r="U702" i="24"/>
  <c r="Y702" i="24" s="1"/>
  <c r="X702" i="24" s="1"/>
  <c r="U703" i="24"/>
  <c r="U704" i="24"/>
  <c r="Y704" i="24" s="1"/>
  <c r="X704" i="24" s="1"/>
  <c r="U705" i="24"/>
  <c r="Y705" i="24" s="1"/>
  <c r="X705" i="24" s="1"/>
  <c r="U706" i="24"/>
  <c r="Y706" i="24" s="1"/>
  <c r="X706" i="24" s="1"/>
  <c r="U707" i="24"/>
  <c r="Y707" i="24" s="1"/>
  <c r="X707" i="24" s="1"/>
  <c r="U708" i="24"/>
  <c r="Y708" i="24" s="1"/>
  <c r="X708" i="24" s="1"/>
  <c r="U709" i="24"/>
  <c r="Y709" i="24" s="1"/>
  <c r="X709" i="24" s="1"/>
  <c r="U710" i="24"/>
  <c r="U711" i="24"/>
  <c r="U712" i="24"/>
  <c r="U713" i="24"/>
  <c r="U714" i="24"/>
  <c r="U715" i="24"/>
  <c r="U716" i="24"/>
  <c r="Y716" i="24" s="1"/>
  <c r="X716" i="24" s="1"/>
  <c r="U717" i="24"/>
  <c r="U718" i="24"/>
  <c r="Y718" i="24" s="1"/>
  <c r="X718" i="24" s="1"/>
  <c r="U719" i="24"/>
  <c r="Y719" i="24" s="1"/>
  <c r="X719" i="24" s="1"/>
  <c r="U720" i="24"/>
  <c r="Y720" i="24" s="1"/>
  <c r="X720" i="24" s="1"/>
  <c r="U721" i="24"/>
  <c r="Y721" i="24" s="1"/>
  <c r="X721" i="24" s="1"/>
  <c r="U722" i="24"/>
  <c r="Y722" i="24" s="1"/>
  <c r="X722" i="24" s="1"/>
  <c r="U723" i="24"/>
  <c r="Y723" i="24" s="1"/>
  <c r="X723" i="24" s="1"/>
  <c r="U724" i="24"/>
  <c r="U725" i="24"/>
  <c r="U726" i="24"/>
  <c r="U727" i="24"/>
  <c r="U728" i="24"/>
  <c r="U729" i="24"/>
  <c r="U730" i="24"/>
  <c r="Y730" i="24" s="1"/>
  <c r="X730" i="24" s="1"/>
  <c r="U731" i="24"/>
  <c r="U732" i="24"/>
  <c r="Y732" i="24" s="1"/>
  <c r="X732" i="24" s="1"/>
  <c r="U733" i="24"/>
  <c r="Y733" i="24" s="1"/>
  <c r="X733" i="24" s="1"/>
  <c r="U734" i="24"/>
  <c r="Y734" i="24" s="1"/>
  <c r="X734" i="24" s="1"/>
  <c r="U735" i="24"/>
  <c r="Y735" i="24" s="1"/>
  <c r="X735" i="24" s="1"/>
  <c r="U736" i="24"/>
  <c r="Y736" i="24" s="1"/>
  <c r="X736" i="24" s="1"/>
  <c r="U737" i="24"/>
  <c r="Y737" i="24" s="1"/>
  <c r="X737" i="24" s="1"/>
  <c r="U738" i="24"/>
  <c r="U739" i="24"/>
  <c r="U740" i="24"/>
  <c r="U741" i="24"/>
  <c r="U742" i="24"/>
  <c r="U743" i="24"/>
  <c r="U744" i="24"/>
  <c r="Y744" i="24" s="1"/>
  <c r="X744" i="24" s="1"/>
  <c r="U745" i="24"/>
  <c r="U746" i="24"/>
  <c r="Y746" i="24" s="1"/>
  <c r="X746" i="24" s="1"/>
  <c r="U747" i="24"/>
  <c r="Y747" i="24" s="1"/>
  <c r="X747" i="24" s="1"/>
  <c r="U748" i="24"/>
  <c r="Y748" i="24" s="1"/>
  <c r="X748" i="24" s="1"/>
  <c r="U749" i="24"/>
  <c r="Y749" i="24" s="1"/>
  <c r="X749" i="24" s="1"/>
  <c r="U750" i="24"/>
  <c r="Y750" i="24" s="1"/>
  <c r="X750" i="24" s="1"/>
  <c r="U751" i="24"/>
  <c r="Y751" i="24" s="1"/>
  <c r="X751" i="24" s="1"/>
  <c r="U752" i="24"/>
  <c r="U753" i="24"/>
  <c r="U754" i="24"/>
  <c r="U755" i="24"/>
  <c r="U756" i="24"/>
  <c r="U757" i="24"/>
  <c r="U758" i="24"/>
  <c r="Y758" i="24" s="1"/>
  <c r="X758" i="24" s="1"/>
  <c r="U759" i="24"/>
  <c r="U760" i="24"/>
  <c r="Y760" i="24" s="1"/>
  <c r="X760" i="24" s="1"/>
  <c r="U761" i="24"/>
  <c r="Y761" i="24" s="1"/>
  <c r="X761" i="24" s="1"/>
  <c r="U762" i="24"/>
  <c r="Y762" i="24" s="1"/>
  <c r="X762" i="24" s="1"/>
  <c r="U763" i="24"/>
  <c r="Y763" i="24" s="1"/>
  <c r="X763" i="24" s="1"/>
  <c r="U764" i="24"/>
  <c r="Y764" i="24" s="1"/>
  <c r="X764" i="24" s="1"/>
  <c r="U765" i="24"/>
  <c r="Y765" i="24" s="1"/>
  <c r="X765" i="24" s="1"/>
  <c r="U766" i="24"/>
  <c r="U767" i="24"/>
  <c r="U768" i="24"/>
  <c r="U769" i="24"/>
  <c r="U770" i="24"/>
  <c r="U771" i="24"/>
  <c r="U772" i="24"/>
  <c r="Y772" i="24" s="1"/>
  <c r="X772" i="24" s="1"/>
  <c r="U773" i="24"/>
  <c r="U774" i="24"/>
  <c r="Y774" i="24" s="1"/>
  <c r="X774" i="24" s="1"/>
  <c r="U775" i="24"/>
  <c r="Y775" i="24" s="1"/>
  <c r="X775" i="24" s="1"/>
  <c r="U776" i="24"/>
  <c r="Y776" i="24" s="1"/>
  <c r="X776" i="24" s="1"/>
  <c r="U777" i="24"/>
  <c r="Y777" i="24" s="1"/>
  <c r="X777" i="24" s="1"/>
  <c r="U778" i="24"/>
  <c r="Y778" i="24" s="1"/>
  <c r="X778" i="24" s="1"/>
  <c r="U779" i="24"/>
  <c r="Y779" i="24" s="1"/>
  <c r="X779" i="24" s="1"/>
  <c r="U780" i="24"/>
  <c r="U781" i="24"/>
  <c r="U782" i="24"/>
  <c r="U783" i="24"/>
  <c r="U784" i="24"/>
  <c r="U785" i="24"/>
  <c r="U786" i="24"/>
  <c r="Y786" i="24" s="1"/>
  <c r="X786" i="24" s="1"/>
  <c r="U787" i="24"/>
  <c r="U788" i="24"/>
  <c r="Y788" i="24" s="1"/>
  <c r="X788" i="24" s="1"/>
  <c r="U789" i="24"/>
  <c r="Y789" i="24" s="1"/>
  <c r="X789" i="24" s="1"/>
  <c r="U790" i="24"/>
  <c r="Y790" i="24" s="1"/>
  <c r="X790" i="24" s="1"/>
  <c r="U791" i="24"/>
  <c r="Y791" i="24" s="1"/>
  <c r="X791" i="24" s="1"/>
  <c r="U792" i="24"/>
  <c r="Y792" i="24" s="1"/>
  <c r="X792" i="24" s="1"/>
  <c r="U793" i="24"/>
  <c r="Y793" i="24" s="1"/>
  <c r="X793" i="24" s="1"/>
  <c r="U794" i="24"/>
  <c r="U795" i="24"/>
  <c r="U796" i="24"/>
  <c r="U797" i="24"/>
  <c r="U798" i="24"/>
  <c r="U799" i="24"/>
  <c r="U800" i="24"/>
  <c r="Y800" i="24" s="1"/>
  <c r="X800" i="24" s="1"/>
  <c r="U801" i="24"/>
  <c r="U802" i="24"/>
  <c r="Y802" i="24" s="1"/>
  <c r="X802" i="24" s="1"/>
  <c r="U803" i="24"/>
  <c r="Y803" i="24" s="1"/>
  <c r="X803" i="24" s="1"/>
  <c r="U804" i="24"/>
  <c r="Y804" i="24" s="1"/>
  <c r="X804" i="24" s="1"/>
  <c r="U805" i="24"/>
  <c r="Y805" i="24" s="1"/>
  <c r="X805" i="24" s="1"/>
  <c r="U806" i="24"/>
  <c r="Y806" i="24" s="1"/>
  <c r="X806" i="24" s="1"/>
  <c r="U807" i="24"/>
  <c r="Y807" i="24" s="1"/>
  <c r="X807" i="24" s="1"/>
  <c r="U808" i="24"/>
  <c r="U809" i="24"/>
  <c r="U810" i="24"/>
  <c r="U811" i="24"/>
  <c r="U812" i="24"/>
  <c r="U813" i="24"/>
  <c r="U814" i="24"/>
  <c r="Y814" i="24" s="1"/>
  <c r="X814" i="24" s="1"/>
  <c r="U815" i="24"/>
  <c r="U816" i="24"/>
  <c r="Y816" i="24" s="1"/>
  <c r="X816" i="24" s="1"/>
  <c r="U817" i="24"/>
  <c r="Y817" i="24" s="1"/>
  <c r="X817" i="24" s="1"/>
  <c r="U818" i="24"/>
  <c r="Y818" i="24" s="1"/>
  <c r="X818" i="24" s="1"/>
  <c r="U819" i="24"/>
  <c r="Y819" i="24" s="1"/>
  <c r="X819" i="24" s="1"/>
  <c r="U820" i="24"/>
  <c r="Y820" i="24" s="1"/>
  <c r="X820" i="24" s="1"/>
  <c r="U821" i="24"/>
  <c r="Y821" i="24" s="1"/>
  <c r="X821" i="24" s="1"/>
  <c r="U822" i="24"/>
  <c r="U823" i="24"/>
  <c r="U824" i="24"/>
  <c r="U825" i="24"/>
  <c r="U826" i="24"/>
  <c r="U827" i="24"/>
  <c r="U828" i="24"/>
  <c r="Y828" i="24" s="1"/>
  <c r="X828" i="24" s="1"/>
  <c r="U829" i="24"/>
  <c r="U830" i="24"/>
  <c r="Y830" i="24" s="1"/>
  <c r="X830" i="24" s="1"/>
  <c r="U831" i="24"/>
  <c r="Y831" i="24" s="1"/>
  <c r="X831" i="24" s="1"/>
  <c r="U832" i="24"/>
  <c r="Y832" i="24" s="1"/>
  <c r="X832" i="24" s="1"/>
  <c r="U833" i="24"/>
  <c r="Y833" i="24" s="1"/>
  <c r="X833" i="24" s="1"/>
  <c r="U834" i="24"/>
  <c r="Y834" i="24" s="1"/>
  <c r="X834" i="24" s="1"/>
  <c r="U835" i="24"/>
  <c r="Y835" i="24" s="1"/>
  <c r="X835" i="24" s="1"/>
  <c r="U836" i="24"/>
  <c r="U837" i="24"/>
  <c r="U838" i="24"/>
  <c r="U839" i="24"/>
  <c r="U840" i="24"/>
  <c r="U841" i="24"/>
  <c r="U842" i="24"/>
  <c r="Y842" i="24" s="1"/>
  <c r="X842" i="24" s="1"/>
  <c r="U843" i="24"/>
  <c r="U844" i="24"/>
  <c r="Y844" i="24" s="1"/>
  <c r="X844" i="24" s="1"/>
  <c r="U845" i="24"/>
  <c r="Y845" i="24" s="1"/>
  <c r="X845" i="24" s="1"/>
  <c r="U846" i="24"/>
  <c r="Y846" i="24" s="1"/>
  <c r="X846" i="24" s="1"/>
  <c r="U847" i="24"/>
  <c r="Y847" i="24" s="1"/>
  <c r="X847" i="24" s="1"/>
  <c r="U848" i="24"/>
  <c r="Y848" i="24" s="1"/>
  <c r="X848" i="24" s="1"/>
  <c r="U849" i="24"/>
  <c r="Y849" i="24" s="1"/>
  <c r="X849" i="24" s="1"/>
  <c r="U850" i="24"/>
  <c r="U851" i="24"/>
  <c r="U852" i="24"/>
  <c r="U853" i="24"/>
  <c r="U854" i="24"/>
  <c r="U855" i="24"/>
  <c r="U856" i="24"/>
  <c r="Y856" i="24" s="1"/>
  <c r="X856" i="24" s="1"/>
  <c r="U857" i="24"/>
  <c r="U858" i="24"/>
  <c r="Y858" i="24" s="1"/>
  <c r="X858" i="24" s="1"/>
  <c r="U859" i="24"/>
  <c r="Y859" i="24" s="1"/>
  <c r="X859" i="24" s="1"/>
  <c r="U860" i="24"/>
  <c r="Y860" i="24" s="1"/>
  <c r="X860" i="24" s="1"/>
  <c r="U861" i="24"/>
  <c r="Y861" i="24" s="1"/>
  <c r="X861" i="24" s="1"/>
  <c r="U862" i="24"/>
  <c r="Y862" i="24" s="1"/>
  <c r="X862" i="24" s="1"/>
  <c r="U863" i="24"/>
  <c r="Y863" i="24" s="1"/>
  <c r="X863" i="24" s="1"/>
  <c r="U864" i="24"/>
  <c r="U865" i="24"/>
  <c r="U866" i="24"/>
  <c r="U867" i="24"/>
  <c r="U868" i="24"/>
  <c r="U869" i="24"/>
  <c r="U870" i="24"/>
  <c r="Y870" i="24" s="1"/>
  <c r="X870" i="24" s="1"/>
  <c r="U871" i="24"/>
  <c r="U872" i="24"/>
  <c r="Y872" i="24" s="1"/>
  <c r="X872" i="24" s="1"/>
  <c r="U873" i="24"/>
  <c r="Y873" i="24" s="1"/>
  <c r="X873" i="24" s="1"/>
  <c r="U874" i="24"/>
  <c r="Y874" i="24" s="1"/>
  <c r="X874" i="24" s="1"/>
  <c r="U875" i="24"/>
  <c r="Y875" i="24" s="1"/>
  <c r="X875" i="24" s="1"/>
  <c r="U876" i="24"/>
  <c r="Y876" i="24" s="1"/>
  <c r="X876" i="24" s="1"/>
  <c r="U877" i="24"/>
  <c r="Y877" i="24" s="1"/>
  <c r="X877" i="24" s="1"/>
  <c r="U878" i="24"/>
  <c r="U879" i="24"/>
  <c r="U880" i="24"/>
  <c r="U881" i="24"/>
  <c r="U882" i="24"/>
  <c r="U883" i="24"/>
  <c r="U884" i="24"/>
  <c r="Y884" i="24" s="1"/>
  <c r="X884" i="24" s="1"/>
  <c r="U885" i="24"/>
  <c r="U886" i="24"/>
  <c r="Y886" i="24" s="1"/>
  <c r="X886" i="24" s="1"/>
  <c r="U887" i="24"/>
  <c r="Y887" i="24" s="1"/>
  <c r="X887" i="24" s="1"/>
  <c r="U888" i="24"/>
  <c r="Y888" i="24" s="1"/>
  <c r="X888" i="24" s="1"/>
  <c r="U889" i="24"/>
  <c r="Y889" i="24" s="1"/>
  <c r="X889" i="24" s="1"/>
  <c r="U890" i="24"/>
  <c r="Y890" i="24" s="1"/>
  <c r="X890" i="24" s="1"/>
  <c r="U891" i="24"/>
  <c r="Y891" i="24" s="1"/>
  <c r="X891" i="24" s="1"/>
  <c r="U892" i="24"/>
  <c r="U893" i="24"/>
  <c r="U894" i="24"/>
  <c r="U895" i="24"/>
  <c r="U896" i="24"/>
  <c r="U897" i="24"/>
  <c r="U898" i="24"/>
  <c r="Y898" i="24" s="1"/>
  <c r="X898" i="24" s="1"/>
  <c r="U899" i="24"/>
  <c r="U900" i="24"/>
  <c r="Y900" i="24" s="1"/>
  <c r="X900" i="24" s="1"/>
  <c r="U901" i="24"/>
  <c r="Y901" i="24" s="1"/>
  <c r="X901" i="24" s="1"/>
  <c r="U902" i="24"/>
  <c r="Y902" i="24" s="1"/>
  <c r="X902" i="24" s="1"/>
  <c r="U903" i="24"/>
  <c r="Y903" i="24" s="1"/>
  <c r="X903" i="24" s="1"/>
  <c r="U904" i="24"/>
  <c r="Y904" i="24" s="1"/>
  <c r="X904" i="24" s="1"/>
  <c r="U905" i="24"/>
  <c r="Y905" i="24" s="1"/>
  <c r="X905" i="24" s="1"/>
  <c r="U906" i="24"/>
  <c r="U907" i="24"/>
  <c r="U908" i="24"/>
  <c r="U909" i="24"/>
  <c r="U910" i="24"/>
  <c r="U911" i="24"/>
  <c r="U912" i="24"/>
  <c r="Y912" i="24" s="1"/>
  <c r="X912" i="24" s="1"/>
  <c r="U913" i="24"/>
  <c r="U914" i="24"/>
  <c r="Y914" i="24" s="1"/>
  <c r="X914" i="24" s="1"/>
  <c r="U915" i="24"/>
  <c r="Y915" i="24" s="1"/>
  <c r="X915" i="24" s="1"/>
  <c r="U916" i="24"/>
  <c r="Y916" i="24" s="1"/>
  <c r="X916" i="24" s="1"/>
  <c r="U917" i="24"/>
  <c r="Y917" i="24" s="1"/>
  <c r="X917" i="24" s="1"/>
  <c r="U918" i="24"/>
  <c r="Y918" i="24" s="1"/>
  <c r="X918" i="24" s="1"/>
  <c r="U919" i="24"/>
  <c r="Y919" i="24" s="1"/>
  <c r="X919" i="24" s="1"/>
  <c r="U920" i="24"/>
  <c r="U921" i="24"/>
  <c r="U922" i="24"/>
  <c r="U923" i="24"/>
  <c r="U924" i="24"/>
  <c r="U925" i="24"/>
  <c r="U926" i="24"/>
  <c r="Y926" i="24" s="1"/>
  <c r="X926" i="24" s="1"/>
  <c r="U927" i="24"/>
  <c r="U928" i="24"/>
  <c r="Y928" i="24" s="1"/>
  <c r="X928" i="24" s="1"/>
  <c r="U929" i="24"/>
  <c r="Y929" i="24" s="1"/>
  <c r="X929" i="24" s="1"/>
  <c r="U930" i="24"/>
  <c r="Y930" i="24" s="1"/>
  <c r="X930" i="24" s="1"/>
  <c r="U931" i="24"/>
  <c r="Y931" i="24" s="1"/>
  <c r="X931" i="24" s="1"/>
  <c r="U932" i="24"/>
  <c r="Y932" i="24" s="1"/>
  <c r="X932" i="24" s="1"/>
  <c r="U933" i="24"/>
  <c r="Y933" i="24" s="1"/>
  <c r="X933" i="24" s="1"/>
  <c r="U934" i="24"/>
  <c r="U935" i="24"/>
  <c r="U936" i="24"/>
  <c r="U937" i="24"/>
  <c r="U938" i="24"/>
  <c r="U939" i="24"/>
  <c r="U940" i="24"/>
  <c r="Y940" i="24" s="1"/>
  <c r="X940" i="24" s="1"/>
  <c r="U941" i="24"/>
  <c r="U942" i="24"/>
  <c r="Y942" i="24" s="1"/>
  <c r="X942" i="24" s="1"/>
  <c r="U943" i="24"/>
  <c r="Y943" i="24" s="1"/>
  <c r="X943" i="24" s="1"/>
  <c r="U944" i="24"/>
  <c r="Y944" i="24" s="1"/>
  <c r="X944" i="24" s="1"/>
  <c r="U945" i="24"/>
  <c r="Y945" i="24" s="1"/>
  <c r="X945" i="24" s="1"/>
  <c r="U946" i="24"/>
  <c r="Y946" i="24" s="1"/>
  <c r="X946" i="24" s="1"/>
  <c r="U947" i="24"/>
  <c r="Y947" i="24" s="1"/>
  <c r="X947" i="24" s="1"/>
  <c r="U948" i="24"/>
  <c r="U949" i="24"/>
  <c r="U950" i="24"/>
  <c r="U951" i="24"/>
  <c r="U952" i="24"/>
  <c r="U953" i="24"/>
  <c r="U954" i="24"/>
  <c r="Y954" i="24" s="1"/>
  <c r="X954" i="24" s="1"/>
  <c r="U955" i="24"/>
  <c r="U956" i="24"/>
  <c r="Y956" i="24" s="1"/>
  <c r="X956" i="24" s="1"/>
  <c r="U957" i="24"/>
  <c r="Y957" i="24" s="1"/>
  <c r="X957" i="24" s="1"/>
  <c r="U958" i="24"/>
  <c r="Y958" i="24" s="1"/>
  <c r="X958" i="24" s="1"/>
  <c r="U959" i="24"/>
  <c r="Y959" i="24" s="1"/>
  <c r="X959" i="24" s="1"/>
  <c r="U960" i="24"/>
  <c r="Y960" i="24" s="1"/>
  <c r="X960" i="24" s="1"/>
  <c r="U961" i="24"/>
  <c r="Y961" i="24" s="1"/>
  <c r="X961" i="24" s="1"/>
  <c r="U962" i="24"/>
  <c r="U963" i="24"/>
  <c r="U964" i="24"/>
  <c r="U965" i="24"/>
  <c r="U966" i="24"/>
  <c r="U967" i="24"/>
  <c r="U968" i="24"/>
  <c r="Y968" i="24" s="1"/>
  <c r="X968" i="24" s="1"/>
  <c r="U969" i="24"/>
  <c r="U970" i="24"/>
  <c r="Y970" i="24" s="1"/>
  <c r="X970" i="24" s="1"/>
  <c r="U971" i="24"/>
  <c r="Y971" i="24" s="1"/>
  <c r="X971" i="24" s="1"/>
  <c r="U972" i="24"/>
  <c r="Y972" i="24" s="1"/>
  <c r="X972" i="24" s="1"/>
  <c r="U973" i="24"/>
  <c r="Y973" i="24" s="1"/>
  <c r="X973" i="24" s="1"/>
  <c r="U974" i="24"/>
  <c r="Y974" i="24" s="1"/>
  <c r="X974" i="24" s="1"/>
  <c r="U975" i="24"/>
  <c r="Y975" i="24" s="1"/>
  <c r="X975" i="24" s="1"/>
  <c r="U976" i="24"/>
  <c r="U977" i="24"/>
  <c r="U978" i="24"/>
  <c r="U979" i="24"/>
  <c r="U980" i="24"/>
  <c r="U981" i="24"/>
  <c r="U982" i="24"/>
  <c r="Y982" i="24" s="1"/>
  <c r="X982" i="24" s="1"/>
  <c r="U983" i="24"/>
  <c r="U984" i="24"/>
  <c r="Y984" i="24" s="1"/>
  <c r="X984" i="24" s="1"/>
  <c r="U985" i="24"/>
  <c r="Y985" i="24" s="1"/>
  <c r="X985" i="24" s="1"/>
  <c r="U986" i="24"/>
  <c r="Y986" i="24" s="1"/>
  <c r="X986" i="24" s="1"/>
  <c r="U987" i="24"/>
  <c r="Y987" i="24" s="1"/>
  <c r="X987" i="24" s="1"/>
  <c r="U988" i="24"/>
  <c r="Y988" i="24" s="1"/>
  <c r="X988" i="24" s="1"/>
  <c r="U989" i="24"/>
  <c r="Y989" i="24" s="1"/>
  <c r="X989" i="24" s="1"/>
  <c r="U990" i="24"/>
  <c r="U991" i="24"/>
  <c r="U992" i="24"/>
  <c r="U993" i="24"/>
  <c r="U994" i="24"/>
  <c r="U995" i="24"/>
  <c r="U996" i="24"/>
  <c r="Y996" i="24" s="1"/>
  <c r="X996" i="24" s="1"/>
  <c r="U997" i="24"/>
  <c r="U998" i="24"/>
  <c r="Y998" i="24" s="1"/>
  <c r="X998" i="24" s="1"/>
  <c r="U999" i="24"/>
  <c r="Y999" i="24" s="1"/>
  <c r="X999" i="24" s="1"/>
  <c r="U1000" i="24"/>
  <c r="Y1000" i="24" s="1"/>
  <c r="X1000" i="24" s="1"/>
  <c r="U1001" i="24"/>
  <c r="Y1001" i="24" s="1"/>
  <c r="X1001" i="24" s="1"/>
  <c r="U1002" i="24"/>
  <c r="Y1002" i="24" s="1"/>
  <c r="X1002" i="24" s="1"/>
  <c r="U1003" i="24"/>
  <c r="Y1003" i="24" s="1"/>
  <c r="X1003" i="24" s="1"/>
  <c r="F153" i="15"/>
  <c r="F161" i="15"/>
  <c r="E73" i="15"/>
  <c r="D141" i="15"/>
  <c r="C92" i="15"/>
  <c r="F220" i="15"/>
  <c r="F157" i="15"/>
  <c r="F158" i="15"/>
  <c r="F211" i="15"/>
  <c r="F126" i="15"/>
  <c r="F155" i="15"/>
  <c r="F221" i="15"/>
  <c r="F177" i="15"/>
  <c r="D41" i="15"/>
  <c r="F64" i="15"/>
  <c r="F222" i="15"/>
  <c r="F163" i="15"/>
  <c r="F154" i="15"/>
  <c r="C41" i="15"/>
  <c r="F216" i="15"/>
  <c r="F219" i="15"/>
  <c r="C42" i="15"/>
  <c r="F170" i="15"/>
  <c r="F214" i="15"/>
  <c r="F218" i="15"/>
  <c r="F166" i="15"/>
  <c r="C114" i="15"/>
  <c r="F173" i="15"/>
  <c r="F212" i="15"/>
  <c r="F175" i="15"/>
  <c r="F171" i="15"/>
  <c r="F156" i="15"/>
  <c r="F217" i="15"/>
  <c r="F176" i="15"/>
  <c r="F215" i="15"/>
  <c r="F174" i="15"/>
  <c r="D42" i="15"/>
  <c r="F165" i="15"/>
  <c r="F162" i="15"/>
  <c r="F172" i="15"/>
  <c r="F168" i="15"/>
  <c r="F213" i="15"/>
  <c r="F167" i="15"/>
  <c r="F159" i="15"/>
  <c r="C141" i="15"/>
  <c r="E64" i="15"/>
  <c r="F164" i="15"/>
  <c r="F169" i="15"/>
  <c r="C43" i="15"/>
  <c r="D43" i="15"/>
  <c r="F160" i="15"/>
  <c r="L7" i="33" l="1"/>
  <c r="P7" i="33"/>
  <c r="I7" i="33"/>
  <c r="J7" i="33"/>
  <c r="R7" i="33"/>
  <c r="Q7" i="33"/>
  <c r="T7" i="33"/>
  <c r="S7" i="33"/>
  <c r="O7" i="33"/>
  <c r="N7" i="33"/>
  <c r="M7" i="33"/>
  <c r="C232" i="15"/>
  <c r="Y997" i="24"/>
  <c r="X997" i="24" s="1"/>
  <c r="Y969" i="24"/>
  <c r="X969" i="24" s="1"/>
  <c r="Y955" i="24"/>
  <c r="X955" i="24" s="1"/>
  <c r="Y941" i="24"/>
  <c r="X941" i="24" s="1"/>
  <c r="Y927" i="24"/>
  <c r="X927" i="24" s="1"/>
  <c r="Y913" i="24"/>
  <c r="X913" i="24" s="1"/>
  <c r="Y899" i="24"/>
  <c r="X899" i="24" s="1"/>
  <c r="Y885" i="24"/>
  <c r="X885" i="24" s="1"/>
  <c r="Y871" i="24"/>
  <c r="X871" i="24" s="1"/>
  <c r="Y857" i="24"/>
  <c r="X857" i="24" s="1"/>
  <c r="Y983" i="24"/>
  <c r="X983" i="24" s="1"/>
  <c r="Y843" i="24"/>
  <c r="X843" i="24" s="1"/>
  <c r="Y829" i="24"/>
  <c r="X829" i="24" s="1"/>
  <c r="Y815" i="24"/>
  <c r="X815" i="24" s="1"/>
  <c r="Y801" i="24"/>
  <c r="X801" i="24" s="1"/>
  <c r="Y787" i="24"/>
  <c r="X787" i="24" s="1"/>
  <c r="Y773" i="24"/>
  <c r="X773" i="24" s="1"/>
  <c r="Y759" i="24"/>
  <c r="X759" i="24" s="1"/>
  <c r="Y745" i="24"/>
  <c r="X745" i="24" s="1"/>
  <c r="Y731" i="24"/>
  <c r="X731" i="24" s="1"/>
  <c r="Y717" i="24"/>
  <c r="X717" i="24" s="1"/>
  <c r="Y703" i="24"/>
  <c r="X703" i="24" s="1"/>
  <c r="Y689" i="24"/>
  <c r="X689" i="24" s="1"/>
  <c r="Y675" i="24"/>
  <c r="X675" i="24" s="1"/>
  <c r="Y661" i="24"/>
  <c r="X661" i="24" s="1"/>
  <c r="Y647" i="24"/>
  <c r="X647" i="24" s="1"/>
  <c r="Y633" i="24"/>
  <c r="X633" i="24" s="1"/>
  <c r="Y619" i="24"/>
  <c r="X619" i="24" s="1"/>
  <c r="Y605" i="24"/>
  <c r="X605" i="24" s="1"/>
  <c r="Y591" i="24"/>
  <c r="X591" i="24" s="1"/>
  <c r="Y577" i="24"/>
  <c r="X577" i="24" s="1"/>
  <c r="Y563" i="24"/>
  <c r="X563" i="24" s="1"/>
  <c r="Y549" i="24"/>
  <c r="X549" i="24" s="1"/>
  <c r="Y535" i="24"/>
  <c r="X535" i="24" s="1"/>
  <c r="Y521" i="24"/>
  <c r="X521" i="24" s="1"/>
  <c r="Y507" i="24"/>
  <c r="X507" i="24" s="1"/>
  <c r="Y493" i="24"/>
  <c r="X493" i="24" s="1"/>
  <c r="Y479" i="24"/>
  <c r="X479" i="24" s="1"/>
  <c r="Y465" i="24"/>
  <c r="X465" i="24" s="1"/>
  <c r="Y451" i="24"/>
  <c r="X451" i="24" s="1"/>
  <c r="Y437" i="24"/>
  <c r="X437" i="24" s="1"/>
  <c r="Y423" i="24"/>
  <c r="X423" i="24" s="1"/>
  <c r="Y409" i="24"/>
  <c r="X409" i="24" s="1"/>
  <c r="Y395" i="24"/>
  <c r="X395" i="24" s="1"/>
  <c r="Y381" i="24"/>
  <c r="X381" i="24" s="1"/>
  <c r="Y367" i="24"/>
  <c r="X367" i="24" s="1"/>
  <c r="Y353" i="24"/>
  <c r="X353" i="24" s="1"/>
  <c r="Y339" i="24"/>
  <c r="X339" i="24" s="1"/>
  <c r="Y325" i="24"/>
  <c r="X325" i="24" s="1"/>
  <c r="Y311" i="24"/>
  <c r="X311" i="24" s="1"/>
  <c r="Y297" i="24"/>
  <c r="X297" i="24" s="1"/>
  <c r="Y283" i="24"/>
  <c r="X283" i="24" s="1"/>
  <c r="Y269" i="24"/>
  <c r="X269" i="24" s="1"/>
  <c r="Y255" i="24"/>
  <c r="X255" i="24" s="1"/>
  <c r="Y241" i="24"/>
  <c r="X241" i="24" s="1"/>
  <c r="Y227" i="24"/>
  <c r="X227" i="24" s="1"/>
  <c r="Y213" i="24"/>
  <c r="X213" i="24" s="1"/>
  <c r="Y199" i="24"/>
  <c r="X199" i="24" s="1"/>
  <c r="Y185" i="24"/>
  <c r="X185" i="24" s="1"/>
  <c r="Y171" i="24"/>
  <c r="X171" i="24" s="1"/>
  <c r="Y157" i="24"/>
  <c r="X157" i="24" s="1"/>
  <c r="Y143" i="24"/>
  <c r="X143" i="24" s="1"/>
  <c r="Y129" i="24"/>
  <c r="X129" i="24" s="1"/>
  <c r="Y115" i="24"/>
  <c r="X115" i="24" s="1"/>
  <c r="Y101" i="24"/>
  <c r="X101" i="24" s="1"/>
  <c r="Y87" i="24"/>
  <c r="X87" i="24" s="1"/>
  <c r="Y73" i="24"/>
  <c r="X73" i="24" s="1"/>
  <c r="Y59" i="24"/>
  <c r="X59" i="24" s="1"/>
  <c r="Y45" i="24"/>
  <c r="X45" i="24" s="1"/>
  <c r="Y31" i="24"/>
  <c r="X31" i="24" s="1"/>
  <c r="Y17" i="24"/>
  <c r="X17" i="24" s="1"/>
  <c r="Y991" i="24"/>
  <c r="X991" i="24" s="1"/>
  <c r="Y977" i="24"/>
  <c r="X977" i="24" s="1"/>
  <c r="Y963" i="24"/>
  <c r="X963" i="24" s="1"/>
  <c r="Y949" i="24"/>
  <c r="X949" i="24" s="1"/>
  <c r="Y935" i="24"/>
  <c r="X935" i="24" s="1"/>
  <c r="Y921" i="24"/>
  <c r="X921" i="24" s="1"/>
  <c r="Y907" i="24"/>
  <c r="X907" i="24" s="1"/>
  <c r="Y893" i="24"/>
  <c r="X893" i="24" s="1"/>
  <c r="Y879" i="24"/>
  <c r="X879" i="24" s="1"/>
  <c r="Y865" i="24"/>
  <c r="X865" i="24" s="1"/>
  <c r="Y851" i="24"/>
  <c r="X851" i="24" s="1"/>
  <c r="Y837" i="24"/>
  <c r="X837" i="24" s="1"/>
  <c r="Y823" i="24"/>
  <c r="X823" i="24" s="1"/>
  <c r="Y809" i="24"/>
  <c r="X809" i="24" s="1"/>
  <c r="Y795" i="24"/>
  <c r="X795" i="24" s="1"/>
  <c r="Y781" i="24"/>
  <c r="X781" i="24" s="1"/>
  <c r="Y767" i="24"/>
  <c r="X767" i="24" s="1"/>
  <c r="Y753" i="24"/>
  <c r="X753" i="24" s="1"/>
  <c r="Y739" i="24"/>
  <c r="X739" i="24" s="1"/>
  <c r="Y725" i="24"/>
  <c r="X725" i="24" s="1"/>
  <c r="Y711" i="24"/>
  <c r="X711" i="24" s="1"/>
  <c r="Y697" i="24"/>
  <c r="X697" i="24" s="1"/>
  <c r="Y683" i="24"/>
  <c r="X683" i="24" s="1"/>
  <c r="Y669" i="24"/>
  <c r="X669" i="24" s="1"/>
  <c r="Y655" i="24"/>
  <c r="X655" i="24" s="1"/>
  <c r="Y641" i="24"/>
  <c r="X641" i="24" s="1"/>
  <c r="Y627" i="24"/>
  <c r="X627" i="24" s="1"/>
  <c r="Y613" i="24"/>
  <c r="X613" i="24" s="1"/>
  <c r="Y599" i="24"/>
  <c r="X599" i="24" s="1"/>
  <c r="Y585" i="24"/>
  <c r="X585" i="24" s="1"/>
  <c r="Y571" i="24"/>
  <c r="X571" i="24" s="1"/>
  <c r="Y557" i="24"/>
  <c r="X557" i="24" s="1"/>
  <c r="Y543" i="24"/>
  <c r="X543" i="24" s="1"/>
  <c r="Y529" i="24"/>
  <c r="X529" i="24" s="1"/>
  <c r="Y515" i="24"/>
  <c r="X515" i="24" s="1"/>
  <c r="Y501" i="24"/>
  <c r="X501" i="24" s="1"/>
  <c r="Y473" i="24"/>
  <c r="X473" i="24" s="1"/>
  <c r="Y459" i="24"/>
  <c r="X459" i="24" s="1"/>
  <c r="Y445" i="24"/>
  <c r="X445" i="24" s="1"/>
  <c r="Y431" i="24"/>
  <c r="X431" i="24" s="1"/>
  <c r="Y417" i="24"/>
  <c r="X417" i="24" s="1"/>
  <c r="Y403" i="24"/>
  <c r="X403" i="24" s="1"/>
  <c r="Y389" i="24"/>
  <c r="X389" i="24" s="1"/>
  <c r="Y375" i="24"/>
  <c r="X375" i="24" s="1"/>
  <c r="Y491" i="24"/>
  <c r="X491" i="24" s="1"/>
  <c r="Y393" i="24"/>
  <c r="X393" i="24" s="1"/>
  <c r="Y994" i="24"/>
  <c r="X994" i="24" s="1"/>
  <c r="Y980" i="24"/>
  <c r="X980" i="24" s="1"/>
  <c r="Y966" i="24"/>
  <c r="X966" i="24" s="1"/>
  <c r="Y952" i="24"/>
  <c r="X952" i="24" s="1"/>
  <c r="Y938" i="24"/>
  <c r="X938" i="24" s="1"/>
  <c r="Y924" i="24"/>
  <c r="X924" i="24" s="1"/>
  <c r="Y910" i="24"/>
  <c r="X910" i="24" s="1"/>
  <c r="Y896" i="24"/>
  <c r="X896" i="24" s="1"/>
  <c r="Y882" i="24"/>
  <c r="X882" i="24" s="1"/>
  <c r="Y868" i="24"/>
  <c r="X868" i="24" s="1"/>
  <c r="Y854" i="24"/>
  <c r="X854" i="24" s="1"/>
  <c r="Y840" i="24"/>
  <c r="X840" i="24" s="1"/>
  <c r="Y826" i="24"/>
  <c r="X826" i="24" s="1"/>
  <c r="Y812" i="24"/>
  <c r="X812" i="24" s="1"/>
  <c r="Y798" i="24"/>
  <c r="X798" i="24" s="1"/>
  <c r="Y784" i="24"/>
  <c r="X784" i="24" s="1"/>
  <c r="Y770" i="24"/>
  <c r="X770" i="24" s="1"/>
  <c r="Y756" i="24"/>
  <c r="X756" i="24" s="1"/>
  <c r="Y742" i="24"/>
  <c r="X742" i="24" s="1"/>
  <c r="Y728" i="24"/>
  <c r="X728" i="24" s="1"/>
  <c r="Y714" i="24"/>
  <c r="X714" i="24" s="1"/>
  <c r="Y700" i="24"/>
  <c r="X700" i="24" s="1"/>
  <c r="Y686" i="24"/>
  <c r="X686" i="24" s="1"/>
  <c r="Y672" i="24"/>
  <c r="X672" i="24" s="1"/>
  <c r="Y658" i="24"/>
  <c r="X658" i="24" s="1"/>
  <c r="Y644" i="24"/>
  <c r="X644" i="24" s="1"/>
  <c r="Y630" i="24"/>
  <c r="X630" i="24" s="1"/>
  <c r="Y616" i="24"/>
  <c r="X616" i="24" s="1"/>
  <c r="Y602" i="24"/>
  <c r="X602" i="24" s="1"/>
  <c r="Y588" i="24"/>
  <c r="X588" i="24" s="1"/>
  <c r="Y574" i="24"/>
  <c r="X574" i="24" s="1"/>
  <c r="Y560" i="24"/>
  <c r="X560" i="24" s="1"/>
  <c r="Y546" i="24"/>
  <c r="X546" i="24" s="1"/>
  <c r="Y532" i="24"/>
  <c r="X532" i="24" s="1"/>
  <c r="Y518" i="24"/>
  <c r="X518" i="24" s="1"/>
  <c r="Y504" i="24"/>
  <c r="X504" i="24" s="1"/>
  <c r="Y490" i="24"/>
  <c r="X490" i="24" s="1"/>
  <c r="Y476" i="24"/>
  <c r="X476" i="24" s="1"/>
  <c r="Y462" i="24"/>
  <c r="X462" i="24" s="1"/>
  <c r="Y448" i="24"/>
  <c r="X448" i="24" s="1"/>
  <c r="Y434" i="24"/>
  <c r="X434" i="24" s="1"/>
  <c r="Y420" i="24"/>
  <c r="X420" i="24" s="1"/>
  <c r="Y406" i="24"/>
  <c r="X406" i="24" s="1"/>
  <c r="Y392" i="24"/>
  <c r="X392" i="24" s="1"/>
  <c r="Y378" i="24"/>
  <c r="X378" i="24" s="1"/>
  <c r="Y364" i="24"/>
  <c r="X364" i="24" s="1"/>
  <c r="Y350" i="24"/>
  <c r="X350" i="24" s="1"/>
  <c r="Y336" i="24"/>
  <c r="X336" i="24" s="1"/>
  <c r="Y322" i="24"/>
  <c r="X322" i="24" s="1"/>
  <c r="Y308" i="24"/>
  <c r="X308" i="24" s="1"/>
  <c r="Y294" i="24"/>
  <c r="X294" i="24" s="1"/>
  <c r="Y280" i="24"/>
  <c r="X280" i="24" s="1"/>
  <c r="Y252" i="24"/>
  <c r="X252" i="24" s="1"/>
  <c r="Y238" i="24"/>
  <c r="X238" i="24" s="1"/>
  <c r="Y224" i="24"/>
  <c r="X224" i="24" s="1"/>
  <c r="Y210" i="24"/>
  <c r="X210" i="24" s="1"/>
  <c r="Y196" i="24"/>
  <c r="X196" i="24" s="1"/>
  <c r="Y182" i="24"/>
  <c r="X182" i="24" s="1"/>
  <c r="Y168" i="24"/>
  <c r="X168" i="24" s="1"/>
  <c r="Y154" i="24"/>
  <c r="X154" i="24" s="1"/>
  <c r="Y140" i="24"/>
  <c r="X140" i="24" s="1"/>
  <c r="Y126" i="24"/>
  <c r="X126" i="24" s="1"/>
  <c r="Y112" i="24"/>
  <c r="X112" i="24" s="1"/>
  <c r="Y967" i="24"/>
  <c r="X967" i="24" s="1"/>
  <c r="Y939" i="24"/>
  <c r="X939" i="24" s="1"/>
  <c r="Y897" i="24"/>
  <c r="X897" i="24" s="1"/>
  <c r="Y855" i="24"/>
  <c r="X855" i="24" s="1"/>
  <c r="Y827" i="24"/>
  <c r="X827" i="24" s="1"/>
  <c r="Y799" i="24"/>
  <c r="X799" i="24" s="1"/>
  <c r="Y771" i="24"/>
  <c r="X771" i="24" s="1"/>
  <c r="Y743" i="24"/>
  <c r="X743" i="24" s="1"/>
  <c r="Y715" i="24"/>
  <c r="X715" i="24" s="1"/>
  <c r="Y701" i="24"/>
  <c r="X701" i="24" s="1"/>
  <c r="Y673" i="24"/>
  <c r="X673" i="24" s="1"/>
  <c r="Y659" i="24"/>
  <c r="X659" i="24" s="1"/>
  <c r="Y645" i="24"/>
  <c r="X645" i="24" s="1"/>
  <c r="Y617" i="24"/>
  <c r="X617" i="24" s="1"/>
  <c r="Y603" i="24"/>
  <c r="X603" i="24" s="1"/>
  <c r="Y589" i="24"/>
  <c r="X589" i="24" s="1"/>
  <c r="Y575" i="24"/>
  <c r="X575" i="24" s="1"/>
  <c r="Y547" i="24"/>
  <c r="X547" i="24" s="1"/>
  <c r="Y533" i="24"/>
  <c r="X533" i="24" s="1"/>
  <c r="Y519" i="24"/>
  <c r="X519" i="24" s="1"/>
  <c r="Y505" i="24"/>
  <c r="X505" i="24" s="1"/>
  <c r="Y477" i="24"/>
  <c r="X477" i="24" s="1"/>
  <c r="Y463" i="24"/>
  <c r="X463" i="24" s="1"/>
  <c r="Y449" i="24"/>
  <c r="X449" i="24" s="1"/>
  <c r="Y435" i="24"/>
  <c r="X435" i="24" s="1"/>
  <c r="Y407" i="24"/>
  <c r="X407" i="24" s="1"/>
  <c r="Y379" i="24"/>
  <c r="X379" i="24" s="1"/>
  <c r="Y365" i="24"/>
  <c r="X365" i="24" s="1"/>
  <c r="Y351" i="24"/>
  <c r="X351" i="24" s="1"/>
  <c r="Y337" i="24"/>
  <c r="X337" i="24" s="1"/>
  <c r="Y323" i="24"/>
  <c r="X323" i="24" s="1"/>
  <c r="Y309" i="24"/>
  <c r="X309" i="24" s="1"/>
  <c r="Y295" i="24"/>
  <c r="X295" i="24" s="1"/>
  <c r="Y281" i="24"/>
  <c r="X281" i="24" s="1"/>
  <c r="Y267" i="24"/>
  <c r="X267" i="24" s="1"/>
  <c r="Y253" i="24"/>
  <c r="X253" i="24" s="1"/>
  <c r="Y239" i="24"/>
  <c r="X239" i="24" s="1"/>
  <c r="Y225" i="24"/>
  <c r="X225" i="24" s="1"/>
  <c r="Y211" i="24"/>
  <c r="X211" i="24" s="1"/>
  <c r="Y197" i="24"/>
  <c r="X197" i="24" s="1"/>
  <c r="Y993" i="24"/>
  <c r="X993" i="24" s="1"/>
  <c r="Y979" i="24"/>
  <c r="X979" i="24" s="1"/>
  <c r="Y965" i="24"/>
  <c r="X965" i="24" s="1"/>
  <c r="Y951" i="24"/>
  <c r="X951" i="24" s="1"/>
  <c r="Y937" i="24"/>
  <c r="X937" i="24" s="1"/>
  <c r="Y923" i="24"/>
  <c r="X923" i="24" s="1"/>
  <c r="Y909" i="24"/>
  <c r="X909" i="24" s="1"/>
  <c r="Y895" i="24"/>
  <c r="X895" i="24" s="1"/>
  <c r="Y881" i="24"/>
  <c r="X881" i="24" s="1"/>
  <c r="Y867" i="24"/>
  <c r="X867" i="24" s="1"/>
  <c r="Y853" i="24"/>
  <c r="X853" i="24" s="1"/>
  <c r="Y839" i="24"/>
  <c r="X839" i="24" s="1"/>
  <c r="Y825" i="24"/>
  <c r="X825" i="24" s="1"/>
  <c r="Y811" i="24"/>
  <c r="X811" i="24" s="1"/>
  <c r="Y797" i="24"/>
  <c r="X797" i="24" s="1"/>
  <c r="Y783" i="24"/>
  <c r="X783" i="24" s="1"/>
  <c r="Y769" i="24"/>
  <c r="X769" i="24" s="1"/>
  <c r="Y755" i="24"/>
  <c r="X755" i="24" s="1"/>
  <c r="Y741" i="24"/>
  <c r="X741" i="24" s="1"/>
  <c r="Y727" i="24"/>
  <c r="X727" i="24" s="1"/>
  <c r="Y713" i="24"/>
  <c r="X713" i="24" s="1"/>
  <c r="Y699" i="24"/>
  <c r="X699" i="24" s="1"/>
  <c r="Y685" i="24"/>
  <c r="X685" i="24" s="1"/>
  <c r="Y671" i="24"/>
  <c r="X671" i="24" s="1"/>
  <c r="Y657" i="24"/>
  <c r="X657" i="24" s="1"/>
  <c r="Y643" i="24"/>
  <c r="X643" i="24" s="1"/>
  <c r="Y629" i="24"/>
  <c r="X629" i="24" s="1"/>
  <c r="Y615" i="24"/>
  <c r="X615" i="24" s="1"/>
  <c r="Y601" i="24"/>
  <c r="X601" i="24" s="1"/>
  <c r="Y587" i="24"/>
  <c r="X587" i="24" s="1"/>
  <c r="Y573" i="24"/>
  <c r="X573" i="24" s="1"/>
  <c r="Y559" i="24"/>
  <c r="X559" i="24" s="1"/>
  <c r="Y545" i="24"/>
  <c r="X545" i="24" s="1"/>
  <c r="Y531" i="24"/>
  <c r="X531" i="24" s="1"/>
  <c r="Y517" i="24"/>
  <c r="X517" i="24" s="1"/>
  <c r="Y503" i="24"/>
  <c r="X503" i="24" s="1"/>
  <c r="Y489" i="24"/>
  <c r="X489" i="24" s="1"/>
  <c r="Y475" i="24"/>
  <c r="X475" i="24" s="1"/>
  <c r="Y461" i="24"/>
  <c r="X461" i="24" s="1"/>
  <c r="Y447" i="24"/>
  <c r="X447" i="24" s="1"/>
  <c r="Y433" i="24"/>
  <c r="X433" i="24" s="1"/>
  <c r="Y419" i="24"/>
  <c r="X419" i="24" s="1"/>
  <c r="Y405" i="24"/>
  <c r="X405" i="24" s="1"/>
  <c r="Y391" i="24"/>
  <c r="X391" i="24" s="1"/>
  <c r="Y377" i="24"/>
  <c r="X377" i="24" s="1"/>
  <c r="Y363" i="24"/>
  <c r="X363" i="24" s="1"/>
  <c r="Y349" i="24"/>
  <c r="X349" i="24" s="1"/>
  <c r="Y335" i="24"/>
  <c r="X335" i="24" s="1"/>
  <c r="Y321" i="24"/>
  <c r="X321" i="24" s="1"/>
  <c r="Y307" i="24"/>
  <c r="X307" i="24" s="1"/>
  <c r="Y293" i="24"/>
  <c r="X293" i="24" s="1"/>
  <c r="Y279" i="24"/>
  <c r="X279" i="24" s="1"/>
  <c r="Y265" i="24"/>
  <c r="X265" i="24" s="1"/>
  <c r="Y237" i="24"/>
  <c r="X237" i="24" s="1"/>
  <c r="Y223" i="24"/>
  <c r="X223" i="24" s="1"/>
  <c r="Y209" i="24"/>
  <c r="X209" i="24" s="1"/>
  <c r="Y195" i="24"/>
  <c r="X195" i="24" s="1"/>
  <c r="Y181" i="24"/>
  <c r="X181" i="24" s="1"/>
  <c r="Y167" i="24"/>
  <c r="X167" i="24" s="1"/>
  <c r="Y153" i="24"/>
  <c r="X153" i="24" s="1"/>
  <c r="Y139" i="24"/>
  <c r="X139" i="24" s="1"/>
  <c r="Y125" i="24"/>
  <c r="X125" i="24" s="1"/>
  <c r="Y111" i="24"/>
  <c r="X111" i="24" s="1"/>
  <c r="Y97" i="24"/>
  <c r="X97" i="24" s="1"/>
  <c r="Y83" i="24"/>
  <c r="X83" i="24" s="1"/>
  <c r="Y69" i="24"/>
  <c r="X69" i="24" s="1"/>
  <c r="Y55" i="24"/>
  <c r="X55" i="24" s="1"/>
  <c r="Y41" i="24"/>
  <c r="X41" i="24" s="1"/>
  <c r="Y27" i="24"/>
  <c r="X27" i="24" s="1"/>
  <c r="Y13" i="24"/>
  <c r="X13" i="24" s="1"/>
  <c r="Y995" i="24"/>
  <c r="X995" i="24" s="1"/>
  <c r="Y981" i="24"/>
  <c r="X981" i="24" s="1"/>
  <c r="Y953" i="24"/>
  <c r="X953" i="24" s="1"/>
  <c r="Y925" i="24"/>
  <c r="X925" i="24" s="1"/>
  <c r="Y911" i="24"/>
  <c r="X911" i="24" s="1"/>
  <c r="Y883" i="24"/>
  <c r="X883" i="24" s="1"/>
  <c r="Y869" i="24"/>
  <c r="X869" i="24" s="1"/>
  <c r="Y841" i="24"/>
  <c r="X841" i="24" s="1"/>
  <c r="Y813" i="24"/>
  <c r="X813" i="24" s="1"/>
  <c r="Y785" i="24"/>
  <c r="X785" i="24" s="1"/>
  <c r="Y757" i="24"/>
  <c r="X757" i="24" s="1"/>
  <c r="Y729" i="24"/>
  <c r="X729" i="24" s="1"/>
  <c r="Y687" i="24"/>
  <c r="X687" i="24" s="1"/>
  <c r="Y631" i="24"/>
  <c r="X631" i="24" s="1"/>
  <c r="Y561" i="24"/>
  <c r="X561" i="24" s="1"/>
  <c r="Y421" i="24"/>
  <c r="X421" i="24" s="1"/>
  <c r="Y992" i="24"/>
  <c r="X992" i="24" s="1"/>
  <c r="Y978" i="24"/>
  <c r="X978" i="24" s="1"/>
  <c r="Y964" i="24"/>
  <c r="X964" i="24" s="1"/>
  <c r="Y950" i="24"/>
  <c r="X950" i="24" s="1"/>
  <c r="Y936" i="24"/>
  <c r="X936" i="24" s="1"/>
  <c r="Y922" i="24"/>
  <c r="X922" i="24" s="1"/>
  <c r="Y908" i="24"/>
  <c r="X908" i="24" s="1"/>
  <c r="Y894" i="24"/>
  <c r="X894" i="24" s="1"/>
  <c r="Y880" i="24"/>
  <c r="X880" i="24" s="1"/>
  <c r="Y866" i="24"/>
  <c r="X866" i="24" s="1"/>
  <c r="Y852" i="24"/>
  <c r="X852" i="24" s="1"/>
  <c r="Y838" i="24"/>
  <c r="X838" i="24" s="1"/>
  <c r="Y824" i="24"/>
  <c r="X824" i="24" s="1"/>
  <c r="Y810" i="24"/>
  <c r="X810" i="24" s="1"/>
  <c r="Y796" i="24"/>
  <c r="X796" i="24" s="1"/>
  <c r="Y782" i="24"/>
  <c r="X782" i="24" s="1"/>
  <c r="Y768" i="24"/>
  <c r="X768" i="24" s="1"/>
  <c r="Y754" i="24"/>
  <c r="X754" i="24" s="1"/>
  <c r="Y740" i="24"/>
  <c r="X740" i="24" s="1"/>
  <c r="Y726" i="24"/>
  <c r="X726" i="24" s="1"/>
  <c r="Y712" i="24"/>
  <c r="X712" i="24" s="1"/>
  <c r="Y698" i="24"/>
  <c r="X698" i="24" s="1"/>
  <c r="Y684" i="24"/>
  <c r="X684" i="24" s="1"/>
  <c r="Y670" i="24"/>
  <c r="X670" i="24" s="1"/>
  <c r="Y656" i="24"/>
  <c r="X656" i="24" s="1"/>
  <c r="Y642" i="24"/>
  <c r="X642" i="24" s="1"/>
  <c r="Y628" i="24"/>
  <c r="X628" i="24" s="1"/>
  <c r="Y614" i="24"/>
  <c r="X614" i="24" s="1"/>
  <c r="Y600" i="24"/>
  <c r="X600" i="24" s="1"/>
  <c r="Y586" i="24"/>
  <c r="X586" i="24" s="1"/>
  <c r="Y572" i="24"/>
  <c r="X572" i="24" s="1"/>
  <c r="Y558" i="24"/>
  <c r="X558" i="24" s="1"/>
  <c r="Y544" i="24"/>
  <c r="X544" i="24" s="1"/>
  <c r="Y530" i="24"/>
  <c r="X530" i="24" s="1"/>
  <c r="Y502" i="24"/>
  <c r="X502" i="24" s="1"/>
  <c r="Y488" i="24"/>
  <c r="X488" i="24" s="1"/>
  <c r="Y474" i="24"/>
  <c r="X474" i="24" s="1"/>
  <c r="Y460" i="24"/>
  <c r="X460" i="24" s="1"/>
  <c r="Y446" i="24"/>
  <c r="X446" i="24" s="1"/>
  <c r="Y432" i="24"/>
  <c r="X432" i="24" s="1"/>
  <c r="Y418" i="24"/>
  <c r="X418" i="24" s="1"/>
  <c r="Y404" i="24"/>
  <c r="X404" i="24" s="1"/>
  <c r="Y390" i="24"/>
  <c r="X390" i="24" s="1"/>
  <c r="Y376" i="24"/>
  <c r="X376" i="24" s="1"/>
  <c r="Y362" i="24"/>
  <c r="X362" i="24" s="1"/>
  <c r="Y348" i="24"/>
  <c r="X348" i="24" s="1"/>
  <c r="Y334" i="24"/>
  <c r="X334" i="24" s="1"/>
  <c r="Y320" i="24"/>
  <c r="X320" i="24" s="1"/>
  <c r="Y306" i="24"/>
  <c r="X306" i="24" s="1"/>
  <c r="Y292" i="24"/>
  <c r="X292" i="24" s="1"/>
  <c r="Y278" i="24"/>
  <c r="X278" i="24" s="1"/>
  <c r="Y264" i="24"/>
  <c r="X264" i="24" s="1"/>
  <c r="Y250" i="24"/>
  <c r="X250" i="24" s="1"/>
  <c r="Y236" i="24"/>
  <c r="X236" i="24" s="1"/>
  <c r="Y222" i="24"/>
  <c r="X222" i="24" s="1"/>
  <c r="Y208" i="24"/>
  <c r="X208" i="24" s="1"/>
  <c r="Y194" i="24"/>
  <c r="X194" i="24" s="1"/>
  <c r="Y180" i="24"/>
  <c r="X180" i="24" s="1"/>
  <c r="Y166" i="24"/>
  <c r="X166" i="24" s="1"/>
  <c r="Y152" i="24"/>
  <c r="X152" i="24" s="1"/>
  <c r="Y138" i="24"/>
  <c r="X138" i="24" s="1"/>
  <c r="Y124" i="24"/>
  <c r="X124" i="24" s="1"/>
  <c r="Y110" i="24"/>
  <c r="X110" i="24" s="1"/>
  <c r="Y347" i="24"/>
  <c r="X347" i="24" s="1"/>
  <c r="Y319" i="24"/>
  <c r="X319" i="24" s="1"/>
  <c r="Y277" i="24"/>
  <c r="X277" i="24" s="1"/>
  <c r="Y249" i="24"/>
  <c r="X249" i="24" s="1"/>
  <c r="Y221" i="24"/>
  <c r="X221" i="24" s="1"/>
  <c r="Y193" i="24"/>
  <c r="X193" i="24" s="1"/>
  <c r="Y151" i="24"/>
  <c r="X151" i="24" s="1"/>
  <c r="Y123" i="24"/>
  <c r="X123" i="24" s="1"/>
  <c r="Y95" i="24"/>
  <c r="X95" i="24" s="1"/>
  <c r="Y67" i="24"/>
  <c r="X67" i="24" s="1"/>
  <c r="Y25" i="24"/>
  <c r="X25" i="24" s="1"/>
  <c r="Y361" i="24"/>
  <c r="X361" i="24" s="1"/>
  <c r="Y333" i="24"/>
  <c r="X333" i="24" s="1"/>
  <c r="Y305" i="24"/>
  <c r="X305" i="24" s="1"/>
  <c r="Y291" i="24"/>
  <c r="X291" i="24" s="1"/>
  <c r="Y263" i="24"/>
  <c r="X263" i="24" s="1"/>
  <c r="Y235" i="24"/>
  <c r="X235" i="24" s="1"/>
  <c r="Y207" i="24"/>
  <c r="X207" i="24" s="1"/>
  <c r="Y179" i="24"/>
  <c r="X179" i="24" s="1"/>
  <c r="Y165" i="24"/>
  <c r="X165" i="24" s="1"/>
  <c r="Y137" i="24"/>
  <c r="X137" i="24" s="1"/>
  <c r="Y109" i="24"/>
  <c r="X109" i="24" s="1"/>
  <c r="Y81" i="24"/>
  <c r="X81" i="24" s="1"/>
  <c r="Y53" i="24"/>
  <c r="X53" i="24" s="1"/>
  <c r="Y39" i="24"/>
  <c r="X39" i="24" s="1"/>
  <c r="Y990" i="24"/>
  <c r="X990" i="24" s="1"/>
  <c r="Y976" i="24"/>
  <c r="X976" i="24" s="1"/>
  <c r="Y962" i="24"/>
  <c r="X962" i="24" s="1"/>
  <c r="Y948" i="24"/>
  <c r="X948" i="24" s="1"/>
  <c r="Y934" i="24"/>
  <c r="X934" i="24" s="1"/>
  <c r="Y920" i="24"/>
  <c r="X920" i="24" s="1"/>
  <c r="Y906" i="24"/>
  <c r="X906" i="24" s="1"/>
  <c r="Y892" i="24"/>
  <c r="X892" i="24" s="1"/>
  <c r="Y878" i="24"/>
  <c r="X878" i="24" s="1"/>
  <c r="Y864" i="24"/>
  <c r="X864" i="24" s="1"/>
  <c r="Y850" i="24"/>
  <c r="X850" i="24" s="1"/>
  <c r="Y836" i="24"/>
  <c r="X836" i="24" s="1"/>
  <c r="Y822" i="24"/>
  <c r="X822" i="24" s="1"/>
  <c r="Y808" i="24"/>
  <c r="X808" i="24" s="1"/>
  <c r="Y794" i="24"/>
  <c r="X794" i="24" s="1"/>
  <c r="Y780" i="24"/>
  <c r="X780" i="24" s="1"/>
  <c r="Y766" i="24"/>
  <c r="X766" i="24" s="1"/>
  <c r="Y752" i="24"/>
  <c r="X752" i="24" s="1"/>
  <c r="Y738" i="24"/>
  <c r="X738" i="24" s="1"/>
  <c r="Y724" i="24"/>
  <c r="X724" i="24" s="1"/>
  <c r="Y710" i="24"/>
  <c r="X710" i="24" s="1"/>
  <c r="Y696" i="24"/>
  <c r="X696" i="24" s="1"/>
  <c r="Y682" i="24"/>
  <c r="X682" i="24" s="1"/>
  <c r="Y668" i="24"/>
  <c r="X668" i="24" s="1"/>
  <c r="Y654" i="24"/>
  <c r="X654" i="24" s="1"/>
  <c r="Y640" i="24"/>
  <c r="X640" i="24" s="1"/>
  <c r="Y626" i="24"/>
  <c r="X626" i="24" s="1"/>
  <c r="Y612" i="24"/>
  <c r="X612" i="24" s="1"/>
  <c r="Y598" i="24"/>
  <c r="X598" i="24" s="1"/>
  <c r="Y584" i="24"/>
  <c r="X584" i="24" s="1"/>
  <c r="Y570" i="24"/>
  <c r="X570" i="24" s="1"/>
  <c r="Y556" i="24"/>
  <c r="X556" i="24" s="1"/>
  <c r="Y542" i="24"/>
  <c r="X542" i="24" s="1"/>
  <c r="Y528" i="24"/>
  <c r="X528" i="24" s="1"/>
  <c r="Y514" i="24"/>
  <c r="X514" i="24" s="1"/>
  <c r="Y500" i="24"/>
  <c r="X500" i="24" s="1"/>
  <c r="Y486" i="24"/>
  <c r="X486" i="24" s="1"/>
  <c r="Y472" i="24"/>
  <c r="X472" i="24" s="1"/>
  <c r="Y458" i="24"/>
  <c r="X458" i="24" s="1"/>
  <c r="Y444" i="24"/>
  <c r="X444" i="24" s="1"/>
  <c r="Y430" i="24"/>
  <c r="X430" i="24" s="1"/>
  <c r="Y416" i="24"/>
  <c r="X416" i="24" s="1"/>
  <c r="Y402" i="24"/>
  <c r="X402" i="24" s="1"/>
  <c r="Y388" i="24"/>
  <c r="X388" i="24" s="1"/>
  <c r="Y374" i="24"/>
  <c r="X374" i="24" s="1"/>
  <c r="Y360" i="24"/>
  <c r="X360" i="24" s="1"/>
  <c r="Y346" i="24"/>
  <c r="X346" i="24" s="1"/>
  <c r="Y332" i="24"/>
  <c r="X332" i="24" s="1"/>
  <c r="Y318" i="24"/>
  <c r="X318" i="24" s="1"/>
  <c r="Y304" i="24"/>
  <c r="X304" i="24" s="1"/>
  <c r="Y290" i="24"/>
  <c r="X290" i="24" s="1"/>
  <c r="Y276" i="24"/>
  <c r="X276" i="24" s="1"/>
  <c r="Y248" i="24"/>
  <c r="X248" i="24" s="1"/>
  <c r="Y234" i="24"/>
  <c r="X234" i="24" s="1"/>
  <c r="Y220" i="24"/>
  <c r="X220" i="24" s="1"/>
  <c r="Y206" i="24"/>
  <c r="X206" i="24" s="1"/>
  <c r="Y192" i="24"/>
  <c r="X192" i="24" s="1"/>
  <c r="Y178" i="24"/>
  <c r="X178" i="24" s="1"/>
  <c r="Y164" i="24"/>
  <c r="X164" i="24" s="1"/>
  <c r="Y150" i="24"/>
  <c r="X150" i="24" s="1"/>
  <c r="Y136" i="24"/>
  <c r="X136" i="24" s="1"/>
  <c r="Y122" i="24"/>
  <c r="X122" i="24" s="1"/>
  <c r="Y108" i="24"/>
  <c r="X108" i="24" s="1"/>
  <c r="Y94" i="24"/>
  <c r="X94" i="24" s="1"/>
  <c r="Y80" i="24"/>
  <c r="X80" i="24" s="1"/>
  <c r="Y66" i="24"/>
  <c r="X66" i="24" s="1"/>
  <c r="Y52" i="24"/>
  <c r="X52" i="24" s="1"/>
  <c r="Y38" i="24"/>
  <c r="X38" i="24" s="1"/>
  <c r="Y24" i="24"/>
  <c r="X24" i="24" s="1"/>
  <c r="Y10" i="24"/>
  <c r="X10" i="24" s="1"/>
  <c r="Y183" i="24"/>
  <c r="X183" i="24" s="1"/>
  <c r="Y169" i="24"/>
  <c r="X169" i="24" s="1"/>
  <c r="Y155" i="24"/>
  <c r="X155" i="24" s="1"/>
  <c r="Y141" i="24"/>
  <c r="X141" i="24" s="1"/>
  <c r="Y127" i="24"/>
  <c r="X127" i="24" s="1"/>
  <c r="Y113" i="24"/>
  <c r="X113" i="24" s="1"/>
  <c r="Y99" i="24"/>
  <c r="X99" i="24" s="1"/>
  <c r="Y85" i="24"/>
  <c r="X85" i="24" s="1"/>
  <c r="Y71" i="24"/>
  <c r="X71" i="24" s="1"/>
  <c r="Y57" i="24"/>
  <c r="X57" i="24" s="1"/>
  <c r="Y43" i="24"/>
  <c r="X43" i="24" s="1"/>
  <c r="Y29" i="24"/>
  <c r="X29" i="24" s="1"/>
  <c r="Y15" i="24"/>
  <c r="X15" i="24" s="1"/>
  <c r="Y98" i="24"/>
  <c r="X98" i="24" s="1"/>
  <c r="Y84" i="24"/>
  <c r="X84" i="24" s="1"/>
  <c r="Y70" i="24"/>
  <c r="X70" i="24" s="1"/>
  <c r="Y56" i="24"/>
  <c r="X56" i="24" s="1"/>
  <c r="Y42" i="24"/>
  <c r="X42" i="24" s="1"/>
  <c r="Y28" i="24"/>
  <c r="X28" i="24" s="1"/>
  <c r="Y14" i="24"/>
  <c r="X14" i="24" s="1"/>
  <c r="Y96" i="24"/>
  <c r="X96" i="24" s="1"/>
  <c r="Y82" i="24"/>
  <c r="X82" i="24" s="1"/>
  <c r="Y68" i="24"/>
  <c r="X68" i="24" s="1"/>
  <c r="Y54" i="24"/>
  <c r="X54" i="24" s="1"/>
  <c r="Y40" i="24"/>
  <c r="X40" i="24" s="1"/>
  <c r="Y26" i="24"/>
  <c r="X26" i="24" s="1"/>
  <c r="Y12" i="24"/>
  <c r="X12" i="24" s="1"/>
  <c r="B233" i="15"/>
  <c r="Y262" i="24"/>
  <c r="X262" i="24" s="1"/>
  <c r="Y266" i="24"/>
  <c r="X266" i="24" s="1"/>
  <c r="F223" i="15"/>
  <c r="Y516" i="24"/>
  <c r="X516" i="24" s="1"/>
  <c r="Y159" i="24"/>
  <c r="X159" i="24" s="1"/>
  <c r="F95" i="23"/>
  <c r="J99" i="23"/>
  <c r="N96" i="23"/>
  <c r="N97" i="23"/>
  <c r="F98" i="23"/>
  <c r="N95" i="23"/>
  <c r="J97" i="23"/>
  <c r="J95" i="23"/>
  <c r="L99" i="23"/>
  <c r="J96" i="23"/>
  <c r="F97" i="23"/>
  <c r="L98" i="23"/>
  <c r="L97" i="23"/>
  <c r="H98" i="23"/>
  <c r="H99" i="23"/>
  <c r="H95" i="23"/>
  <c r="N98" i="23"/>
  <c r="F99" i="23"/>
  <c r="H96" i="23"/>
  <c r="H97" i="23"/>
  <c r="L96" i="23"/>
  <c r="F96" i="23"/>
  <c r="J98" i="23"/>
  <c r="L95" i="23"/>
  <c r="N99" i="23"/>
  <c r="G8" i="32"/>
  <c r="G9" i="32"/>
  <c r="H8" i="32"/>
  <c r="H9" i="32"/>
  <c r="I8" i="32"/>
  <c r="I9" i="32"/>
  <c r="K6" i="32"/>
  <c r="J7" i="32"/>
  <c r="F7" i="32"/>
  <c r="G7" i="32"/>
  <c r="K7" i="32"/>
  <c r="H7" i="32"/>
  <c r="I7" i="32"/>
  <c r="Y487" i="24"/>
  <c r="X487" i="24" s="1"/>
  <c r="Y372" i="24"/>
  <c r="X372" i="24" s="1"/>
  <c r="Y251" i="24"/>
  <c r="X251" i="24" s="1"/>
  <c r="F178" i="15"/>
  <c r="Y11" i="24"/>
  <c r="X11" i="24" s="1"/>
  <c r="AP11" i="24" s="1"/>
  <c r="Y9" i="24"/>
  <c r="X9" i="24" s="1"/>
  <c r="E141" i="15"/>
  <c r="AD4" i="24"/>
  <c r="AD5" i="24"/>
  <c r="AD6" i="24"/>
  <c r="AD7" i="24"/>
  <c r="AD8" i="24"/>
  <c r="AD9" i="24"/>
  <c r="AD10" i="24"/>
  <c r="AD11" i="24"/>
  <c r="AD12" i="24"/>
  <c r="AD13" i="24"/>
  <c r="AD14" i="24"/>
  <c r="AD15" i="24"/>
  <c r="AD16" i="24"/>
  <c r="AD17" i="24"/>
  <c r="AD18" i="24"/>
  <c r="AD19" i="24"/>
  <c r="AD20" i="24"/>
  <c r="AD21" i="24"/>
  <c r="AD22" i="24"/>
  <c r="AD23" i="24"/>
  <c r="AD24" i="24"/>
  <c r="AD25" i="24"/>
  <c r="AD26" i="24"/>
  <c r="AD27" i="24"/>
  <c r="AD28" i="24"/>
  <c r="AD29" i="24"/>
  <c r="AD30" i="24"/>
  <c r="AD31" i="24"/>
  <c r="AD32" i="24"/>
  <c r="AD33" i="24"/>
  <c r="AD34" i="24"/>
  <c r="AD35" i="24"/>
  <c r="AD36" i="24"/>
  <c r="AD37" i="24"/>
  <c r="AD38" i="24"/>
  <c r="AD39" i="24"/>
  <c r="AD40" i="24"/>
  <c r="AD41" i="24"/>
  <c r="AD42" i="24"/>
  <c r="AD43" i="24"/>
  <c r="AD44" i="24"/>
  <c r="AD45" i="24"/>
  <c r="AD46" i="24"/>
  <c r="AD47" i="24"/>
  <c r="AD48" i="24"/>
  <c r="AD49" i="24"/>
  <c r="AD50" i="24"/>
  <c r="AD51" i="24"/>
  <c r="AD52" i="24"/>
  <c r="AD53" i="24"/>
  <c r="AD54" i="24"/>
  <c r="AD55" i="24"/>
  <c r="AD56" i="24"/>
  <c r="AD57" i="24"/>
  <c r="AD58" i="24"/>
  <c r="AD59" i="24"/>
  <c r="AD60" i="24"/>
  <c r="AD61" i="24"/>
  <c r="AD62" i="24"/>
  <c r="AD63" i="24"/>
  <c r="AD64" i="24"/>
  <c r="AD65" i="24"/>
  <c r="AD66" i="24"/>
  <c r="AD67" i="24"/>
  <c r="AD68" i="24"/>
  <c r="AD69" i="24"/>
  <c r="AD70" i="24"/>
  <c r="AD71" i="24"/>
  <c r="AD72" i="24"/>
  <c r="AD73" i="24"/>
  <c r="AD74" i="24"/>
  <c r="AD75" i="24"/>
  <c r="AD76" i="24"/>
  <c r="AD77" i="24"/>
  <c r="AD78" i="24"/>
  <c r="AD79" i="24"/>
  <c r="AD80" i="24"/>
  <c r="AD81" i="24"/>
  <c r="AD82" i="24"/>
  <c r="AD83" i="24"/>
  <c r="AD84" i="24"/>
  <c r="AD85" i="24"/>
  <c r="AD86" i="24"/>
  <c r="AD87" i="24"/>
  <c r="AD88" i="24"/>
  <c r="AD89" i="24"/>
  <c r="AD90" i="24"/>
  <c r="AD91" i="24"/>
  <c r="AD92" i="24"/>
  <c r="AD93" i="24"/>
  <c r="AD94" i="24"/>
  <c r="AD95" i="24"/>
  <c r="AD96" i="24"/>
  <c r="AD97" i="24"/>
  <c r="AD98" i="24"/>
  <c r="AD99" i="24"/>
  <c r="AD100" i="24"/>
  <c r="AD101" i="24"/>
  <c r="AD102" i="24"/>
  <c r="AD103" i="24"/>
  <c r="AD104" i="24"/>
  <c r="AD105" i="24"/>
  <c r="AD106" i="24"/>
  <c r="AD107" i="24"/>
  <c r="AD108" i="24"/>
  <c r="AD109" i="24"/>
  <c r="AD110" i="24"/>
  <c r="AD111" i="24"/>
  <c r="AD112" i="24"/>
  <c r="AD113" i="24"/>
  <c r="AD114" i="24"/>
  <c r="AD115" i="24"/>
  <c r="AD116" i="24"/>
  <c r="AD117" i="24"/>
  <c r="AD118" i="24"/>
  <c r="AD119" i="24"/>
  <c r="AD120" i="24"/>
  <c r="AD121" i="24"/>
  <c r="AD122" i="24"/>
  <c r="AD123" i="24"/>
  <c r="AD124" i="24"/>
  <c r="AD125" i="24"/>
  <c r="AD126" i="24"/>
  <c r="AD127" i="24"/>
  <c r="AD128" i="24"/>
  <c r="AD129" i="24"/>
  <c r="AD130" i="24"/>
  <c r="AD131" i="24"/>
  <c r="AD132" i="24"/>
  <c r="AD133" i="24"/>
  <c r="AD134" i="24"/>
  <c r="AD135" i="24"/>
  <c r="AD136" i="24"/>
  <c r="AD137" i="24"/>
  <c r="AD138" i="24"/>
  <c r="AD139" i="24"/>
  <c r="AD140" i="24"/>
  <c r="AD141" i="24"/>
  <c r="AD142" i="24"/>
  <c r="AD143" i="24"/>
  <c r="AD144" i="24"/>
  <c r="AD145" i="24"/>
  <c r="AD146" i="24"/>
  <c r="AD147" i="24"/>
  <c r="AD148" i="24"/>
  <c r="AD149" i="24"/>
  <c r="AD150" i="24"/>
  <c r="AD151" i="24"/>
  <c r="AD152" i="24"/>
  <c r="AD153" i="24"/>
  <c r="AD154" i="24"/>
  <c r="AD155" i="24"/>
  <c r="AD156" i="24"/>
  <c r="AD157" i="24"/>
  <c r="AD158" i="24"/>
  <c r="AD159" i="24"/>
  <c r="AD160" i="24"/>
  <c r="AD161" i="24"/>
  <c r="AD162" i="24"/>
  <c r="AD163" i="24"/>
  <c r="AD164" i="24"/>
  <c r="AD165" i="24"/>
  <c r="AD166" i="24"/>
  <c r="AD167" i="24"/>
  <c r="AD168" i="24"/>
  <c r="AD169" i="24"/>
  <c r="AD170" i="24"/>
  <c r="AD171" i="24"/>
  <c r="AD172" i="24"/>
  <c r="AD173" i="24"/>
  <c r="AD174" i="24"/>
  <c r="AD175" i="24"/>
  <c r="AD176" i="24"/>
  <c r="AD177" i="24"/>
  <c r="AD178" i="24"/>
  <c r="AD179" i="24"/>
  <c r="AD180" i="24"/>
  <c r="AD181" i="24"/>
  <c r="AD182" i="24"/>
  <c r="AD183" i="24"/>
  <c r="AD184" i="24"/>
  <c r="AD185" i="24"/>
  <c r="AD186" i="24"/>
  <c r="AD187" i="24"/>
  <c r="AD188" i="24"/>
  <c r="AD189" i="24"/>
  <c r="AD190" i="24"/>
  <c r="AD191" i="24"/>
  <c r="AD192" i="24"/>
  <c r="AD193" i="24"/>
  <c r="AD194" i="24"/>
  <c r="AD195" i="24"/>
  <c r="AD196" i="24"/>
  <c r="AD197" i="24"/>
  <c r="AD198" i="24"/>
  <c r="AD199" i="24"/>
  <c r="AD200" i="24"/>
  <c r="AD201" i="24"/>
  <c r="AD202" i="24"/>
  <c r="AD203" i="24"/>
  <c r="AD204" i="24"/>
  <c r="AD205" i="24"/>
  <c r="AD206" i="24"/>
  <c r="AD207" i="24"/>
  <c r="AD208" i="24"/>
  <c r="AD209" i="24"/>
  <c r="AD210" i="24"/>
  <c r="AD211" i="24"/>
  <c r="AD212" i="24"/>
  <c r="AD213" i="24"/>
  <c r="AD214" i="24"/>
  <c r="AD215" i="24"/>
  <c r="AD216" i="24"/>
  <c r="AD217" i="24"/>
  <c r="AD218" i="24"/>
  <c r="AD219" i="24"/>
  <c r="AD220" i="24"/>
  <c r="AD221" i="24"/>
  <c r="AD222" i="24"/>
  <c r="AD223" i="24"/>
  <c r="AD224" i="24"/>
  <c r="AD225" i="24"/>
  <c r="AD226" i="24"/>
  <c r="AD227" i="24"/>
  <c r="AD228" i="24"/>
  <c r="AD229" i="24"/>
  <c r="AD230" i="24"/>
  <c r="AD231" i="24"/>
  <c r="AD232" i="24"/>
  <c r="AD233" i="24"/>
  <c r="AD234" i="24"/>
  <c r="AD235" i="24"/>
  <c r="AD236" i="24"/>
  <c r="AD237" i="24"/>
  <c r="AD238" i="24"/>
  <c r="AD239" i="24"/>
  <c r="AD240" i="24"/>
  <c r="AD241" i="24"/>
  <c r="AD242" i="24"/>
  <c r="AD243" i="24"/>
  <c r="AD244" i="24"/>
  <c r="AD245" i="24"/>
  <c r="AD246" i="24"/>
  <c r="AD247" i="24"/>
  <c r="AD248" i="24"/>
  <c r="AD249" i="24"/>
  <c r="AD250" i="24"/>
  <c r="AD251" i="24"/>
  <c r="AD252" i="24"/>
  <c r="AD253" i="24"/>
  <c r="AD254" i="24"/>
  <c r="AD255" i="24"/>
  <c r="AD256" i="24"/>
  <c r="AD257" i="24"/>
  <c r="AD258" i="24"/>
  <c r="AD259" i="24"/>
  <c r="AD260" i="24"/>
  <c r="AD261" i="24"/>
  <c r="AD262" i="24"/>
  <c r="AD263" i="24"/>
  <c r="AD264" i="24"/>
  <c r="AD265" i="24"/>
  <c r="AD266" i="24"/>
  <c r="AD267" i="24"/>
  <c r="AD268" i="24"/>
  <c r="AD269" i="24"/>
  <c r="AD270" i="24"/>
  <c r="AD271" i="24"/>
  <c r="AD272" i="24"/>
  <c r="AD273" i="24"/>
  <c r="AD274" i="24"/>
  <c r="AD275" i="24"/>
  <c r="AD276" i="24"/>
  <c r="AD277" i="24"/>
  <c r="AD278" i="24"/>
  <c r="AD279" i="24"/>
  <c r="AD280" i="24"/>
  <c r="AD281" i="24"/>
  <c r="AD282" i="24"/>
  <c r="AD283" i="24"/>
  <c r="AD284" i="24"/>
  <c r="AD285" i="24"/>
  <c r="AD286" i="24"/>
  <c r="AD287" i="24"/>
  <c r="AD288" i="24"/>
  <c r="AD289" i="24"/>
  <c r="AD290" i="24"/>
  <c r="AD291" i="24"/>
  <c r="AD292" i="24"/>
  <c r="AD293" i="24"/>
  <c r="AD294" i="24"/>
  <c r="AD295" i="24"/>
  <c r="AD296" i="24"/>
  <c r="AD297" i="24"/>
  <c r="AD298" i="24"/>
  <c r="AD299" i="24"/>
  <c r="AD300" i="24"/>
  <c r="AD301" i="24"/>
  <c r="AD302" i="24"/>
  <c r="AD303" i="24"/>
  <c r="AD304" i="24"/>
  <c r="AD305" i="24"/>
  <c r="AD306" i="24"/>
  <c r="AD307" i="24"/>
  <c r="AD308" i="24"/>
  <c r="AD309" i="24"/>
  <c r="AD310" i="24"/>
  <c r="AD311" i="24"/>
  <c r="AD312" i="24"/>
  <c r="AD313" i="24"/>
  <c r="AD314" i="24"/>
  <c r="AD315" i="24"/>
  <c r="AD316" i="24"/>
  <c r="AD317" i="24"/>
  <c r="AD318" i="24"/>
  <c r="AD319" i="24"/>
  <c r="AD320" i="24"/>
  <c r="AD321" i="24"/>
  <c r="AD322" i="24"/>
  <c r="AD323" i="24"/>
  <c r="AD324" i="24"/>
  <c r="AD325" i="24"/>
  <c r="AD326" i="24"/>
  <c r="AD327" i="24"/>
  <c r="AD328" i="24"/>
  <c r="AD329" i="24"/>
  <c r="AD330" i="24"/>
  <c r="AD331" i="24"/>
  <c r="AD332" i="24"/>
  <c r="AD333" i="24"/>
  <c r="AD334" i="24"/>
  <c r="AD335" i="24"/>
  <c r="AD336" i="24"/>
  <c r="AD337" i="24"/>
  <c r="AD338" i="24"/>
  <c r="AD339" i="24"/>
  <c r="AD340" i="24"/>
  <c r="AD341" i="24"/>
  <c r="AD342" i="24"/>
  <c r="AD343" i="24"/>
  <c r="AD344" i="24"/>
  <c r="AD345" i="24"/>
  <c r="AD346" i="24"/>
  <c r="AD347" i="24"/>
  <c r="AD348" i="24"/>
  <c r="AD349" i="24"/>
  <c r="AD350" i="24"/>
  <c r="AD351" i="24"/>
  <c r="AD352" i="24"/>
  <c r="AD353" i="24"/>
  <c r="AD354" i="24"/>
  <c r="AD355" i="24"/>
  <c r="AD356" i="24"/>
  <c r="AD357" i="24"/>
  <c r="AD358" i="24"/>
  <c r="AD359" i="24"/>
  <c r="AD360" i="24"/>
  <c r="AD361" i="24"/>
  <c r="AD362" i="24"/>
  <c r="AD363" i="24"/>
  <c r="AD364" i="24"/>
  <c r="AD365" i="24"/>
  <c r="AD366" i="24"/>
  <c r="AD367" i="24"/>
  <c r="AD368" i="24"/>
  <c r="AD369" i="24"/>
  <c r="AD370" i="24"/>
  <c r="AD371" i="24"/>
  <c r="AD372" i="24"/>
  <c r="AD373" i="24"/>
  <c r="AD374" i="24"/>
  <c r="AD375" i="24"/>
  <c r="AD376" i="24"/>
  <c r="AD377" i="24"/>
  <c r="AD378" i="24"/>
  <c r="AD379" i="24"/>
  <c r="AD380" i="24"/>
  <c r="AD381" i="24"/>
  <c r="AD382" i="24"/>
  <c r="AD383" i="24"/>
  <c r="AD384" i="24"/>
  <c r="AD385" i="24"/>
  <c r="AD386" i="24"/>
  <c r="AD387" i="24"/>
  <c r="AD388" i="24"/>
  <c r="AD389" i="24"/>
  <c r="AD390" i="24"/>
  <c r="AD391" i="24"/>
  <c r="AD392" i="24"/>
  <c r="AD393" i="24"/>
  <c r="AD394" i="24"/>
  <c r="AD395" i="24"/>
  <c r="AD396" i="24"/>
  <c r="AD397" i="24"/>
  <c r="AD398" i="24"/>
  <c r="AD399" i="24"/>
  <c r="AD400" i="24"/>
  <c r="AD401" i="24"/>
  <c r="AD402" i="24"/>
  <c r="AD403" i="24"/>
  <c r="AD404" i="24"/>
  <c r="AD405" i="24"/>
  <c r="AD406" i="24"/>
  <c r="AD407" i="24"/>
  <c r="AD408" i="24"/>
  <c r="AD409" i="24"/>
  <c r="AD410" i="24"/>
  <c r="AD411" i="24"/>
  <c r="AD412" i="24"/>
  <c r="AD413" i="24"/>
  <c r="AD414" i="24"/>
  <c r="AD415" i="24"/>
  <c r="AD416" i="24"/>
  <c r="AD417" i="24"/>
  <c r="AD418" i="24"/>
  <c r="AD419" i="24"/>
  <c r="AD420" i="24"/>
  <c r="AD421" i="24"/>
  <c r="AD422" i="24"/>
  <c r="AD423" i="24"/>
  <c r="AD424" i="24"/>
  <c r="AD425" i="24"/>
  <c r="AD426" i="24"/>
  <c r="AD427" i="24"/>
  <c r="AD428" i="24"/>
  <c r="AD429" i="24"/>
  <c r="AD430" i="24"/>
  <c r="AD431" i="24"/>
  <c r="AD432" i="24"/>
  <c r="AD433" i="24"/>
  <c r="AD434" i="24"/>
  <c r="AD435" i="24"/>
  <c r="AD436" i="24"/>
  <c r="AD437" i="24"/>
  <c r="AD438" i="24"/>
  <c r="AD439" i="24"/>
  <c r="AD440" i="24"/>
  <c r="AD441" i="24"/>
  <c r="AD442" i="24"/>
  <c r="AD443" i="24"/>
  <c r="AD444" i="24"/>
  <c r="AD445" i="24"/>
  <c r="AD446" i="24"/>
  <c r="AD447" i="24"/>
  <c r="AD448" i="24"/>
  <c r="AD449" i="24"/>
  <c r="AD450" i="24"/>
  <c r="AD451" i="24"/>
  <c r="AD452" i="24"/>
  <c r="AD453" i="24"/>
  <c r="AD454" i="24"/>
  <c r="AD455" i="24"/>
  <c r="AD456" i="24"/>
  <c r="AD457" i="24"/>
  <c r="AD458" i="24"/>
  <c r="AD459" i="24"/>
  <c r="AD460" i="24"/>
  <c r="AD461" i="24"/>
  <c r="AD462" i="24"/>
  <c r="AD463" i="24"/>
  <c r="AD464" i="24"/>
  <c r="AD465" i="24"/>
  <c r="AD466" i="24"/>
  <c r="AD467" i="24"/>
  <c r="AD468" i="24"/>
  <c r="AD469" i="24"/>
  <c r="AD470" i="24"/>
  <c r="AD471" i="24"/>
  <c r="AD472" i="24"/>
  <c r="AD473" i="24"/>
  <c r="AD474" i="24"/>
  <c r="AD475" i="24"/>
  <c r="AD476" i="24"/>
  <c r="AD477" i="24"/>
  <c r="AD478" i="24"/>
  <c r="AD479" i="24"/>
  <c r="AD480" i="24"/>
  <c r="AD481" i="24"/>
  <c r="AD482" i="24"/>
  <c r="AD483" i="24"/>
  <c r="AD484" i="24"/>
  <c r="AD485" i="24"/>
  <c r="AD486" i="24"/>
  <c r="AD487" i="24"/>
  <c r="AD488" i="24"/>
  <c r="AD489" i="24"/>
  <c r="AD490" i="24"/>
  <c r="AD491" i="24"/>
  <c r="AD492" i="24"/>
  <c r="AD493" i="24"/>
  <c r="AD494" i="24"/>
  <c r="AD495" i="24"/>
  <c r="AD496" i="24"/>
  <c r="AD497" i="24"/>
  <c r="AD498" i="24"/>
  <c r="AD499" i="24"/>
  <c r="AD500" i="24"/>
  <c r="AD501" i="24"/>
  <c r="AD502" i="24"/>
  <c r="AD503" i="24"/>
  <c r="AD504" i="24"/>
  <c r="AD505" i="24"/>
  <c r="AD506" i="24"/>
  <c r="AD507" i="24"/>
  <c r="AD508" i="24"/>
  <c r="AD509" i="24"/>
  <c r="AD510" i="24"/>
  <c r="AD511" i="24"/>
  <c r="AD512" i="24"/>
  <c r="AD513" i="24"/>
  <c r="AD514" i="24"/>
  <c r="AD515" i="24"/>
  <c r="AD516" i="24"/>
  <c r="AD517" i="24"/>
  <c r="AD518" i="24"/>
  <c r="AD519" i="24"/>
  <c r="AD520" i="24"/>
  <c r="AD521" i="24"/>
  <c r="AD522" i="24"/>
  <c r="AD523" i="24"/>
  <c r="AD524" i="24"/>
  <c r="AD525" i="24"/>
  <c r="AD526" i="24"/>
  <c r="AD527" i="24"/>
  <c r="AD528" i="24"/>
  <c r="AD529" i="24"/>
  <c r="AD530" i="24"/>
  <c r="AD531" i="24"/>
  <c r="AD532" i="24"/>
  <c r="AD533" i="24"/>
  <c r="AD534" i="24"/>
  <c r="AD535" i="24"/>
  <c r="AD536" i="24"/>
  <c r="AD537" i="24"/>
  <c r="AD538" i="24"/>
  <c r="AD539" i="24"/>
  <c r="AD540" i="24"/>
  <c r="AD541" i="24"/>
  <c r="AD542" i="24"/>
  <c r="AD543" i="24"/>
  <c r="AD544" i="24"/>
  <c r="AD545" i="24"/>
  <c r="AD546" i="24"/>
  <c r="AD547" i="24"/>
  <c r="AD548" i="24"/>
  <c r="AD549" i="24"/>
  <c r="AD550" i="24"/>
  <c r="AD551" i="24"/>
  <c r="AD552" i="24"/>
  <c r="AD553" i="24"/>
  <c r="AD554" i="24"/>
  <c r="AD555" i="24"/>
  <c r="AD556" i="24"/>
  <c r="AD557" i="24"/>
  <c r="AD558" i="24"/>
  <c r="AD559" i="24"/>
  <c r="AD560" i="24"/>
  <c r="AD561" i="24"/>
  <c r="AD562" i="24"/>
  <c r="AD563" i="24"/>
  <c r="AD564" i="24"/>
  <c r="AD565" i="24"/>
  <c r="AD566" i="24"/>
  <c r="AD567" i="24"/>
  <c r="AD568" i="24"/>
  <c r="AD569" i="24"/>
  <c r="AD570" i="24"/>
  <c r="AD571" i="24"/>
  <c r="AD572" i="24"/>
  <c r="AD573" i="24"/>
  <c r="AD574" i="24"/>
  <c r="AD575" i="24"/>
  <c r="AD576" i="24"/>
  <c r="AD577" i="24"/>
  <c r="AD578" i="24"/>
  <c r="AD579" i="24"/>
  <c r="AD580" i="24"/>
  <c r="AD581" i="24"/>
  <c r="AD582" i="24"/>
  <c r="AD583" i="24"/>
  <c r="AD584" i="24"/>
  <c r="AD585" i="24"/>
  <c r="AD586" i="24"/>
  <c r="AD587" i="24"/>
  <c r="AD588" i="24"/>
  <c r="AD589" i="24"/>
  <c r="AD590" i="24"/>
  <c r="AD591" i="24"/>
  <c r="AD592" i="24"/>
  <c r="AD593" i="24"/>
  <c r="AD594" i="24"/>
  <c r="AD595" i="24"/>
  <c r="AD596" i="24"/>
  <c r="AD597" i="24"/>
  <c r="AD598" i="24"/>
  <c r="AD599" i="24"/>
  <c r="AD600" i="24"/>
  <c r="AD601" i="24"/>
  <c r="AD602" i="24"/>
  <c r="AD603" i="24"/>
  <c r="AD604" i="24"/>
  <c r="AD605" i="24"/>
  <c r="AD606" i="24"/>
  <c r="AD607" i="24"/>
  <c r="AD608" i="24"/>
  <c r="AD609" i="24"/>
  <c r="AD610" i="24"/>
  <c r="AD611" i="24"/>
  <c r="AD612" i="24"/>
  <c r="AD613" i="24"/>
  <c r="AD614" i="24"/>
  <c r="AD615" i="24"/>
  <c r="AD616" i="24"/>
  <c r="AD617" i="24"/>
  <c r="AD618" i="24"/>
  <c r="AD619" i="24"/>
  <c r="AD620" i="24"/>
  <c r="AD621" i="24"/>
  <c r="AD622" i="24"/>
  <c r="AD623" i="24"/>
  <c r="AD624" i="24"/>
  <c r="AD625" i="24"/>
  <c r="AD626" i="24"/>
  <c r="AD627" i="24"/>
  <c r="AD628" i="24"/>
  <c r="AD629" i="24"/>
  <c r="AD630" i="24"/>
  <c r="AD631" i="24"/>
  <c r="AD632" i="24"/>
  <c r="AD633" i="24"/>
  <c r="AD634" i="24"/>
  <c r="AD635" i="24"/>
  <c r="AD636" i="24"/>
  <c r="AD637" i="24"/>
  <c r="AD638" i="24"/>
  <c r="AD639" i="24"/>
  <c r="AD640" i="24"/>
  <c r="AD641" i="24"/>
  <c r="AD642" i="24"/>
  <c r="AD643" i="24"/>
  <c r="AD644" i="24"/>
  <c r="AD645" i="24"/>
  <c r="AD646" i="24"/>
  <c r="AD647" i="24"/>
  <c r="AD648" i="24"/>
  <c r="AD649" i="24"/>
  <c r="AD650" i="24"/>
  <c r="AD651" i="24"/>
  <c r="AD652" i="24"/>
  <c r="AD653" i="24"/>
  <c r="AD654" i="24"/>
  <c r="AD655" i="24"/>
  <c r="AD656" i="24"/>
  <c r="AD657" i="24"/>
  <c r="AD658" i="24"/>
  <c r="AD659" i="24"/>
  <c r="AD660" i="24"/>
  <c r="AD661" i="24"/>
  <c r="AD662" i="24"/>
  <c r="AD663" i="24"/>
  <c r="AD664" i="24"/>
  <c r="AD665" i="24"/>
  <c r="AD666" i="24"/>
  <c r="AD667" i="24"/>
  <c r="AD668" i="24"/>
  <c r="AD669" i="24"/>
  <c r="AD670" i="24"/>
  <c r="AD671" i="24"/>
  <c r="AD672" i="24"/>
  <c r="AD673" i="24"/>
  <c r="AD674" i="24"/>
  <c r="AD675" i="24"/>
  <c r="AD676" i="24"/>
  <c r="AD677" i="24"/>
  <c r="AD678" i="24"/>
  <c r="AD679" i="24"/>
  <c r="AD680" i="24"/>
  <c r="AD681" i="24"/>
  <c r="AD682" i="24"/>
  <c r="AD683" i="24"/>
  <c r="AD684" i="24"/>
  <c r="AD685" i="24"/>
  <c r="AD686" i="24"/>
  <c r="AD687" i="24"/>
  <c r="AD688" i="24"/>
  <c r="AD689" i="24"/>
  <c r="AD690" i="24"/>
  <c r="AD691" i="24"/>
  <c r="AD692" i="24"/>
  <c r="AD693" i="24"/>
  <c r="AD694" i="24"/>
  <c r="AD695" i="24"/>
  <c r="AD696" i="24"/>
  <c r="AD697" i="24"/>
  <c r="AD698" i="24"/>
  <c r="AD699" i="24"/>
  <c r="AD700" i="24"/>
  <c r="AD701" i="24"/>
  <c r="AD702" i="24"/>
  <c r="AD703" i="24"/>
  <c r="AD704" i="24"/>
  <c r="AD705" i="24"/>
  <c r="AD706" i="24"/>
  <c r="AD707" i="24"/>
  <c r="AD708" i="24"/>
  <c r="AD709" i="24"/>
  <c r="AD710" i="24"/>
  <c r="AD711" i="24"/>
  <c r="AD712" i="24"/>
  <c r="AD713" i="24"/>
  <c r="AD714" i="24"/>
  <c r="AD715" i="24"/>
  <c r="AD716" i="24"/>
  <c r="AD717" i="24"/>
  <c r="AD718" i="24"/>
  <c r="AD719" i="24"/>
  <c r="AD720" i="24"/>
  <c r="AD721" i="24"/>
  <c r="AD722" i="24"/>
  <c r="AD723" i="24"/>
  <c r="AD724" i="24"/>
  <c r="AD725" i="24"/>
  <c r="AD726" i="24"/>
  <c r="AD727" i="24"/>
  <c r="AD728" i="24"/>
  <c r="AD729" i="24"/>
  <c r="AD730" i="24"/>
  <c r="AD731" i="24"/>
  <c r="AD732" i="24"/>
  <c r="AD733" i="24"/>
  <c r="AD734" i="24"/>
  <c r="AD735" i="24"/>
  <c r="AD736" i="24"/>
  <c r="AD737" i="24"/>
  <c r="AD738" i="24"/>
  <c r="AD739" i="24"/>
  <c r="AD740" i="24"/>
  <c r="AD741" i="24"/>
  <c r="AD742" i="24"/>
  <c r="AD743" i="24"/>
  <c r="AD744" i="24"/>
  <c r="AD745" i="24"/>
  <c r="AD746" i="24"/>
  <c r="AD747" i="24"/>
  <c r="AD748" i="24"/>
  <c r="AD749" i="24"/>
  <c r="AD750" i="24"/>
  <c r="AD751" i="24"/>
  <c r="AD752" i="24"/>
  <c r="AD753" i="24"/>
  <c r="AD754" i="24"/>
  <c r="AD755" i="24"/>
  <c r="AD756" i="24"/>
  <c r="AD757" i="24"/>
  <c r="AD758" i="24"/>
  <c r="AD759" i="24"/>
  <c r="AD760" i="24"/>
  <c r="AD761" i="24"/>
  <c r="AD762" i="24"/>
  <c r="AD763" i="24"/>
  <c r="AD764" i="24"/>
  <c r="AD765" i="24"/>
  <c r="AD766" i="24"/>
  <c r="AD767" i="24"/>
  <c r="AD768" i="24"/>
  <c r="AD769" i="24"/>
  <c r="AD770" i="24"/>
  <c r="AD771" i="24"/>
  <c r="AD772" i="24"/>
  <c r="AD773" i="24"/>
  <c r="AD774" i="24"/>
  <c r="AD775" i="24"/>
  <c r="AD776" i="24"/>
  <c r="AD777" i="24"/>
  <c r="AD778" i="24"/>
  <c r="AD779" i="24"/>
  <c r="AD780" i="24"/>
  <c r="AD781" i="24"/>
  <c r="AD782" i="24"/>
  <c r="AD783" i="24"/>
  <c r="AD784" i="24"/>
  <c r="AD785" i="24"/>
  <c r="AD786" i="24"/>
  <c r="AD787" i="24"/>
  <c r="AD788" i="24"/>
  <c r="AD789" i="24"/>
  <c r="AD790" i="24"/>
  <c r="AD791" i="24"/>
  <c r="AD792" i="24"/>
  <c r="AD793" i="24"/>
  <c r="AD794" i="24"/>
  <c r="AD795" i="24"/>
  <c r="AD796" i="24"/>
  <c r="AD797" i="24"/>
  <c r="AD798" i="24"/>
  <c r="AD799" i="24"/>
  <c r="AD800" i="24"/>
  <c r="AD801" i="24"/>
  <c r="AD802" i="24"/>
  <c r="AD803" i="24"/>
  <c r="AD804" i="24"/>
  <c r="AD805" i="24"/>
  <c r="AD806" i="24"/>
  <c r="AD807" i="24"/>
  <c r="AD808" i="24"/>
  <c r="AD809" i="24"/>
  <c r="AD810" i="24"/>
  <c r="AD811" i="24"/>
  <c r="AD812" i="24"/>
  <c r="AD813" i="24"/>
  <c r="AD814" i="24"/>
  <c r="AD815" i="24"/>
  <c r="AD816" i="24"/>
  <c r="AD817" i="24"/>
  <c r="AD818" i="24"/>
  <c r="AD819" i="24"/>
  <c r="AD820" i="24"/>
  <c r="AD821" i="24"/>
  <c r="AD822" i="24"/>
  <c r="AD823" i="24"/>
  <c r="AD824" i="24"/>
  <c r="AD825" i="24"/>
  <c r="AD826" i="24"/>
  <c r="AD827" i="24"/>
  <c r="AD828" i="24"/>
  <c r="AD829" i="24"/>
  <c r="AD830" i="24"/>
  <c r="AD831" i="24"/>
  <c r="AD832" i="24"/>
  <c r="AD833" i="24"/>
  <c r="AD834" i="24"/>
  <c r="AD835" i="24"/>
  <c r="AD836" i="24"/>
  <c r="AD837" i="24"/>
  <c r="AD838" i="24"/>
  <c r="AD839" i="24"/>
  <c r="AD840" i="24"/>
  <c r="AD841" i="24"/>
  <c r="AD842" i="24"/>
  <c r="AD843" i="24"/>
  <c r="AD844" i="24"/>
  <c r="AD845" i="24"/>
  <c r="AD846" i="24"/>
  <c r="AD847" i="24"/>
  <c r="AD848" i="24"/>
  <c r="AD849" i="24"/>
  <c r="AD850" i="24"/>
  <c r="AD851" i="24"/>
  <c r="AD852" i="24"/>
  <c r="AD853" i="24"/>
  <c r="AD854" i="24"/>
  <c r="AD855" i="24"/>
  <c r="AD856" i="24"/>
  <c r="AD857" i="24"/>
  <c r="AD858" i="24"/>
  <c r="AD859" i="24"/>
  <c r="AD860" i="24"/>
  <c r="AD861" i="24"/>
  <c r="AD862" i="24"/>
  <c r="AD863" i="24"/>
  <c r="AD864" i="24"/>
  <c r="AD865" i="24"/>
  <c r="AD866" i="24"/>
  <c r="AD867" i="24"/>
  <c r="AD868" i="24"/>
  <c r="AD869" i="24"/>
  <c r="AD870" i="24"/>
  <c r="AD871" i="24"/>
  <c r="AD872" i="24"/>
  <c r="AD873" i="24"/>
  <c r="AD874" i="24"/>
  <c r="AD875" i="24"/>
  <c r="AD876" i="24"/>
  <c r="AD877" i="24"/>
  <c r="AD878" i="24"/>
  <c r="AD879" i="24"/>
  <c r="AD880" i="24"/>
  <c r="AD881" i="24"/>
  <c r="AD882" i="24"/>
  <c r="AD883" i="24"/>
  <c r="AD884" i="24"/>
  <c r="AD885" i="24"/>
  <c r="AD886" i="24"/>
  <c r="AD887" i="24"/>
  <c r="AD888" i="24"/>
  <c r="AD889" i="24"/>
  <c r="AD890" i="24"/>
  <c r="AD891" i="24"/>
  <c r="AD892" i="24"/>
  <c r="AD893" i="24"/>
  <c r="AD894" i="24"/>
  <c r="AD895" i="24"/>
  <c r="AD896" i="24"/>
  <c r="AD897" i="24"/>
  <c r="AD898" i="24"/>
  <c r="AD899" i="24"/>
  <c r="AD900" i="24"/>
  <c r="AD901" i="24"/>
  <c r="AD902" i="24"/>
  <c r="AD903" i="24"/>
  <c r="AD904" i="24"/>
  <c r="AD905" i="24"/>
  <c r="AD906" i="24"/>
  <c r="AD907" i="24"/>
  <c r="AD908" i="24"/>
  <c r="AD909" i="24"/>
  <c r="AD910" i="24"/>
  <c r="AD911" i="24"/>
  <c r="AD912" i="24"/>
  <c r="AD913" i="24"/>
  <c r="AD914" i="24"/>
  <c r="AD915" i="24"/>
  <c r="AD916" i="24"/>
  <c r="AD917" i="24"/>
  <c r="AD918" i="24"/>
  <c r="AD919" i="24"/>
  <c r="AD920" i="24"/>
  <c r="AD921" i="24"/>
  <c r="AD922" i="24"/>
  <c r="AD923" i="24"/>
  <c r="AD924" i="24"/>
  <c r="AD925" i="24"/>
  <c r="AD926" i="24"/>
  <c r="AD927" i="24"/>
  <c r="AD928" i="24"/>
  <c r="AD929" i="24"/>
  <c r="AD930" i="24"/>
  <c r="AD931" i="24"/>
  <c r="AD932" i="24"/>
  <c r="AD933" i="24"/>
  <c r="AD934" i="24"/>
  <c r="AD935" i="24"/>
  <c r="AD936" i="24"/>
  <c r="AD937" i="24"/>
  <c r="AD938" i="24"/>
  <c r="AD939" i="24"/>
  <c r="AD940" i="24"/>
  <c r="AD941" i="24"/>
  <c r="AD942" i="24"/>
  <c r="AD943" i="24"/>
  <c r="AD944" i="24"/>
  <c r="AD945" i="24"/>
  <c r="AD946" i="24"/>
  <c r="AD947" i="24"/>
  <c r="AD948" i="24"/>
  <c r="AD949" i="24"/>
  <c r="AD950" i="24"/>
  <c r="AD951" i="24"/>
  <c r="AD952" i="24"/>
  <c r="AD953" i="24"/>
  <c r="AD954" i="24"/>
  <c r="AD955" i="24"/>
  <c r="AD956" i="24"/>
  <c r="AD957" i="24"/>
  <c r="AD958" i="24"/>
  <c r="AD959" i="24"/>
  <c r="AD960" i="24"/>
  <c r="AD961" i="24"/>
  <c r="AD962" i="24"/>
  <c r="AD963" i="24"/>
  <c r="AD964" i="24"/>
  <c r="AD965" i="24"/>
  <c r="AD966" i="24"/>
  <c r="AD967" i="24"/>
  <c r="AD968" i="24"/>
  <c r="AD969" i="24"/>
  <c r="AD970" i="24"/>
  <c r="AD971" i="24"/>
  <c r="AD972" i="24"/>
  <c r="AD973" i="24"/>
  <c r="AD974" i="24"/>
  <c r="AD975" i="24"/>
  <c r="AD976" i="24"/>
  <c r="AD977" i="24"/>
  <c r="AD978" i="24"/>
  <c r="AD979" i="24"/>
  <c r="AD980" i="24"/>
  <c r="AD981" i="24"/>
  <c r="AD982" i="24"/>
  <c r="AD983" i="24"/>
  <c r="AD984" i="24"/>
  <c r="AD985" i="24"/>
  <c r="AD986" i="24"/>
  <c r="AD987" i="24"/>
  <c r="AD988" i="24"/>
  <c r="AD989" i="24"/>
  <c r="AD990" i="24"/>
  <c r="AD991" i="24"/>
  <c r="AD992" i="24"/>
  <c r="AD993" i="24"/>
  <c r="AD994" i="24"/>
  <c r="AD995" i="24"/>
  <c r="AD996" i="24"/>
  <c r="AD997" i="24"/>
  <c r="AD998" i="24"/>
  <c r="AD999" i="24"/>
  <c r="AD1000" i="24"/>
  <c r="AD1001" i="24"/>
  <c r="AD1002" i="24"/>
  <c r="AD1003" i="24"/>
  <c r="C115" i="15"/>
  <c r="B234" i="15" l="1"/>
  <c r="C233" i="15"/>
  <c r="L6" i="32"/>
  <c r="K9" i="32"/>
  <c r="K8" i="32"/>
  <c r="M4" i="24"/>
  <c r="M5" i="24"/>
  <c r="M6" i="24"/>
  <c r="M7" i="24"/>
  <c r="M8" i="24"/>
  <c r="M9" i="24"/>
  <c r="M10" i="24"/>
  <c r="M11" i="24"/>
  <c r="M12" i="24"/>
  <c r="M13" i="24"/>
  <c r="M14" i="24"/>
  <c r="M15" i="24"/>
  <c r="M16" i="24"/>
  <c r="M17" i="24"/>
  <c r="M18" i="24"/>
  <c r="M19" i="24"/>
  <c r="M20" i="24"/>
  <c r="M21" i="24"/>
  <c r="M22" i="24"/>
  <c r="M23" i="24"/>
  <c r="M24" i="24"/>
  <c r="M25" i="24"/>
  <c r="M26" i="24"/>
  <c r="M27" i="24"/>
  <c r="M28" i="24"/>
  <c r="M29" i="24"/>
  <c r="M30" i="24"/>
  <c r="M31" i="24"/>
  <c r="M32" i="24"/>
  <c r="M33" i="24"/>
  <c r="M34" i="24"/>
  <c r="M35" i="24"/>
  <c r="M36" i="24"/>
  <c r="M37" i="24"/>
  <c r="M38" i="24"/>
  <c r="M39" i="24"/>
  <c r="M40" i="24"/>
  <c r="M41" i="24"/>
  <c r="M42" i="24"/>
  <c r="M43" i="24"/>
  <c r="M44" i="24"/>
  <c r="M45" i="24"/>
  <c r="M46" i="24"/>
  <c r="M47" i="24"/>
  <c r="M48" i="24"/>
  <c r="M49" i="24"/>
  <c r="M50" i="24"/>
  <c r="M51" i="24"/>
  <c r="M52" i="24"/>
  <c r="M53" i="24"/>
  <c r="M54" i="24"/>
  <c r="M55" i="24"/>
  <c r="M56" i="24"/>
  <c r="M57" i="24"/>
  <c r="M58" i="24"/>
  <c r="M59" i="24"/>
  <c r="M60" i="24"/>
  <c r="M61" i="24"/>
  <c r="M62" i="24"/>
  <c r="M63" i="24"/>
  <c r="M64" i="24"/>
  <c r="M65" i="24"/>
  <c r="M66" i="24"/>
  <c r="M67" i="24"/>
  <c r="M68" i="24"/>
  <c r="M69" i="24"/>
  <c r="M70" i="24"/>
  <c r="M71" i="24"/>
  <c r="M72" i="24"/>
  <c r="M73" i="24"/>
  <c r="M74" i="24"/>
  <c r="M75" i="24"/>
  <c r="M76" i="24"/>
  <c r="M77" i="24"/>
  <c r="M78" i="24"/>
  <c r="M79" i="24"/>
  <c r="M80" i="24"/>
  <c r="M81" i="24"/>
  <c r="M82" i="24"/>
  <c r="M83" i="24"/>
  <c r="M84" i="24"/>
  <c r="M85" i="24"/>
  <c r="M86" i="24"/>
  <c r="M87" i="24"/>
  <c r="M88" i="24"/>
  <c r="M89" i="24"/>
  <c r="M90" i="24"/>
  <c r="M91" i="24"/>
  <c r="M92" i="24"/>
  <c r="M93" i="24"/>
  <c r="M94" i="24"/>
  <c r="M95" i="24"/>
  <c r="M96" i="24"/>
  <c r="M97" i="24"/>
  <c r="M98" i="24"/>
  <c r="M99" i="24"/>
  <c r="M100" i="24"/>
  <c r="M101" i="24"/>
  <c r="M102" i="24"/>
  <c r="M103" i="24"/>
  <c r="M104" i="24"/>
  <c r="M105" i="24"/>
  <c r="M106" i="24"/>
  <c r="M107" i="24"/>
  <c r="M108" i="24"/>
  <c r="M109" i="24"/>
  <c r="M110" i="24"/>
  <c r="M111" i="24"/>
  <c r="M112" i="24"/>
  <c r="M113" i="24"/>
  <c r="M114" i="24"/>
  <c r="M115" i="24"/>
  <c r="M116" i="24"/>
  <c r="M117" i="24"/>
  <c r="M118" i="24"/>
  <c r="M119" i="24"/>
  <c r="M120" i="24"/>
  <c r="M121" i="24"/>
  <c r="M122" i="24"/>
  <c r="M123" i="24"/>
  <c r="M124" i="24"/>
  <c r="M125" i="24"/>
  <c r="M126" i="24"/>
  <c r="M127" i="24"/>
  <c r="M128" i="24"/>
  <c r="M129" i="24"/>
  <c r="M130" i="24"/>
  <c r="M131" i="24"/>
  <c r="M132" i="24"/>
  <c r="M133" i="24"/>
  <c r="M134" i="24"/>
  <c r="M135" i="24"/>
  <c r="M136" i="24"/>
  <c r="M137" i="24"/>
  <c r="M138" i="24"/>
  <c r="M139" i="24"/>
  <c r="M140" i="24"/>
  <c r="M141" i="24"/>
  <c r="M142" i="24"/>
  <c r="M143" i="24"/>
  <c r="M144" i="24"/>
  <c r="M145" i="24"/>
  <c r="M146" i="24"/>
  <c r="M147" i="24"/>
  <c r="M148" i="24"/>
  <c r="M149" i="24"/>
  <c r="M150" i="24"/>
  <c r="M151" i="24"/>
  <c r="M152" i="24"/>
  <c r="M153" i="24"/>
  <c r="M154" i="24"/>
  <c r="M155" i="24"/>
  <c r="M156" i="24"/>
  <c r="M157" i="24"/>
  <c r="M158" i="24"/>
  <c r="M159" i="24"/>
  <c r="M160" i="24"/>
  <c r="M161" i="24"/>
  <c r="M162" i="24"/>
  <c r="M163" i="24"/>
  <c r="M164" i="24"/>
  <c r="M165" i="24"/>
  <c r="M166" i="24"/>
  <c r="M167" i="24"/>
  <c r="M168" i="24"/>
  <c r="M169" i="24"/>
  <c r="M170" i="24"/>
  <c r="M171" i="24"/>
  <c r="M172" i="24"/>
  <c r="M173" i="24"/>
  <c r="M174" i="24"/>
  <c r="M175" i="24"/>
  <c r="M176" i="24"/>
  <c r="M177" i="24"/>
  <c r="M178" i="24"/>
  <c r="M179" i="24"/>
  <c r="M180" i="24"/>
  <c r="M181" i="24"/>
  <c r="M182" i="24"/>
  <c r="M183" i="24"/>
  <c r="M184" i="24"/>
  <c r="M185" i="24"/>
  <c r="M186" i="24"/>
  <c r="M187" i="24"/>
  <c r="M188" i="24"/>
  <c r="M189" i="24"/>
  <c r="M190" i="24"/>
  <c r="M191" i="24"/>
  <c r="M192" i="24"/>
  <c r="M193" i="24"/>
  <c r="M194" i="24"/>
  <c r="M195" i="24"/>
  <c r="M196" i="24"/>
  <c r="M197" i="24"/>
  <c r="M198" i="24"/>
  <c r="M199" i="24"/>
  <c r="M200" i="24"/>
  <c r="M201" i="24"/>
  <c r="M202" i="24"/>
  <c r="M203" i="24"/>
  <c r="M204" i="24"/>
  <c r="M205" i="24"/>
  <c r="M206" i="24"/>
  <c r="M207" i="24"/>
  <c r="M208" i="24"/>
  <c r="M209" i="24"/>
  <c r="M210" i="24"/>
  <c r="M211" i="24"/>
  <c r="M212" i="24"/>
  <c r="M213" i="24"/>
  <c r="M214" i="24"/>
  <c r="M215" i="24"/>
  <c r="M216" i="24"/>
  <c r="M217" i="24"/>
  <c r="M218" i="24"/>
  <c r="M219" i="24"/>
  <c r="M220" i="24"/>
  <c r="M221" i="24"/>
  <c r="M222" i="24"/>
  <c r="M223" i="24"/>
  <c r="M224" i="24"/>
  <c r="M225" i="24"/>
  <c r="M226" i="24"/>
  <c r="M227" i="24"/>
  <c r="M228" i="24"/>
  <c r="M229" i="24"/>
  <c r="M230" i="24"/>
  <c r="M231" i="24"/>
  <c r="M232" i="24"/>
  <c r="M233" i="24"/>
  <c r="M234" i="24"/>
  <c r="M235" i="24"/>
  <c r="M236" i="24"/>
  <c r="M237" i="24"/>
  <c r="M238" i="24"/>
  <c r="M239" i="24"/>
  <c r="M240" i="24"/>
  <c r="M241" i="24"/>
  <c r="M242" i="24"/>
  <c r="M243" i="24"/>
  <c r="M244" i="24"/>
  <c r="M245" i="24"/>
  <c r="M246" i="24"/>
  <c r="M247" i="24"/>
  <c r="M248" i="24"/>
  <c r="M249" i="24"/>
  <c r="M250" i="24"/>
  <c r="M251" i="24"/>
  <c r="M252" i="24"/>
  <c r="M253" i="24"/>
  <c r="M254" i="24"/>
  <c r="M255" i="24"/>
  <c r="M256" i="24"/>
  <c r="M257" i="24"/>
  <c r="M258" i="24"/>
  <c r="M259" i="24"/>
  <c r="M260" i="24"/>
  <c r="M261" i="24"/>
  <c r="M262" i="24"/>
  <c r="M263" i="24"/>
  <c r="M264" i="24"/>
  <c r="M265" i="24"/>
  <c r="M266" i="24"/>
  <c r="M267" i="24"/>
  <c r="M268" i="24"/>
  <c r="M269" i="24"/>
  <c r="M270" i="24"/>
  <c r="M271" i="24"/>
  <c r="M272" i="24"/>
  <c r="M273" i="24"/>
  <c r="M274" i="24"/>
  <c r="M275" i="24"/>
  <c r="M276" i="24"/>
  <c r="M277" i="24"/>
  <c r="M278" i="24"/>
  <c r="M279" i="24"/>
  <c r="M280" i="24"/>
  <c r="M281" i="24"/>
  <c r="M282" i="24"/>
  <c r="M283" i="24"/>
  <c r="M284" i="24"/>
  <c r="M285" i="24"/>
  <c r="M286" i="24"/>
  <c r="M287" i="24"/>
  <c r="M288" i="24"/>
  <c r="M289" i="24"/>
  <c r="M290" i="24"/>
  <c r="M291" i="24"/>
  <c r="M292" i="24"/>
  <c r="M293" i="24"/>
  <c r="M294" i="24"/>
  <c r="M295" i="24"/>
  <c r="M296" i="24"/>
  <c r="M297" i="24"/>
  <c r="M298" i="24"/>
  <c r="M299" i="24"/>
  <c r="M300" i="24"/>
  <c r="M301" i="24"/>
  <c r="M302" i="24"/>
  <c r="M303" i="24"/>
  <c r="M304" i="24"/>
  <c r="M305" i="24"/>
  <c r="M306" i="24"/>
  <c r="M307" i="24"/>
  <c r="M308" i="24"/>
  <c r="M309" i="24"/>
  <c r="M310" i="24"/>
  <c r="M311" i="24"/>
  <c r="M312" i="24"/>
  <c r="M313" i="24"/>
  <c r="M314" i="24"/>
  <c r="M315" i="24"/>
  <c r="M316" i="24"/>
  <c r="M317" i="24"/>
  <c r="M318" i="24"/>
  <c r="M319" i="24"/>
  <c r="M320" i="24"/>
  <c r="M321" i="24"/>
  <c r="M322" i="24"/>
  <c r="M323" i="24"/>
  <c r="M324" i="24"/>
  <c r="M325" i="24"/>
  <c r="M326" i="24"/>
  <c r="M327" i="24"/>
  <c r="M328" i="24"/>
  <c r="M329" i="24"/>
  <c r="M330" i="24"/>
  <c r="M331" i="24"/>
  <c r="M332" i="24"/>
  <c r="M333" i="24"/>
  <c r="M334" i="24"/>
  <c r="M335" i="24"/>
  <c r="M336" i="24"/>
  <c r="M337" i="24"/>
  <c r="M338" i="24"/>
  <c r="M339" i="24"/>
  <c r="M340" i="24"/>
  <c r="M341" i="24"/>
  <c r="M342" i="24"/>
  <c r="M343" i="24"/>
  <c r="M344" i="24"/>
  <c r="M345" i="24"/>
  <c r="M346" i="24"/>
  <c r="M347" i="24"/>
  <c r="M348" i="24"/>
  <c r="M349" i="24"/>
  <c r="M350" i="24"/>
  <c r="M351" i="24"/>
  <c r="M352" i="24"/>
  <c r="M353" i="24"/>
  <c r="M354" i="24"/>
  <c r="M355" i="24"/>
  <c r="M356" i="24"/>
  <c r="M357" i="24"/>
  <c r="M358" i="24"/>
  <c r="M359" i="24"/>
  <c r="M360" i="24"/>
  <c r="M361" i="24"/>
  <c r="M362" i="24"/>
  <c r="M363" i="24"/>
  <c r="M364" i="24"/>
  <c r="M365" i="24"/>
  <c r="M366" i="24"/>
  <c r="M367" i="24"/>
  <c r="M368" i="24"/>
  <c r="M369" i="24"/>
  <c r="M370" i="24"/>
  <c r="M371" i="24"/>
  <c r="M372" i="24"/>
  <c r="M373" i="24"/>
  <c r="M374" i="24"/>
  <c r="M375" i="24"/>
  <c r="M376" i="24"/>
  <c r="M377" i="24"/>
  <c r="M378" i="24"/>
  <c r="M379" i="24"/>
  <c r="M380" i="24"/>
  <c r="M381" i="24"/>
  <c r="M382" i="24"/>
  <c r="M383" i="24"/>
  <c r="M384" i="24"/>
  <c r="M385" i="24"/>
  <c r="M386" i="24"/>
  <c r="M387" i="24"/>
  <c r="M388" i="24"/>
  <c r="M389" i="24"/>
  <c r="M390" i="24"/>
  <c r="M391" i="24"/>
  <c r="M392" i="24"/>
  <c r="M393" i="24"/>
  <c r="M394" i="24"/>
  <c r="M395" i="24"/>
  <c r="M396" i="24"/>
  <c r="M397" i="24"/>
  <c r="M398" i="24"/>
  <c r="M399" i="24"/>
  <c r="M400" i="24"/>
  <c r="M401" i="24"/>
  <c r="M402" i="24"/>
  <c r="M403" i="24"/>
  <c r="M404" i="24"/>
  <c r="M405" i="24"/>
  <c r="M406" i="24"/>
  <c r="M407" i="24"/>
  <c r="M408" i="24"/>
  <c r="M409" i="24"/>
  <c r="M410" i="24"/>
  <c r="M411" i="24"/>
  <c r="M412" i="24"/>
  <c r="M413" i="24"/>
  <c r="M414" i="24"/>
  <c r="M415" i="24"/>
  <c r="M416" i="24"/>
  <c r="M417" i="24"/>
  <c r="M418" i="24"/>
  <c r="M419" i="24"/>
  <c r="M420" i="24"/>
  <c r="M421" i="24"/>
  <c r="M422" i="24"/>
  <c r="M423" i="24"/>
  <c r="M424" i="24"/>
  <c r="M425" i="24"/>
  <c r="M426" i="24"/>
  <c r="M427" i="24"/>
  <c r="M428" i="24"/>
  <c r="M429" i="24"/>
  <c r="M430" i="24"/>
  <c r="M431" i="24"/>
  <c r="M432" i="24"/>
  <c r="M433" i="24"/>
  <c r="M434" i="24"/>
  <c r="M435" i="24"/>
  <c r="M436" i="24"/>
  <c r="M437" i="24"/>
  <c r="M438" i="24"/>
  <c r="M439" i="24"/>
  <c r="M440" i="24"/>
  <c r="M441" i="24"/>
  <c r="M442" i="24"/>
  <c r="M443" i="24"/>
  <c r="M444" i="24"/>
  <c r="M445" i="24"/>
  <c r="M446" i="24"/>
  <c r="M447" i="24"/>
  <c r="M448" i="24"/>
  <c r="M449" i="24"/>
  <c r="M450" i="24"/>
  <c r="M451" i="24"/>
  <c r="M452" i="24"/>
  <c r="M453" i="24"/>
  <c r="M454" i="24"/>
  <c r="M455" i="24"/>
  <c r="M456" i="24"/>
  <c r="M457" i="24"/>
  <c r="M458" i="24"/>
  <c r="M459" i="24"/>
  <c r="M460" i="24"/>
  <c r="M461" i="24"/>
  <c r="M462" i="24"/>
  <c r="M463" i="24"/>
  <c r="M464" i="24"/>
  <c r="M465" i="24"/>
  <c r="M466" i="24"/>
  <c r="M467" i="24"/>
  <c r="M468" i="24"/>
  <c r="M469" i="24"/>
  <c r="M470" i="24"/>
  <c r="M471" i="24"/>
  <c r="M472" i="24"/>
  <c r="M473" i="24"/>
  <c r="M474" i="24"/>
  <c r="M475" i="24"/>
  <c r="M476" i="24"/>
  <c r="M477" i="24"/>
  <c r="M478" i="24"/>
  <c r="M479" i="24"/>
  <c r="M480" i="24"/>
  <c r="M481" i="24"/>
  <c r="M482" i="24"/>
  <c r="M483" i="24"/>
  <c r="M484" i="24"/>
  <c r="M485" i="24"/>
  <c r="M486" i="24"/>
  <c r="M487" i="24"/>
  <c r="M488" i="24"/>
  <c r="M489" i="24"/>
  <c r="M490" i="24"/>
  <c r="M491" i="24"/>
  <c r="M492" i="24"/>
  <c r="M493" i="24"/>
  <c r="M494" i="24"/>
  <c r="M495" i="24"/>
  <c r="M496" i="24"/>
  <c r="M497" i="24"/>
  <c r="M498" i="24"/>
  <c r="M499" i="24"/>
  <c r="M500" i="24"/>
  <c r="M501" i="24"/>
  <c r="M502" i="24"/>
  <c r="M503" i="24"/>
  <c r="M504" i="24"/>
  <c r="M505" i="24"/>
  <c r="M506" i="24"/>
  <c r="M507" i="24"/>
  <c r="M508" i="24"/>
  <c r="M509" i="24"/>
  <c r="M510" i="24"/>
  <c r="M511" i="24"/>
  <c r="M512" i="24"/>
  <c r="M513" i="24"/>
  <c r="M514" i="24"/>
  <c r="M515" i="24"/>
  <c r="M516" i="24"/>
  <c r="M517" i="24"/>
  <c r="M518" i="24"/>
  <c r="M519" i="24"/>
  <c r="M520" i="24"/>
  <c r="M521" i="24"/>
  <c r="M522" i="24"/>
  <c r="M523" i="24"/>
  <c r="M524" i="24"/>
  <c r="M525" i="24"/>
  <c r="M526" i="24"/>
  <c r="M527" i="24"/>
  <c r="M528" i="24"/>
  <c r="M529" i="24"/>
  <c r="M530" i="24"/>
  <c r="M531" i="24"/>
  <c r="M532" i="24"/>
  <c r="M533" i="24"/>
  <c r="M534" i="24"/>
  <c r="M535" i="24"/>
  <c r="M536" i="24"/>
  <c r="M537" i="24"/>
  <c r="M538" i="24"/>
  <c r="M539" i="24"/>
  <c r="M540" i="24"/>
  <c r="M541" i="24"/>
  <c r="M542" i="24"/>
  <c r="M543" i="24"/>
  <c r="M544" i="24"/>
  <c r="M545" i="24"/>
  <c r="M546" i="24"/>
  <c r="M547" i="24"/>
  <c r="M548" i="24"/>
  <c r="M549" i="24"/>
  <c r="M550" i="24"/>
  <c r="M551" i="24"/>
  <c r="M552" i="24"/>
  <c r="M553" i="24"/>
  <c r="M554" i="24"/>
  <c r="M555" i="24"/>
  <c r="M556" i="24"/>
  <c r="M557" i="24"/>
  <c r="M558" i="24"/>
  <c r="M559" i="24"/>
  <c r="M560" i="24"/>
  <c r="M561" i="24"/>
  <c r="M562" i="24"/>
  <c r="M563" i="24"/>
  <c r="M564" i="24"/>
  <c r="M565" i="24"/>
  <c r="M566" i="24"/>
  <c r="M567" i="24"/>
  <c r="M568" i="24"/>
  <c r="M569" i="24"/>
  <c r="M570" i="24"/>
  <c r="M571" i="24"/>
  <c r="M572" i="24"/>
  <c r="M573" i="24"/>
  <c r="M574" i="24"/>
  <c r="M575" i="24"/>
  <c r="M576" i="24"/>
  <c r="M577" i="24"/>
  <c r="M578" i="24"/>
  <c r="M579" i="24"/>
  <c r="M580" i="24"/>
  <c r="M581" i="24"/>
  <c r="M582" i="24"/>
  <c r="M583" i="24"/>
  <c r="M584" i="24"/>
  <c r="M585" i="24"/>
  <c r="M586" i="24"/>
  <c r="M587" i="24"/>
  <c r="M588" i="24"/>
  <c r="M589" i="24"/>
  <c r="M590" i="24"/>
  <c r="M591" i="24"/>
  <c r="M592" i="24"/>
  <c r="M593" i="24"/>
  <c r="M594" i="24"/>
  <c r="M595" i="24"/>
  <c r="M596" i="24"/>
  <c r="M597" i="24"/>
  <c r="M598" i="24"/>
  <c r="M599" i="24"/>
  <c r="M600" i="24"/>
  <c r="M601" i="24"/>
  <c r="M602" i="24"/>
  <c r="M603" i="24"/>
  <c r="M604" i="24"/>
  <c r="M605" i="24"/>
  <c r="M606" i="24"/>
  <c r="M607" i="24"/>
  <c r="M608" i="24"/>
  <c r="M609" i="24"/>
  <c r="M610" i="24"/>
  <c r="M611" i="24"/>
  <c r="M612" i="24"/>
  <c r="M613" i="24"/>
  <c r="M614" i="24"/>
  <c r="M615" i="24"/>
  <c r="M616" i="24"/>
  <c r="M617" i="24"/>
  <c r="M618" i="24"/>
  <c r="M619" i="24"/>
  <c r="M620" i="24"/>
  <c r="M621" i="24"/>
  <c r="M622" i="24"/>
  <c r="M623" i="24"/>
  <c r="M624" i="24"/>
  <c r="M625" i="24"/>
  <c r="M626" i="24"/>
  <c r="M627" i="24"/>
  <c r="M628" i="24"/>
  <c r="M629" i="24"/>
  <c r="M630" i="24"/>
  <c r="M631" i="24"/>
  <c r="M632" i="24"/>
  <c r="M633" i="24"/>
  <c r="M634" i="24"/>
  <c r="M635" i="24"/>
  <c r="M636" i="24"/>
  <c r="M637" i="24"/>
  <c r="M638" i="24"/>
  <c r="M639" i="24"/>
  <c r="M640" i="24"/>
  <c r="M641" i="24"/>
  <c r="M642" i="24"/>
  <c r="M643" i="24"/>
  <c r="M644" i="24"/>
  <c r="M645" i="24"/>
  <c r="M646" i="24"/>
  <c r="M647" i="24"/>
  <c r="M648" i="24"/>
  <c r="M649" i="24"/>
  <c r="M650" i="24"/>
  <c r="M651" i="24"/>
  <c r="M652" i="24"/>
  <c r="M653" i="24"/>
  <c r="M654" i="24"/>
  <c r="M655" i="24"/>
  <c r="M656" i="24"/>
  <c r="M657" i="24"/>
  <c r="M658" i="24"/>
  <c r="M659" i="24"/>
  <c r="M660" i="24"/>
  <c r="M661" i="24"/>
  <c r="M662" i="24"/>
  <c r="M663" i="24"/>
  <c r="M664" i="24"/>
  <c r="M665" i="24"/>
  <c r="M666" i="24"/>
  <c r="M667" i="24"/>
  <c r="M668" i="24"/>
  <c r="M669" i="24"/>
  <c r="M670" i="24"/>
  <c r="M671" i="24"/>
  <c r="M672" i="24"/>
  <c r="M673" i="24"/>
  <c r="M674" i="24"/>
  <c r="M675" i="24"/>
  <c r="M676" i="24"/>
  <c r="M677" i="24"/>
  <c r="M678" i="24"/>
  <c r="M679" i="24"/>
  <c r="M680" i="24"/>
  <c r="M681" i="24"/>
  <c r="M682" i="24"/>
  <c r="M683" i="24"/>
  <c r="M684" i="24"/>
  <c r="M685" i="24"/>
  <c r="M686" i="24"/>
  <c r="M687" i="24"/>
  <c r="M688" i="24"/>
  <c r="M689" i="24"/>
  <c r="M690" i="24"/>
  <c r="M691" i="24"/>
  <c r="M692" i="24"/>
  <c r="M693" i="24"/>
  <c r="M694" i="24"/>
  <c r="M695" i="24"/>
  <c r="M696" i="24"/>
  <c r="M697" i="24"/>
  <c r="M698" i="24"/>
  <c r="M699" i="24"/>
  <c r="M700" i="24"/>
  <c r="M701" i="24"/>
  <c r="M702" i="24"/>
  <c r="M703" i="24"/>
  <c r="M704" i="24"/>
  <c r="M705" i="24"/>
  <c r="M706" i="24"/>
  <c r="M707" i="24"/>
  <c r="M708" i="24"/>
  <c r="M709" i="24"/>
  <c r="M710" i="24"/>
  <c r="M711" i="24"/>
  <c r="M712" i="24"/>
  <c r="M713" i="24"/>
  <c r="M714" i="24"/>
  <c r="M715" i="24"/>
  <c r="M716" i="24"/>
  <c r="M717" i="24"/>
  <c r="M718" i="24"/>
  <c r="M719" i="24"/>
  <c r="M720" i="24"/>
  <c r="M721" i="24"/>
  <c r="M722" i="24"/>
  <c r="M723" i="24"/>
  <c r="M724" i="24"/>
  <c r="M725" i="24"/>
  <c r="M726" i="24"/>
  <c r="M727" i="24"/>
  <c r="M728" i="24"/>
  <c r="M729" i="24"/>
  <c r="M730" i="24"/>
  <c r="M731" i="24"/>
  <c r="M732" i="24"/>
  <c r="M733" i="24"/>
  <c r="M734" i="24"/>
  <c r="M735" i="24"/>
  <c r="M736" i="24"/>
  <c r="M737" i="24"/>
  <c r="M738" i="24"/>
  <c r="M739" i="24"/>
  <c r="M740" i="24"/>
  <c r="M741" i="24"/>
  <c r="M742" i="24"/>
  <c r="M743" i="24"/>
  <c r="M744" i="24"/>
  <c r="M745" i="24"/>
  <c r="M746" i="24"/>
  <c r="M747" i="24"/>
  <c r="M748" i="24"/>
  <c r="M749" i="24"/>
  <c r="M750" i="24"/>
  <c r="M751" i="24"/>
  <c r="M752" i="24"/>
  <c r="M753" i="24"/>
  <c r="M754" i="24"/>
  <c r="M755" i="24"/>
  <c r="M756" i="24"/>
  <c r="M757" i="24"/>
  <c r="M758" i="24"/>
  <c r="M759" i="24"/>
  <c r="M760" i="24"/>
  <c r="M761" i="24"/>
  <c r="M762" i="24"/>
  <c r="M763" i="24"/>
  <c r="M764" i="24"/>
  <c r="M765" i="24"/>
  <c r="M766" i="24"/>
  <c r="M767" i="24"/>
  <c r="M768" i="24"/>
  <c r="M769" i="24"/>
  <c r="M770" i="24"/>
  <c r="M771" i="24"/>
  <c r="M772" i="24"/>
  <c r="M773" i="24"/>
  <c r="M774" i="24"/>
  <c r="M775" i="24"/>
  <c r="M776" i="24"/>
  <c r="M777" i="24"/>
  <c r="M778" i="24"/>
  <c r="M779" i="24"/>
  <c r="M780" i="24"/>
  <c r="M781" i="24"/>
  <c r="M782" i="24"/>
  <c r="M783" i="24"/>
  <c r="M784" i="24"/>
  <c r="M785" i="24"/>
  <c r="M786" i="24"/>
  <c r="M787" i="24"/>
  <c r="M788" i="24"/>
  <c r="M789" i="24"/>
  <c r="M790" i="24"/>
  <c r="M791" i="24"/>
  <c r="M792" i="24"/>
  <c r="M793" i="24"/>
  <c r="M794" i="24"/>
  <c r="M795" i="24"/>
  <c r="M796" i="24"/>
  <c r="M797" i="24"/>
  <c r="M798" i="24"/>
  <c r="M799" i="24"/>
  <c r="M800" i="24"/>
  <c r="M801" i="24"/>
  <c r="M802" i="24"/>
  <c r="M803" i="24"/>
  <c r="M804" i="24"/>
  <c r="M805" i="24"/>
  <c r="M806" i="24"/>
  <c r="M807" i="24"/>
  <c r="M808" i="24"/>
  <c r="M809" i="24"/>
  <c r="M810" i="24"/>
  <c r="M811" i="24"/>
  <c r="M812" i="24"/>
  <c r="M813" i="24"/>
  <c r="M814" i="24"/>
  <c r="M815" i="24"/>
  <c r="M816" i="24"/>
  <c r="M817" i="24"/>
  <c r="M818" i="24"/>
  <c r="M819" i="24"/>
  <c r="M820" i="24"/>
  <c r="M821" i="24"/>
  <c r="M822" i="24"/>
  <c r="M823" i="24"/>
  <c r="M824" i="24"/>
  <c r="M825" i="24"/>
  <c r="M826" i="24"/>
  <c r="M827" i="24"/>
  <c r="M828" i="24"/>
  <c r="M829" i="24"/>
  <c r="M830" i="24"/>
  <c r="M831" i="24"/>
  <c r="M832" i="24"/>
  <c r="M833" i="24"/>
  <c r="M834" i="24"/>
  <c r="M835" i="24"/>
  <c r="M836" i="24"/>
  <c r="M837" i="24"/>
  <c r="M838" i="24"/>
  <c r="M839" i="24"/>
  <c r="M840" i="24"/>
  <c r="M841" i="24"/>
  <c r="M842" i="24"/>
  <c r="M843" i="24"/>
  <c r="M844" i="24"/>
  <c r="M845" i="24"/>
  <c r="M846" i="24"/>
  <c r="M847" i="24"/>
  <c r="M848" i="24"/>
  <c r="M849" i="24"/>
  <c r="M850" i="24"/>
  <c r="M851" i="24"/>
  <c r="M852" i="24"/>
  <c r="M853" i="24"/>
  <c r="M854" i="24"/>
  <c r="M855" i="24"/>
  <c r="M856" i="24"/>
  <c r="M857" i="24"/>
  <c r="M858" i="24"/>
  <c r="M859" i="24"/>
  <c r="M860" i="24"/>
  <c r="M861" i="24"/>
  <c r="M862" i="24"/>
  <c r="M863" i="24"/>
  <c r="M864" i="24"/>
  <c r="M865" i="24"/>
  <c r="M866" i="24"/>
  <c r="M867" i="24"/>
  <c r="M868" i="24"/>
  <c r="M869" i="24"/>
  <c r="M870" i="24"/>
  <c r="M871" i="24"/>
  <c r="M872" i="24"/>
  <c r="M873" i="24"/>
  <c r="M874" i="24"/>
  <c r="M875" i="24"/>
  <c r="M876" i="24"/>
  <c r="M877" i="24"/>
  <c r="M878" i="24"/>
  <c r="M879" i="24"/>
  <c r="M880" i="24"/>
  <c r="M881" i="24"/>
  <c r="M882" i="24"/>
  <c r="M883" i="24"/>
  <c r="M884" i="24"/>
  <c r="M885" i="24"/>
  <c r="M886" i="24"/>
  <c r="M887" i="24"/>
  <c r="M888" i="24"/>
  <c r="M889" i="24"/>
  <c r="M890" i="24"/>
  <c r="M891" i="24"/>
  <c r="M892" i="24"/>
  <c r="M893" i="24"/>
  <c r="M894" i="24"/>
  <c r="M895" i="24"/>
  <c r="M896" i="24"/>
  <c r="M897" i="24"/>
  <c r="M898" i="24"/>
  <c r="M899" i="24"/>
  <c r="M900" i="24"/>
  <c r="M901" i="24"/>
  <c r="M902" i="24"/>
  <c r="M903" i="24"/>
  <c r="M904" i="24"/>
  <c r="M905" i="24"/>
  <c r="M906" i="24"/>
  <c r="M907" i="24"/>
  <c r="M908" i="24"/>
  <c r="M909" i="24"/>
  <c r="M910" i="24"/>
  <c r="M911" i="24"/>
  <c r="M912" i="24"/>
  <c r="M913" i="24"/>
  <c r="M914" i="24"/>
  <c r="M915" i="24"/>
  <c r="M916" i="24"/>
  <c r="M917" i="24"/>
  <c r="M918" i="24"/>
  <c r="M919" i="24"/>
  <c r="M920" i="24"/>
  <c r="M921" i="24"/>
  <c r="M922" i="24"/>
  <c r="M923" i="24"/>
  <c r="M924" i="24"/>
  <c r="M925" i="24"/>
  <c r="M926" i="24"/>
  <c r="M927" i="24"/>
  <c r="M928" i="24"/>
  <c r="M929" i="24"/>
  <c r="M930" i="24"/>
  <c r="M931" i="24"/>
  <c r="M932" i="24"/>
  <c r="M933" i="24"/>
  <c r="M934" i="24"/>
  <c r="M935" i="24"/>
  <c r="M936" i="24"/>
  <c r="M937" i="24"/>
  <c r="M938" i="24"/>
  <c r="M939" i="24"/>
  <c r="M940" i="24"/>
  <c r="M941" i="24"/>
  <c r="M942" i="24"/>
  <c r="M943" i="24"/>
  <c r="M944" i="24"/>
  <c r="M945" i="24"/>
  <c r="M946" i="24"/>
  <c r="M947" i="24"/>
  <c r="M948" i="24"/>
  <c r="M949" i="24"/>
  <c r="M950" i="24"/>
  <c r="M951" i="24"/>
  <c r="M952" i="24"/>
  <c r="M953" i="24"/>
  <c r="M954" i="24"/>
  <c r="M955" i="24"/>
  <c r="M956" i="24"/>
  <c r="M957" i="24"/>
  <c r="M958" i="24"/>
  <c r="M959" i="24"/>
  <c r="M960" i="24"/>
  <c r="M961" i="24"/>
  <c r="M962" i="24"/>
  <c r="M963" i="24"/>
  <c r="M964" i="24"/>
  <c r="M965" i="24"/>
  <c r="M966" i="24"/>
  <c r="M967" i="24"/>
  <c r="M968" i="24"/>
  <c r="M969" i="24"/>
  <c r="M970" i="24"/>
  <c r="M971" i="24"/>
  <c r="M972" i="24"/>
  <c r="M973" i="24"/>
  <c r="M974" i="24"/>
  <c r="M975" i="24"/>
  <c r="M976" i="24"/>
  <c r="M977" i="24"/>
  <c r="M978" i="24"/>
  <c r="M979" i="24"/>
  <c r="M980" i="24"/>
  <c r="M981" i="24"/>
  <c r="M982" i="24"/>
  <c r="M983" i="24"/>
  <c r="M984" i="24"/>
  <c r="M985" i="24"/>
  <c r="M986" i="24"/>
  <c r="M987" i="24"/>
  <c r="M988" i="24"/>
  <c r="M989" i="24"/>
  <c r="M990" i="24"/>
  <c r="M991" i="24"/>
  <c r="M992" i="24"/>
  <c r="M993" i="24"/>
  <c r="M994" i="24"/>
  <c r="M995" i="24"/>
  <c r="M996" i="24"/>
  <c r="M997" i="24"/>
  <c r="M998" i="24"/>
  <c r="M999" i="24"/>
  <c r="M1000" i="24"/>
  <c r="M1001" i="24"/>
  <c r="M1002" i="24"/>
  <c r="M1003" i="24"/>
  <c r="O4" i="24"/>
  <c r="O5" i="24"/>
  <c r="O6" i="24"/>
  <c r="O7" i="24"/>
  <c r="O8" i="24"/>
  <c r="O9" i="24"/>
  <c r="O10" i="24"/>
  <c r="O11" i="24"/>
  <c r="O12" i="24"/>
  <c r="O13" i="24"/>
  <c r="O14" i="24"/>
  <c r="O15" i="24"/>
  <c r="O16" i="24"/>
  <c r="O17" i="24"/>
  <c r="O18" i="24"/>
  <c r="O19" i="24"/>
  <c r="O20" i="24"/>
  <c r="O21" i="24"/>
  <c r="O22" i="24"/>
  <c r="O23" i="24"/>
  <c r="O24" i="24"/>
  <c r="O25" i="24"/>
  <c r="O26" i="24"/>
  <c r="O27" i="24"/>
  <c r="O28" i="24"/>
  <c r="O29" i="24"/>
  <c r="O30" i="24"/>
  <c r="O31" i="24"/>
  <c r="O32" i="24"/>
  <c r="O33" i="24"/>
  <c r="O34" i="24"/>
  <c r="O35" i="24"/>
  <c r="O36" i="24"/>
  <c r="O37" i="24"/>
  <c r="O38" i="24"/>
  <c r="O39" i="24"/>
  <c r="O40" i="24"/>
  <c r="O41" i="24"/>
  <c r="O42" i="24"/>
  <c r="O43" i="24"/>
  <c r="O44" i="24"/>
  <c r="O45" i="24"/>
  <c r="O46" i="24"/>
  <c r="O47" i="24"/>
  <c r="O48" i="24"/>
  <c r="O49" i="24"/>
  <c r="O50" i="24"/>
  <c r="O51" i="24"/>
  <c r="O52" i="24"/>
  <c r="O53" i="24"/>
  <c r="O54" i="24"/>
  <c r="O55" i="24"/>
  <c r="O56" i="24"/>
  <c r="O57" i="24"/>
  <c r="O58" i="24"/>
  <c r="O59" i="24"/>
  <c r="O60" i="24"/>
  <c r="O61" i="24"/>
  <c r="O62" i="24"/>
  <c r="O63" i="24"/>
  <c r="O64" i="24"/>
  <c r="O65" i="24"/>
  <c r="O66" i="24"/>
  <c r="O67" i="24"/>
  <c r="O68" i="24"/>
  <c r="O69" i="24"/>
  <c r="O70" i="24"/>
  <c r="O71" i="24"/>
  <c r="O72" i="24"/>
  <c r="O73" i="24"/>
  <c r="O74" i="24"/>
  <c r="O75" i="24"/>
  <c r="O76" i="24"/>
  <c r="O77" i="24"/>
  <c r="O78" i="24"/>
  <c r="O79" i="24"/>
  <c r="O80" i="24"/>
  <c r="O81" i="24"/>
  <c r="O82" i="24"/>
  <c r="O83" i="24"/>
  <c r="O84" i="24"/>
  <c r="O85" i="24"/>
  <c r="O86" i="24"/>
  <c r="O87" i="24"/>
  <c r="O88" i="24"/>
  <c r="O89" i="24"/>
  <c r="O90" i="24"/>
  <c r="O91" i="24"/>
  <c r="O92" i="24"/>
  <c r="O93" i="24"/>
  <c r="O94" i="24"/>
  <c r="O95" i="24"/>
  <c r="O96" i="24"/>
  <c r="O97" i="24"/>
  <c r="O98" i="24"/>
  <c r="O99" i="24"/>
  <c r="O100" i="24"/>
  <c r="O101" i="24"/>
  <c r="O102" i="24"/>
  <c r="O103" i="24"/>
  <c r="O104" i="24"/>
  <c r="O105" i="24"/>
  <c r="O106" i="24"/>
  <c r="O107" i="24"/>
  <c r="O108" i="24"/>
  <c r="O109" i="24"/>
  <c r="O110" i="24"/>
  <c r="O111" i="24"/>
  <c r="O112" i="24"/>
  <c r="O113" i="24"/>
  <c r="O114" i="24"/>
  <c r="O115" i="24"/>
  <c r="O116" i="24"/>
  <c r="O117" i="24"/>
  <c r="O118" i="24"/>
  <c r="O119" i="24"/>
  <c r="O120" i="24"/>
  <c r="O121" i="24"/>
  <c r="O122" i="24"/>
  <c r="O123" i="24"/>
  <c r="O124" i="24"/>
  <c r="O125" i="24"/>
  <c r="O126" i="24"/>
  <c r="O127" i="24"/>
  <c r="O128" i="24"/>
  <c r="O129" i="24"/>
  <c r="O130" i="24"/>
  <c r="O131" i="24"/>
  <c r="O132" i="24"/>
  <c r="O133" i="24"/>
  <c r="O134" i="24"/>
  <c r="O135" i="24"/>
  <c r="O136" i="24"/>
  <c r="O137" i="24"/>
  <c r="O138" i="24"/>
  <c r="O139" i="24"/>
  <c r="O140" i="24"/>
  <c r="O141" i="24"/>
  <c r="O142" i="24"/>
  <c r="O143" i="24"/>
  <c r="O144" i="24"/>
  <c r="O145" i="24"/>
  <c r="O146" i="24"/>
  <c r="O147" i="24"/>
  <c r="O148" i="24"/>
  <c r="O149" i="24"/>
  <c r="O150" i="24"/>
  <c r="O151" i="24"/>
  <c r="O152" i="24"/>
  <c r="O153" i="24"/>
  <c r="O154" i="24"/>
  <c r="O155" i="24"/>
  <c r="O156" i="24"/>
  <c r="O157" i="24"/>
  <c r="O158" i="24"/>
  <c r="O159" i="24"/>
  <c r="O160" i="24"/>
  <c r="O161" i="24"/>
  <c r="O162" i="24"/>
  <c r="O163" i="24"/>
  <c r="O164" i="24"/>
  <c r="O165" i="24"/>
  <c r="O166" i="24"/>
  <c r="O167" i="24"/>
  <c r="O168" i="24"/>
  <c r="O169" i="24"/>
  <c r="O170" i="24"/>
  <c r="O171" i="24"/>
  <c r="O172" i="24"/>
  <c r="O173" i="24"/>
  <c r="O174" i="24"/>
  <c r="O175" i="24"/>
  <c r="O176" i="24"/>
  <c r="O177" i="24"/>
  <c r="O178" i="24"/>
  <c r="O179" i="24"/>
  <c r="O180" i="24"/>
  <c r="O181" i="24"/>
  <c r="O182" i="24"/>
  <c r="O183" i="24"/>
  <c r="O184" i="24"/>
  <c r="O185" i="24"/>
  <c r="O186" i="24"/>
  <c r="O187" i="24"/>
  <c r="O188" i="24"/>
  <c r="O189" i="24"/>
  <c r="O190" i="24"/>
  <c r="O191" i="24"/>
  <c r="O192" i="24"/>
  <c r="O193" i="24"/>
  <c r="O194" i="24"/>
  <c r="O195" i="24"/>
  <c r="O196" i="24"/>
  <c r="O197" i="24"/>
  <c r="O198" i="24"/>
  <c r="O199" i="24"/>
  <c r="O200" i="24"/>
  <c r="O201" i="24"/>
  <c r="O202" i="24"/>
  <c r="O203" i="24"/>
  <c r="O204" i="24"/>
  <c r="O205" i="24"/>
  <c r="O206" i="24"/>
  <c r="O207" i="24"/>
  <c r="O208" i="24"/>
  <c r="O209" i="24"/>
  <c r="O210" i="24"/>
  <c r="O211" i="24"/>
  <c r="O212" i="24"/>
  <c r="O213" i="24"/>
  <c r="O214" i="24"/>
  <c r="O215" i="24"/>
  <c r="O216" i="24"/>
  <c r="O217" i="24"/>
  <c r="O218" i="24"/>
  <c r="O219" i="24"/>
  <c r="O220" i="24"/>
  <c r="O221" i="24"/>
  <c r="O222" i="24"/>
  <c r="O223" i="24"/>
  <c r="O224" i="24"/>
  <c r="O225" i="24"/>
  <c r="O226" i="24"/>
  <c r="O227" i="24"/>
  <c r="O228" i="24"/>
  <c r="O229" i="24"/>
  <c r="O230" i="24"/>
  <c r="O231" i="24"/>
  <c r="O232" i="24"/>
  <c r="O233" i="24"/>
  <c r="O234" i="24"/>
  <c r="O235" i="24"/>
  <c r="O236" i="24"/>
  <c r="O237" i="24"/>
  <c r="O238" i="24"/>
  <c r="O239" i="24"/>
  <c r="O240" i="24"/>
  <c r="O241" i="24"/>
  <c r="O242" i="24"/>
  <c r="O243" i="24"/>
  <c r="O244" i="24"/>
  <c r="O245" i="24"/>
  <c r="O246" i="24"/>
  <c r="O247" i="24"/>
  <c r="O248" i="24"/>
  <c r="O249" i="24"/>
  <c r="O250" i="24"/>
  <c r="O251" i="24"/>
  <c r="O252" i="24"/>
  <c r="O253" i="24"/>
  <c r="O254" i="24"/>
  <c r="O255" i="24"/>
  <c r="O256" i="24"/>
  <c r="O257" i="24"/>
  <c r="O258" i="24"/>
  <c r="O259" i="24"/>
  <c r="O260" i="24"/>
  <c r="O261" i="24"/>
  <c r="O262" i="24"/>
  <c r="O263" i="24"/>
  <c r="O264" i="24"/>
  <c r="O265" i="24"/>
  <c r="O266" i="24"/>
  <c r="O267" i="24"/>
  <c r="O268" i="24"/>
  <c r="O269" i="24"/>
  <c r="O270" i="24"/>
  <c r="O271" i="24"/>
  <c r="O272" i="24"/>
  <c r="O273" i="24"/>
  <c r="O274" i="24"/>
  <c r="O275" i="24"/>
  <c r="O276" i="24"/>
  <c r="O277" i="24"/>
  <c r="O278" i="24"/>
  <c r="O279" i="24"/>
  <c r="O280" i="24"/>
  <c r="O281" i="24"/>
  <c r="O282" i="24"/>
  <c r="O283" i="24"/>
  <c r="O284" i="24"/>
  <c r="O285" i="24"/>
  <c r="O286" i="24"/>
  <c r="O287" i="24"/>
  <c r="O288" i="24"/>
  <c r="O289" i="24"/>
  <c r="O290" i="24"/>
  <c r="O291" i="24"/>
  <c r="O292" i="24"/>
  <c r="O293" i="24"/>
  <c r="O294" i="24"/>
  <c r="O295" i="24"/>
  <c r="O296" i="24"/>
  <c r="O297" i="24"/>
  <c r="O298" i="24"/>
  <c r="O299" i="24"/>
  <c r="O300" i="24"/>
  <c r="O301" i="24"/>
  <c r="O302" i="24"/>
  <c r="O303" i="24"/>
  <c r="O304" i="24"/>
  <c r="O305" i="24"/>
  <c r="O306" i="24"/>
  <c r="O307" i="24"/>
  <c r="O308" i="24"/>
  <c r="O309" i="24"/>
  <c r="O310" i="24"/>
  <c r="O311" i="24"/>
  <c r="O312" i="24"/>
  <c r="O313" i="24"/>
  <c r="O314" i="24"/>
  <c r="O315" i="24"/>
  <c r="O316" i="24"/>
  <c r="O317" i="24"/>
  <c r="O318" i="24"/>
  <c r="O319" i="24"/>
  <c r="O320" i="24"/>
  <c r="O321" i="24"/>
  <c r="O322" i="24"/>
  <c r="O323" i="24"/>
  <c r="O324" i="24"/>
  <c r="O325" i="24"/>
  <c r="O326" i="24"/>
  <c r="O327" i="24"/>
  <c r="O328" i="24"/>
  <c r="O329" i="24"/>
  <c r="O330" i="24"/>
  <c r="O331" i="24"/>
  <c r="O332" i="24"/>
  <c r="O333" i="24"/>
  <c r="O334" i="24"/>
  <c r="O335" i="24"/>
  <c r="O336" i="24"/>
  <c r="O337" i="24"/>
  <c r="O338" i="24"/>
  <c r="O339" i="24"/>
  <c r="O340" i="24"/>
  <c r="O341" i="24"/>
  <c r="O342" i="24"/>
  <c r="O343" i="24"/>
  <c r="O344" i="24"/>
  <c r="O345" i="24"/>
  <c r="O346" i="24"/>
  <c r="O347" i="24"/>
  <c r="O348" i="24"/>
  <c r="O349" i="24"/>
  <c r="O350" i="24"/>
  <c r="O351" i="24"/>
  <c r="O352" i="24"/>
  <c r="O353" i="24"/>
  <c r="O354" i="24"/>
  <c r="O355" i="24"/>
  <c r="O356" i="24"/>
  <c r="O357" i="24"/>
  <c r="O358" i="24"/>
  <c r="O359" i="24"/>
  <c r="O360" i="24"/>
  <c r="O361" i="24"/>
  <c r="O362" i="24"/>
  <c r="O363" i="24"/>
  <c r="O364" i="24"/>
  <c r="O365" i="24"/>
  <c r="O366" i="24"/>
  <c r="O367" i="24"/>
  <c r="O368" i="24"/>
  <c r="O369" i="24"/>
  <c r="O370" i="24"/>
  <c r="O371" i="24"/>
  <c r="O372" i="24"/>
  <c r="O373" i="24"/>
  <c r="O374" i="24"/>
  <c r="O375" i="24"/>
  <c r="O376" i="24"/>
  <c r="O377" i="24"/>
  <c r="O378" i="24"/>
  <c r="O379" i="24"/>
  <c r="O380" i="24"/>
  <c r="O381" i="24"/>
  <c r="O382" i="24"/>
  <c r="O383" i="24"/>
  <c r="O384" i="24"/>
  <c r="O385" i="24"/>
  <c r="O386" i="24"/>
  <c r="O387" i="24"/>
  <c r="O388" i="24"/>
  <c r="O389" i="24"/>
  <c r="O390" i="24"/>
  <c r="O391" i="24"/>
  <c r="O392" i="24"/>
  <c r="O393" i="24"/>
  <c r="O394" i="24"/>
  <c r="O395" i="24"/>
  <c r="O396" i="24"/>
  <c r="O397" i="24"/>
  <c r="O398" i="24"/>
  <c r="O399" i="24"/>
  <c r="O400" i="24"/>
  <c r="O401" i="24"/>
  <c r="O402" i="24"/>
  <c r="O403" i="24"/>
  <c r="O404" i="24"/>
  <c r="O405" i="24"/>
  <c r="O406" i="24"/>
  <c r="O407" i="24"/>
  <c r="O408" i="24"/>
  <c r="O409" i="24"/>
  <c r="O410" i="24"/>
  <c r="O411" i="24"/>
  <c r="O412" i="24"/>
  <c r="O413" i="24"/>
  <c r="O414" i="24"/>
  <c r="O415" i="24"/>
  <c r="O416" i="24"/>
  <c r="O417" i="24"/>
  <c r="O418" i="24"/>
  <c r="O419" i="24"/>
  <c r="O420" i="24"/>
  <c r="O421" i="24"/>
  <c r="O422" i="24"/>
  <c r="O423" i="24"/>
  <c r="O424" i="24"/>
  <c r="O425" i="24"/>
  <c r="O426" i="24"/>
  <c r="O427" i="24"/>
  <c r="O428" i="24"/>
  <c r="O429" i="24"/>
  <c r="O430" i="24"/>
  <c r="O431" i="24"/>
  <c r="O432" i="24"/>
  <c r="O433" i="24"/>
  <c r="O434" i="24"/>
  <c r="O435" i="24"/>
  <c r="O436" i="24"/>
  <c r="O437" i="24"/>
  <c r="O438" i="24"/>
  <c r="O439" i="24"/>
  <c r="O440" i="24"/>
  <c r="O441" i="24"/>
  <c r="O442" i="24"/>
  <c r="O443" i="24"/>
  <c r="O444" i="24"/>
  <c r="O445" i="24"/>
  <c r="O446" i="24"/>
  <c r="O447" i="24"/>
  <c r="O448" i="24"/>
  <c r="O449" i="24"/>
  <c r="O450" i="24"/>
  <c r="O451" i="24"/>
  <c r="O452" i="24"/>
  <c r="O453" i="24"/>
  <c r="O454" i="24"/>
  <c r="O455" i="24"/>
  <c r="O456" i="24"/>
  <c r="O457" i="24"/>
  <c r="O458" i="24"/>
  <c r="O459" i="24"/>
  <c r="O460" i="24"/>
  <c r="O461" i="24"/>
  <c r="O462" i="24"/>
  <c r="O463" i="24"/>
  <c r="O464" i="24"/>
  <c r="O465" i="24"/>
  <c r="O466" i="24"/>
  <c r="O467" i="24"/>
  <c r="O468" i="24"/>
  <c r="O469" i="24"/>
  <c r="O470" i="24"/>
  <c r="O471" i="24"/>
  <c r="O472" i="24"/>
  <c r="O473" i="24"/>
  <c r="O474" i="24"/>
  <c r="O475" i="24"/>
  <c r="O476" i="24"/>
  <c r="O477" i="24"/>
  <c r="O478" i="24"/>
  <c r="O479" i="24"/>
  <c r="O480" i="24"/>
  <c r="O481" i="24"/>
  <c r="O482" i="24"/>
  <c r="O483" i="24"/>
  <c r="O484" i="24"/>
  <c r="O485" i="24"/>
  <c r="O486" i="24"/>
  <c r="O487" i="24"/>
  <c r="O488" i="24"/>
  <c r="O489" i="24"/>
  <c r="O490" i="24"/>
  <c r="O491" i="24"/>
  <c r="O492" i="24"/>
  <c r="O493" i="24"/>
  <c r="O494" i="24"/>
  <c r="O495" i="24"/>
  <c r="O496" i="24"/>
  <c r="O497" i="24"/>
  <c r="O498" i="24"/>
  <c r="O499" i="24"/>
  <c r="O500" i="24"/>
  <c r="O501" i="24"/>
  <c r="O502" i="24"/>
  <c r="O503" i="24"/>
  <c r="O504" i="24"/>
  <c r="O505" i="24"/>
  <c r="O506" i="24"/>
  <c r="O507" i="24"/>
  <c r="O508" i="24"/>
  <c r="O509" i="24"/>
  <c r="O510" i="24"/>
  <c r="O511" i="24"/>
  <c r="O512" i="24"/>
  <c r="O513" i="24"/>
  <c r="O514" i="24"/>
  <c r="O515" i="24"/>
  <c r="O516" i="24"/>
  <c r="O517" i="24"/>
  <c r="O518" i="24"/>
  <c r="O519" i="24"/>
  <c r="O520" i="24"/>
  <c r="O521" i="24"/>
  <c r="O522" i="24"/>
  <c r="O523" i="24"/>
  <c r="O524" i="24"/>
  <c r="O525" i="24"/>
  <c r="O526" i="24"/>
  <c r="O527" i="24"/>
  <c r="O528" i="24"/>
  <c r="O529" i="24"/>
  <c r="O530" i="24"/>
  <c r="O531" i="24"/>
  <c r="O532" i="24"/>
  <c r="O533" i="24"/>
  <c r="O534" i="24"/>
  <c r="O535" i="24"/>
  <c r="O536" i="24"/>
  <c r="O537" i="24"/>
  <c r="O538" i="24"/>
  <c r="O539" i="24"/>
  <c r="O540" i="24"/>
  <c r="O541" i="24"/>
  <c r="O542" i="24"/>
  <c r="O543" i="24"/>
  <c r="O544" i="24"/>
  <c r="O545" i="24"/>
  <c r="O546" i="24"/>
  <c r="O547" i="24"/>
  <c r="O548" i="24"/>
  <c r="O549" i="24"/>
  <c r="O550" i="24"/>
  <c r="O551" i="24"/>
  <c r="O552" i="24"/>
  <c r="O553" i="24"/>
  <c r="O554" i="24"/>
  <c r="O555" i="24"/>
  <c r="O556" i="24"/>
  <c r="O557" i="24"/>
  <c r="O558" i="24"/>
  <c r="O559" i="24"/>
  <c r="O560" i="24"/>
  <c r="O561" i="24"/>
  <c r="O562" i="24"/>
  <c r="O563" i="24"/>
  <c r="O564" i="24"/>
  <c r="O565" i="24"/>
  <c r="O566" i="24"/>
  <c r="O567" i="24"/>
  <c r="O568" i="24"/>
  <c r="O569" i="24"/>
  <c r="O570" i="24"/>
  <c r="O571" i="24"/>
  <c r="O572" i="24"/>
  <c r="O573" i="24"/>
  <c r="O574" i="24"/>
  <c r="O575" i="24"/>
  <c r="O576" i="24"/>
  <c r="O577" i="24"/>
  <c r="O578" i="24"/>
  <c r="O579" i="24"/>
  <c r="O580" i="24"/>
  <c r="O581" i="24"/>
  <c r="O582" i="24"/>
  <c r="O583" i="24"/>
  <c r="O584" i="24"/>
  <c r="O585" i="24"/>
  <c r="O586" i="24"/>
  <c r="O587" i="24"/>
  <c r="O588" i="24"/>
  <c r="O589" i="24"/>
  <c r="O590" i="24"/>
  <c r="O591" i="24"/>
  <c r="O592" i="24"/>
  <c r="O593" i="24"/>
  <c r="O594" i="24"/>
  <c r="O595" i="24"/>
  <c r="O596" i="24"/>
  <c r="O597" i="24"/>
  <c r="O598" i="24"/>
  <c r="O599" i="24"/>
  <c r="O600" i="24"/>
  <c r="O601" i="24"/>
  <c r="O602" i="24"/>
  <c r="O603" i="24"/>
  <c r="O604" i="24"/>
  <c r="O605" i="24"/>
  <c r="O606" i="24"/>
  <c r="O607" i="24"/>
  <c r="O608" i="24"/>
  <c r="O609" i="24"/>
  <c r="O610" i="24"/>
  <c r="O611" i="24"/>
  <c r="O612" i="24"/>
  <c r="O613" i="24"/>
  <c r="O614" i="24"/>
  <c r="O615" i="24"/>
  <c r="O616" i="24"/>
  <c r="O617" i="24"/>
  <c r="O618" i="24"/>
  <c r="O619" i="24"/>
  <c r="O620" i="24"/>
  <c r="O621" i="24"/>
  <c r="O622" i="24"/>
  <c r="O623" i="24"/>
  <c r="O624" i="24"/>
  <c r="O625" i="24"/>
  <c r="O626" i="24"/>
  <c r="O627" i="24"/>
  <c r="O628" i="24"/>
  <c r="O629" i="24"/>
  <c r="O630" i="24"/>
  <c r="O631" i="24"/>
  <c r="O632" i="24"/>
  <c r="O633" i="24"/>
  <c r="O634" i="24"/>
  <c r="O635" i="24"/>
  <c r="O636" i="24"/>
  <c r="O637" i="24"/>
  <c r="O638" i="24"/>
  <c r="O639" i="24"/>
  <c r="O640" i="24"/>
  <c r="O641" i="24"/>
  <c r="O642" i="24"/>
  <c r="O643" i="24"/>
  <c r="O644" i="24"/>
  <c r="O645" i="24"/>
  <c r="O646" i="24"/>
  <c r="O647" i="24"/>
  <c r="O648" i="24"/>
  <c r="O649" i="24"/>
  <c r="O650" i="24"/>
  <c r="O651" i="24"/>
  <c r="O652" i="24"/>
  <c r="O653" i="24"/>
  <c r="O654" i="24"/>
  <c r="O655" i="24"/>
  <c r="O656" i="24"/>
  <c r="O657" i="24"/>
  <c r="O658" i="24"/>
  <c r="O659" i="24"/>
  <c r="O660" i="24"/>
  <c r="O661" i="24"/>
  <c r="O662" i="24"/>
  <c r="O663" i="24"/>
  <c r="O664" i="24"/>
  <c r="O665" i="24"/>
  <c r="O666" i="24"/>
  <c r="O667" i="24"/>
  <c r="O668" i="24"/>
  <c r="O669" i="24"/>
  <c r="O670" i="24"/>
  <c r="O671" i="24"/>
  <c r="O672" i="24"/>
  <c r="O673" i="24"/>
  <c r="O674" i="24"/>
  <c r="O675" i="24"/>
  <c r="O676" i="24"/>
  <c r="O677" i="24"/>
  <c r="O678" i="24"/>
  <c r="O679" i="24"/>
  <c r="O680" i="24"/>
  <c r="O681" i="24"/>
  <c r="O682" i="24"/>
  <c r="O683" i="24"/>
  <c r="O684" i="24"/>
  <c r="O685" i="24"/>
  <c r="O686" i="24"/>
  <c r="O687" i="24"/>
  <c r="O688" i="24"/>
  <c r="O689" i="24"/>
  <c r="O690" i="24"/>
  <c r="O691" i="24"/>
  <c r="O692" i="24"/>
  <c r="O693" i="24"/>
  <c r="O694" i="24"/>
  <c r="O695" i="24"/>
  <c r="O696" i="24"/>
  <c r="O697" i="24"/>
  <c r="O698" i="24"/>
  <c r="O699" i="24"/>
  <c r="O700" i="24"/>
  <c r="O701" i="24"/>
  <c r="O702" i="24"/>
  <c r="O703" i="24"/>
  <c r="O704" i="24"/>
  <c r="O705" i="24"/>
  <c r="O706" i="24"/>
  <c r="O707" i="24"/>
  <c r="O708" i="24"/>
  <c r="O709" i="24"/>
  <c r="O710" i="24"/>
  <c r="O711" i="24"/>
  <c r="O712" i="24"/>
  <c r="O713" i="24"/>
  <c r="O714" i="24"/>
  <c r="O715" i="24"/>
  <c r="O716" i="24"/>
  <c r="O717" i="24"/>
  <c r="O718" i="24"/>
  <c r="O719" i="24"/>
  <c r="O720" i="24"/>
  <c r="O721" i="24"/>
  <c r="O722" i="24"/>
  <c r="O723" i="24"/>
  <c r="O724" i="24"/>
  <c r="O725" i="24"/>
  <c r="O726" i="24"/>
  <c r="O727" i="24"/>
  <c r="O728" i="24"/>
  <c r="O729" i="24"/>
  <c r="O730" i="24"/>
  <c r="O731" i="24"/>
  <c r="O732" i="24"/>
  <c r="O733" i="24"/>
  <c r="O734" i="24"/>
  <c r="O735" i="24"/>
  <c r="O736" i="24"/>
  <c r="O737" i="24"/>
  <c r="O738" i="24"/>
  <c r="O739" i="24"/>
  <c r="O740" i="24"/>
  <c r="O741" i="24"/>
  <c r="O742" i="24"/>
  <c r="O743" i="24"/>
  <c r="O744" i="24"/>
  <c r="O745" i="24"/>
  <c r="O746" i="24"/>
  <c r="O747" i="24"/>
  <c r="O748" i="24"/>
  <c r="O749" i="24"/>
  <c r="O750" i="24"/>
  <c r="O751" i="24"/>
  <c r="O752" i="24"/>
  <c r="O753" i="24"/>
  <c r="O754" i="24"/>
  <c r="O755" i="24"/>
  <c r="O756" i="24"/>
  <c r="O757" i="24"/>
  <c r="O758" i="24"/>
  <c r="O759" i="24"/>
  <c r="O760" i="24"/>
  <c r="O761" i="24"/>
  <c r="O762" i="24"/>
  <c r="O763" i="24"/>
  <c r="O764" i="24"/>
  <c r="O765" i="24"/>
  <c r="O766" i="24"/>
  <c r="O767" i="24"/>
  <c r="O768" i="24"/>
  <c r="O769" i="24"/>
  <c r="O770" i="24"/>
  <c r="O771" i="24"/>
  <c r="O772" i="24"/>
  <c r="O773" i="24"/>
  <c r="O774" i="24"/>
  <c r="O775" i="24"/>
  <c r="O776" i="24"/>
  <c r="O777" i="24"/>
  <c r="O778" i="24"/>
  <c r="O779" i="24"/>
  <c r="O780" i="24"/>
  <c r="O781" i="24"/>
  <c r="O782" i="24"/>
  <c r="O783" i="24"/>
  <c r="O784" i="24"/>
  <c r="O785" i="24"/>
  <c r="O786" i="24"/>
  <c r="O787" i="24"/>
  <c r="O788" i="24"/>
  <c r="O789" i="24"/>
  <c r="O790" i="24"/>
  <c r="O791" i="24"/>
  <c r="O792" i="24"/>
  <c r="O793" i="24"/>
  <c r="O794" i="24"/>
  <c r="O795" i="24"/>
  <c r="O796" i="24"/>
  <c r="O797" i="24"/>
  <c r="O798" i="24"/>
  <c r="O799" i="24"/>
  <c r="O800" i="24"/>
  <c r="O801" i="24"/>
  <c r="O802" i="24"/>
  <c r="O803" i="24"/>
  <c r="O804" i="24"/>
  <c r="O805" i="24"/>
  <c r="O806" i="24"/>
  <c r="O807" i="24"/>
  <c r="O808" i="24"/>
  <c r="O809" i="24"/>
  <c r="O810" i="24"/>
  <c r="O811" i="24"/>
  <c r="O812" i="24"/>
  <c r="O813" i="24"/>
  <c r="O814" i="24"/>
  <c r="O815" i="24"/>
  <c r="O816" i="24"/>
  <c r="O817" i="24"/>
  <c r="O818" i="24"/>
  <c r="O819" i="24"/>
  <c r="O820" i="24"/>
  <c r="O821" i="24"/>
  <c r="O822" i="24"/>
  <c r="O823" i="24"/>
  <c r="O824" i="24"/>
  <c r="O825" i="24"/>
  <c r="O826" i="24"/>
  <c r="O827" i="24"/>
  <c r="O828" i="24"/>
  <c r="O829" i="24"/>
  <c r="O830" i="24"/>
  <c r="O831" i="24"/>
  <c r="O832" i="24"/>
  <c r="O833" i="24"/>
  <c r="O834" i="24"/>
  <c r="O835" i="24"/>
  <c r="O836" i="24"/>
  <c r="O837" i="24"/>
  <c r="O838" i="24"/>
  <c r="O839" i="24"/>
  <c r="O840" i="24"/>
  <c r="O841" i="24"/>
  <c r="O842" i="24"/>
  <c r="O843" i="24"/>
  <c r="O844" i="24"/>
  <c r="O845" i="24"/>
  <c r="O846" i="24"/>
  <c r="O847" i="24"/>
  <c r="O848" i="24"/>
  <c r="O849" i="24"/>
  <c r="O850" i="24"/>
  <c r="O851" i="24"/>
  <c r="O852" i="24"/>
  <c r="O853" i="24"/>
  <c r="O854" i="24"/>
  <c r="O855" i="24"/>
  <c r="O856" i="24"/>
  <c r="O857" i="24"/>
  <c r="O858" i="24"/>
  <c r="O859" i="24"/>
  <c r="O860" i="24"/>
  <c r="O861" i="24"/>
  <c r="O862" i="24"/>
  <c r="O863" i="24"/>
  <c r="O864" i="24"/>
  <c r="O865" i="24"/>
  <c r="O866" i="24"/>
  <c r="O867" i="24"/>
  <c r="O868" i="24"/>
  <c r="O869" i="24"/>
  <c r="O870" i="24"/>
  <c r="O871" i="24"/>
  <c r="O872" i="24"/>
  <c r="O873" i="24"/>
  <c r="O874" i="24"/>
  <c r="O875" i="24"/>
  <c r="O876" i="24"/>
  <c r="O877" i="24"/>
  <c r="O878" i="24"/>
  <c r="O879" i="24"/>
  <c r="O880" i="24"/>
  <c r="O881" i="24"/>
  <c r="O882" i="24"/>
  <c r="O883" i="24"/>
  <c r="O884" i="24"/>
  <c r="O885" i="24"/>
  <c r="O886" i="24"/>
  <c r="O887" i="24"/>
  <c r="O888" i="24"/>
  <c r="O889" i="24"/>
  <c r="O890" i="24"/>
  <c r="O891" i="24"/>
  <c r="O892" i="24"/>
  <c r="O893" i="24"/>
  <c r="O894" i="24"/>
  <c r="O895" i="24"/>
  <c r="O896" i="24"/>
  <c r="O897" i="24"/>
  <c r="O898" i="24"/>
  <c r="O899" i="24"/>
  <c r="O900" i="24"/>
  <c r="O901" i="24"/>
  <c r="O902" i="24"/>
  <c r="O903" i="24"/>
  <c r="O904" i="24"/>
  <c r="O905" i="24"/>
  <c r="O906" i="24"/>
  <c r="O907" i="24"/>
  <c r="O908" i="24"/>
  <c r="O909" i="24"/>
  <c r="O910" i="24"/>
  <c r="O911" i="24"/>
  <c r="O912" i="24"/>
  <c r="O913" i="24"/>
  <c r="O914" i="24"/>
  <c r="O915" i="24"/>
  <c r="O916" i="24"/>
  <c r="O917" i="24"/>
  <c r="O918" i="24"/>
  <c r="O919" i="24"/>
  <c r="O920" i="24"/>
  <c r="O921" i="24"/>
  <c r="O922" i="24"/>
  <c r="O923" i="24"/>
  <c r="O924" i="24"/>
  <c r="O925" i="24"/>
  <c r="O926" i="24"/>
  <c r="O927" i="24"/>
  <c r="O928" i="24"/>
  <c r="O929" i="24"/>
  <c r="O930" i="24"/>
  <c r="O931" i="24"/>
  <c r="O932" i="24"/>
  <c r="O933" i="24"/>
  <c r="O934" i="24"/>
  <c r="O935" i="24"/>
  <c r="O936" i="24"/>
  <c r="O937" i="24"/>
  <c r="O938" i="24"/>
  <c r="O939" i="24"/>
  <c r="O940" i="24"/>
  <c r="O941" i="24"/>
  <c r="O942" i="24"/>
  <c r="O943" i="24"/>
  <c r="O944" i="24"/>
  <c r="O945" i="24"/>
  <c r="O946" i="24"/>
  <c r="O947" i="24"/>
  <c r="O948" i="24"/>
  <c r="O949" i="24"/>
  <c r="O950" i="24"/>
  <c r="O951" i="24"/>
  <c r="O952" i="24"/>
  <c r="O953" i="24"/>
  <c r="O954" i="24"/>
  <c r="O955" i="24"/>
  <c r="O956" i="24"/>
  <c r="O957" i="24"/>
  <c r="O958" i="24"/>
  <c r="O959" i="24"/>
  <c r="O960" i="24"/>
  <c r="O961" i="24"/>
  <c r="O962" i="24"/>
  <c r="O963" i="24"/>
  <c r="O964" i="24"/>
  <c r="O965" i="24"/>
  <c r="O966" i="24"/>
  <c r="O967" i="24"/>
  <c r="O968" i="24"/>
  <c r="O969" i="24"/>
  <c r="O970" i="24"/>
  <c r="O971" i="24"/>
  <c r="O972" i="24"/>
  <c r="O973" i="24"/>
  <c r="O974" i="24"/>
  <c r="O975" i="24"/>
  <c r="O976" i="24"/>
  <c r="O977" i="24"/>
  <c r="O978" i="24"/>
  <c r="O979" i="24"/>
  <c r="O980" i="24"/>
  <c r="O981" i="24"/>
  <c r="O982" i="24"/>
  <c r="O983" i="24"/>
  <c r="O984" i="24"/>
  <c r="O985" i="24"/>
  <c r="O986" i="24"/>
  <c r="O987" i="24"/>
  <c r="O988" i="24"/>
  <c r="O989" i="24"/>
  <c r="O990" i="24"/>
  <c r="O991" i="24"/>
  <c r="O992" i="24"/>
  <c r="O993" i="24"/>
  <c r="O994" i="24"/>
  <c r="O995" i="24"/>
  <c r="O996" i="24"/>
  <c r="O997" i="24"/>
  <c r="O998" i="24"/>
  <c r="O999" i="24"/>
  <c r="O1000" i="24"/>
  <c r="O1001" i="24"/>
  <c r="O1002" i="24"/>
  <c r="O1003" i="24"/>
  <c r="B235" i="15" l="1"/>
  <c r="C234" i="15"/>
  <c r="M6" i="32"/>
  <c r="L9" i="32"/>
  <c r="L8" i="32"/>
  <c r="L7" i="32"/>
  <c r="Q11" i="24"/>
  <c r="P11" i="24" s="1"/>
  <c r="Q1003" i="24"/>
  <c r="P1003" i="24" s="1"/>
  <c r="AP1003" i="24" s="1"/>
  <c r="Q991" i="24"/>
  <c r="P991" i="24" s="1"/>
  <c r="AP991" i="24" s="1"/>
  <c r="Q979" i="24"/>
  <c r="P979" i="24" s="1"/>
  <c r="AP979" i="24" s="1"/>
  <c r="Q967" i="24"/>
  <c r="P967" i="24" s="1"/>
  <c r="AP967" i="24" s="1"/>
  <c r="Q955" i="24"/>
  <c r="P955" i="24" s="1"/>
  <c r="AP955" i="24" s="1"/>
  <c r="Q943" i="24"/>
  <c r="P943" i="24" s="1"/>
  <c r="AP943" i="24" s="1"/>
  <c r="Q931" i="24"/>
  <c r="P931" i="24" s="1"/>
  <c r="AP931" i="24" s="1"/>
  <c r="Q919" i="24"/>
  <c r="P919" i="24" s="1"/>
  <c r="AP919" i="24" s="1"/>
  <c r="Q907" i="24"/>
  <c r="P907" i="24" s="1"/>
  <c r="AP907" i="24" s="1"/>
  <c r="Q895" i="24"/>
  <c r="P895" i="24" s="1"/>
  <c r="AP895" i="24" s="1"/>
  <c r="Q883" i="24"/>
  <c r="P883" i="24" s="1"/>
  <c r="AP883" i="24" s="1"/>
  <c r="Q871" i="24"/>
  <c r="P871" i="24" s="1"/>
  <c r="AP871" i="24" s="1"/>
  <c r="Q851" i="24"/>
  <c r="P851" i="24" s="1"/>
  <c r="AP851" i="24" s="1"/>
  <c r="Q839" i="24"/>
  <c r="P839" i="24" s="1"/>
  <c r="AP839" i="24" s="1"/>
  <c r="Q827" i="24"/>
  <c r="P827" i="24" s="1"/>
  <c r="AP827" i="24" s="1"/>
  <c r="Q815" i="24"/>
  <c r="P815" i="24" s="1"/>
  <c r="AP815" i="24" s="1"/>
  <c r="Q803" i="24"/>
  <c r="P803" i="24" s="1"/>
  <c r="AP803" i="24" s="1"/>
  <c r="Q783" i="24"/>
  <c r="P783" i="24" s="1"/>
  <c r="AP783" i="24" s="1"/>
  <c r="Q771" i="24"/>
  <c r="P771" i="24" s="1"/>
  <c r="AP771" i="24" s="1"/>
  <c r="Q759" i="24"/>
  <c r="P759" i="24" s="1"/>
  <c r="AP759" i="24" s="1"/>
  <c r="Q747" i="24"/>
  <c r="P747" i="24" s="1"/>
  <c r="AP747" i="24" s="1"/>
  <c r="Q727" i="24"/>
  <c r="P727" i="24" s="1"/>
  <c r="AP727" i="24" s="1"/>
  <c r="Q715" i="24"/>
  <c r="P715" i="24" s="1"/>
  <c r="AP715" i="24" s="1"/>
  <c r="Q703" i="24"/>
  <c r="P703" i="24" s="1"/>
  <c r="AP703" i="24" s="1"/>
  <c r="Q683" i="24"/>
  <c r="P683" i="24" s="1"/>
  <c r="AP683" i="24" s="1"/>
  <c r="Q671" i="24"/>
  <c r="P671" i="24" s="1"/>
  <c r="AP671" i="24" s="1"/>
  <c r="Q659" i="24"/>
  <c r="P659" i="24" s="1"/>
  <c r="AP659" i="24" s="1"/>
  <c r="Q647" i="24"/>
  <c r="P647" i="24" s="1"/>
  <c r="AP647" i="24" s="1"/>
  <c r="Q635" i="24"/>
  <c r="P635" i="24" s="1"/>
  <c r="AP635" i="24" s="1"/>
  <c r="Q623" i="24"/>
  <c r="P623" i="24" s="1"/>
  <c r="AP623" i="24" s="1"/>
  <c r="Q603" i="24"/>
  <c r="P603" i="24" s="1"/>
  <c r="AP603" i="24" s="1"/>
  <c r="Q591" i="24"/>
  <c r="P591" i="24" s="1"/>
  <c r="AP591" i="24" s="1"/>
  <c r="Q579" i="24"/>
  <c r="P579" i="24" s="1"/>
  <c r="AP579" i="24" s="1"/>
  <c r="Q567" i="24"/>
  <c r="P567" i="24" s="1"/>
  <c r="AP567" i="24" s="1"/>
  <c r="Q555" i="24"/>
  <c r="P555" i="24" s="1"/>
  <c r="AP555" i="24" s="1"/>
  <c r="Q543" i="24"/>
  <c r="P543" i="24" s="1"/>
  <c r="AP543" i="24" s="1"/>
  <c r="Q531" i="24"/>
  <c r="P531" i="24" s="1"/>
  <c r="AP531" i="24" s="1"/>
  <c r="Q519" i="24"/>
  <c r="P519" i="24" s="1"/>
  <c r="AP519" i="24" s="1"/>
  <c r="Q507" i="24"/>
  <c r="P507" i="24" s="1"/>
  <c r="AP507" i="24" s="1"/>
  <c r="Q495" i="24"/>
  <c r="P495" i="24" s="1"/>
  <c r="AP495" i="24" s="1"/>
  <c r="Q483" i="24"/>
  <c r="P483" i="24" s="1"/>
  <c r="AP483" i="24" s="1"/>
  <c r="Q463" i="24"/>
  <c r="P463" i="24" s="1"/>
  <c r="AP463" i="24" s="1"/>
  <c r="Q451" i="24"/>
  <c r="P451" i="24" s="1"/>
  <c r="AP451" i="24" s="1"/>
  <c r="Q439" i="24"/>
  <c r="P439" i="24" s="1"/>
  <c r="AP439" i="24" s="1"/>
  <c r="Q427" i="24"/>
  <c r="P427" i="24" s="1"/>
  <c r="AP427" i="24" s="1"/>
  <c r="Q415" i="24"/>
  <c r="P415" i="24" s="1"/>
  <c r="AP415" i="24" s="1"/>
  <c r="Q403" i="24"/>
  <c r="P403" i="24" s="1"/>
  <c r="AP403" i="24" s="1"/>
  <c r="Q391" i="24"/>
  <c r="P391" i="24" s="1"/>
  <c r="AP391" i="24" s="1"/>
  <c r="Q379" i="24"/>
  <c r="P379" i="24" s="1"/>
  <c r="AP379" i="24" s="1"/>
  <c r="Q359" i="24"/>
  <c r="P359" i="24" s="1"/>
  <c r="AP359" i="24" s="1"/>
  <c r="Q347" i="24"/>
  <c r="P347" i="24" s="1"/>
  <c r="AP347" i="24" s="1"/>
  <c r="Q335" i="24"/>
  <c r="P335" i="24" s="1"/>
  <c r="AP335" i="24" s="1"/>
  <c r="Q323" i="24"/>
  <c r="P323" i="24" s="1"/>
  <c r="AP323" i="24" s="1"/>
  <c r="Q311" i="24"/>
  <c r="P311" i="24" s="1"/>
  <c r="AP311" i="24" s="1"/>
  <c r="Q299" i="24"/>
  <c r="P299" i="24" s="1"/>
  <c r="AP299" i="24" s="1"/>
  <c r="Q287" i="24"/>
  <c r="P287" i="24" s="1"/>
  <c r="AP287" i="24" s="1"/>
  <c r="Q275" i="24"/>
  <c r="P275" i="24" s="1"/>
  <c r="AP275" i="24" s="1"/>
  <c r="Q263" i="24"/>
  <c r="P263" i="24" s="1"/>
  <c r="AP263" i="24" s="1"/>
  <c r="Q251" i="24"/>
  <c r="P251" i="24" s="1"/>
  <c r="AP251" i="24" s="1"/>
  <c r="Q235" i="24"/>
  <c r="P235" i="24" s="1"/>
  <c r="AP235" i="24" s="1"/>
  <c r="Q223" i="24"/>
  <c r="P223" i="24" s="1"/>
  <c r="AP223" i="24" s="1"/>
  <c r="Q207" i="24"/>
  <c r="P207" i="24" s="1"/>
  <c r="AP207" i="24" s="1"/>
  <c r="Q195" i="24"/>
  <c r="P195" i="24" s="1"/>
  <c r="AP195" i="24" s="1"/>
  <c r="Q183" i="24"/>
  <c r="P183" i="24" s="1"/>
  <c r="AP183" i="24" s="1"/>
  <c r="Q171" i="24"/>
  <c r="P171" i="24" s="1"/>
  <c r="AP171" i="24" s="1"/>
  <c r="Q155" i="24"/>
  <c r="P155" i="24" s="1"/>
  <c r="AP155" i="24" s="1"/>
  <c r="Q143" i="24"/>
  <c r="P143" i="24" s="1"/>
  <c r="AP143" i="24" s="1"/>
  <c r="Q131" i="24"/>
  <c r="P131" i="24" s="1"/>
  <c r="AP131" i="24" s="1"/>
  <c r="Q119" i="24"/>
  <c r="P119" i="24" s="1"/>
  <c r="AP119" i="24" s="1"/>
  <c r="Q115" i="24"/>
  <c r="P115" i="24" s="1"/>
  <c r="AP115" i="24" s="1"/>
  <c r="Q103" i="24"/>
  <c r="P103" i="24" s="1"/>
  <c r="AP103" i="24" s="1"/>
  <c r="Q99" i="24"/>
  <c r="P99" i="24" s="1"/>
  <c r="AP99" i="24" s="1"/>
  <c r="Q95" i="24"/>
  <c r="P95" i="24" s="1"/>
  <c r="AP95" i="24" s="1"/>
  <c r="Q91" i="24"/>
  <c r="P91" i="24" s="1"/>
  <c r="AP91" i="24" s="1"/>
  <c r="Q87" i="24"/>
  <c r="P87" i="24" s="1"/>
  <c r="AP87" i="24" s="1"/>
  <c r="Q83" i="24"/>
  <c r="P83" i="24" s="1"/>
  <c r="AP83" i="24" s="1"/>
  <c r="Q79" i="24"/>
  <c r="P79" i="24" s="1"/>
  <c r="AP79" i="24" s="1"/>
  <c r="Q75" i="24"/>
  <c r="P75" i="24" s="1"/>
  <c r="AP75" i="24" s="1"/>
  <c r="Q67" i="24"/>
  <c r="P67" i="24" s="1"/>
  <c r="AP67" i="24" s="1"/>
  <c r="Q59" i="24"/>
  <c r="P59" i="24" s="1"/>
  <c r="AP59" i="24" s="1"/>
  <c r="Q55" i="24"/>
  <c r="P55" i="24" s="1"/>
  <c r="AP55" i="24" s="1"/>
  <c r="Q51" i="24"/>
  <c r="P51" i="24" s="1"/>
  <c r="AP51" i="24" s="1"/>
  <c r="Q47" i="24"/>
  <c r="P47" i="24" s="1"/>
  <c r="AP47" i="24" s="1"/>
  <c r="Q43" i="24"/>
  <c r="P43" i="24" s="1"/>
  <c r="AP43" i="24" s="1"/>
  <c r="Q39" i="24"/>
  <c r="P39" i="24" s="1"/>
  <c r="AP39" i="24" s="1"/>
  <c r="Q35" i="24"/>
  <c r="P35" i="24" s="1"/>
  <c r="AP35" i="24" s="1"/>
  <c r="Q31" i="24"/>
  <c r="P31" i="24" s="1"/>
  <c r="AP31" i="24" s="1"/>
  <c r="Q27" i="24"/>
  <c r="P27" i="24" s="1"/>
  <c r="AP27" i="24" s="1"/>
  <c r="Q23" i="24"/>
  <c r="P23" i="24" s="1"/>
  <c r="Q19" i="24"/>
  <c r="P19" i="24" s="1"/>
  <c r="AP19" i="24" s="1"/>
  <c r="Q15" i="24"/>
  <c r="P15" i="24" s="1"/>
  <c r="AP15" i="24" s="1"/>
  <c r="Q7" i="24"/>
  <c r="P7" i="24" s="1"/>
  <c r="AP7" i="24" s="1"/>
  <c r="Q1002" i="24"/>
  <c r="P1002" i="24" s="1"/>
  <c r="AP1002" i="24" s="1"/>
  <c r="Q998" i="24"/>
  <c r="P998" i="24" s="1"/>
  <c r="AP998" i="24" s="1"/>
  <c r="Q994" i="24"/>
  <c r="P994" i="24" s="1"/>
  <c r="AP994" i="24" s="1"/>
  <c r="Q990" i="24"/>
  <c r="P990" i="24" s="1"/>
  <c r="AP990" i="24" s="1"/>
  <c r="Q986" i="24"/>
  <c r="P986" i="24" s="1"/>
  <c r="AP986" i="24" s="1"/>
  <c r="Q982" i="24"/>
  <c r="P982" i="24" s="1"/>
  <c r="AP982" i="24" s="1"/>
  <c r="Q978" i="24"/>
  <c r="P978" i="24" s="1"/>
  <c r="AP978" i="24" s="1"/>
  <c r="Q974" i="24"/>
  <c r="P974" i="24" s="1"/>
  <c r="AP974" i="24" s="1"/>
  <c r="Q970" i="24"/>
  <c r="P970" i="24" s="1"/>
  <c r="AP970" i="24" s="1"/>
  <c r="Q966" i="24"/>
  <c r="P966" i="24" s="1"/>
  <c r="AP966" i="24" s="1"/>
  <c r="Q962" i="24"/>
  <c r="P962" i="24" s="1"/>
  <c r="AP962" i="24" s="1"/>
  <c r="Q958" i="24"/>
  <c r="P958" i="24" s="1"/>
  <c r="AP958" i="24" s="1"/>
  <c r="Q954" i="24"/>
  <c r="P954" i="24" s="1"/>
  <c r="AP954" i="24" s="1"/>
  <c r="Q950" i="24"/>
  <c r="P950" i="24" s="1"/>
  <c r="AP950" i="24" s="1"/>
  <c r="Q946" i="24"/>
  <c r="P946" i="24" s="1"/>
  <c r="AP946" i="24" s="1"/>
  <c r="Q942" i="24"/>
  <c r="P942" i="24" s="1"/>
  <c r="AP942" i="24" s="1"/>
  <c r="Q938" i="24"/>
  <c r="P938" i="24" s="1"/>
  <c r="AP938" i="24" s="1"/>
  <c r="Q934" i="24"/>
  <c r="P934" i="24" s="1"/>
  <c r="AP934" i="24" s="1"/>
  <c r="Q930" i="24"/>
  <c r="P930" i="24" s="1"/>
  <c r="AP930" i="24" s="1"/>
  <c r="Q926" i="24"/>
  <c r="P926" i="24" s="1"/>
  <c r="AP926" i="24" s="1"/>
  <c r="Q922" i="24"/>
  <c r="P922" i="24" s="1"/>
  <c r="AP922" i="24" s="1"/>
  <c r="Q918" i="24"/>
  <c r="P918" i="24" s="1"/>
  <c r="AP918" i="24" s="1"/>
  <c r="Q914" i="24"/>
  <c r="P914" i="24" s="1"/>
  <c r="AP914" i="24" s="1"/>
  <c r="Q910" i="24"/>
  <c r="P910" i="24" s="1"/>
  <c r="AP910" i="24" s="1"/>
  <c r="Q906" i="24"/>
  <c r="P906" i="24" s="1"/>
  <c r="AP906" i="24" s="1"/>
  <c r="Q902" i="24"/>
  <c r="P902" i="24" s="1"/>
  <c r="AP902" i="24" s="1"/>
  <c r="Q898" i="24"/>
  <c r="P898" i="24" s="1"/>
  <c r="AP898" i="24" s="1"/>
  <c r="Q894" i="24"/>
  <c r="P894" i="24" s="1"/>
  <c r="AP894" i="24" s="1"/>
  <c r="Q890" i="24"/>
  <c r="P890" i="24" s="1"/>
  <c r="AP890" i="24" s="1"/>
  <c r="Q886" i="24"/>
  <c r="P886" i="24" s="1"/>
  <c r="AP886" i="24" s="1"/>
  <c r="Q882" i="24"/>
  <c r="P882" i="24" s="1"/>
  <c r="AP882" i="24" s="1"/>
  <c r="Q878" i="24"/>
  <c r="P878" i="24" s="1"/>
  <c r="AP878" i="24" s="1"/>
  <c r="Q874" i="24"/>
  <c r="P874" i="24" s="1"/>
  <c r="AP874" i="24" s="1"/>
  <c r="Q870" i="24"/>
  <c r="P870" i="24" s="1"/>
  <c r="AP870" i="24" s="1"/>
  <c r="Q866" i="24"/>
  <c r="P866" i="24" s="1"/>
  <c r="AP866" i="24" s="1"/>
  <c r="Q862" i="24"/>
  <c r="P862" i="24" s="1"/>
  <c r="AP862" i="24" s="1"/>
  <c r="Q858" i="24"/>
  <c r="P858" i="24" s="1"/>
  <c r="AP858" i="24" s="1"/>
  <c r="Q854" i="24"/>
  <c r="P854" i="24" s="1"/>
  <c r="AP854" i="24" s="1"/>
  <c r="Q850" i="24"/>
  <c r="P850" i="24" s="1"/>
  <c r="AP850" i="24" s="1"/>
  <c r="Q846" i="24"/>
  <c r="P846" i="24" s="1"/>
  <c r="AP846" i="24" s="1"/>
  <c r="Q842" i="24"/>
  <c r="P842" i="24" s="1"/>
  <c r="AP842" i="24" s="1"/>
  <c r="Q838" i="24"/>
  <c r="P838" i="24" s="1"/>
  <c r="AP838" i="24" s="1"/>
  <c r="Q834" i="24"/>
  <c r="P834" i="24" s="1"/>
  <c r="AP834" i="24" s="1"/>
  <c r="Q830" i="24"/>
  <c r="P830" i="24" s="1"/>
  <c r="AP830" i="24" s="1"/>
  <c r="Q826" i="24"/>
  <c r="P826" i="24" s="1"/>
  <c r="AP826" i="24" s="1"/>
  <c r="Q822" i="24"/>
  <c r="P822" i="24" s="1"/>
  <c r="AP822" i="24" s="1"/>
  <c r="Q818" i="24"/>
  <c r="P818" i="24" s="1"/>
  <c r="AP818" i="24" s="1"/>
  <c r="Q814" i="24"/>
  <c r="P814" i="24" s="1"/>
  <c r="AP814" i="24" s="1"/>
  <c r="Q810" i="24"/>
  <c r="P810" i="24" s="1"/>
  <c r="AP810" i="24" s="1"/>
  <c r="Q806" i="24"/>
  <c r="P806" i="24" s="1"/>
  <c r="AP806" i="24" s="1"/>
  <c r="Q802" i="24"/>
  <c r="P802" i="24" s="1"/>
  <c r="AP802" i="24" s="1"/>
  <c r="Q798" i="24"/>
  <c r="P798" i="24" s="1"/>
  <c r="AP798" i="24" s="1"/>
  <c r="Q794" i="24"/>
  <c r="P794" i="24" s="1"/>
  <c r="AP794" i="24" s="1"/>
  <c r="Q790" i="24"/>
  <c r="P790" i="24" s="1"/>
  <c r="AP790" i="24" s="1"/>
  <c r="Q786" i="24"/>
  <c r="P786" i="24" s="1"/>
  <c r="AP786" i="24" s="1"/>
  <c r="Q782" i="24"/>
  <c r="P782" i="24" s="1"/>
  <c r="AP782" i="24" s="1"/>
  <c r="Q778" i="24"/>
  <c r="P778" i="24" s="1"/>
  <c r="AP778" i="24" s="1"/>
  <c r="Q774" i="24"/>
  <c r="P774" i="24" s="1"/>
  <c r="AP774" i="24" s="1"/>
  <c r="Q770" i="24"/>
  <c r="P770" i="24" s="1"/>
  <c r="AP770" i="24" s="1"/>
  <c r="Q766" i="24"/>
  <c r="P766" i="24" s="1"/>
  <c r="AP766" i="24" s="1"/>
  <c r="Q762" i="24"/>
  <c r="P762" i="24" s="1"/>
  <c r="AP762" i="24" s="1"/>
  <c r="Q758" i="24"/>
  <c r="P758" i="24" s="1"/>
  <c r="AP758" i="24" s="1"/>
  <c r="Q754" i="24"/>
  <c r="P754" i="24" s="1"/>
  <c r="AP754" i="24" s="1"/>
  <c r="Q750" i="24"/>
  <c r="P750" i="24" s="1"/>
  <c r="AP750" i="24" s="1"/>
  <c r="Q746" i="24"/>
  <c r="P746" i="24" s="1"/>
  <c r="AP746" i="24" s="1"/>
  <c r="Q742" i="24"/>
  <c r="P742" i="24" s="1"/>
  <c r="AP742" i="24" s="1"/>
  <c r="Q738" i="24"/>
  <c r="P738" i="24" s="1"/>
  <c r="AP738" i="24" s="1"/>
  <c r="Q734" i="24"/>
  <c r="P734" i="24" s="1"/>
  <c r="AP734" i="24" s="1"/>
  <c r="Q730" i="24"/>
  <c r="P730" i="24" s="1"/>
  <c r="AP730" i="24" s="1"/>
  <c r="Q726" i="24"/>
  <c r="P726" i="24" s="1"/>
  <c r="AP726" i="24" s="1"/>
  <c r="Q722" i="24"/>
  <c r="P722" i="24" s="1"/>
  <c r="AP722" i="24" s="1"/>
  <c r="Q718" i="24"/>
  <c r="P718" i="24" s="1"/>
  <c r="AP718" i="24" s="1"/>
  <c r="Q714" i="24"/>
  <c r="P714" i="24" s="1"/>
  <c r="AP714" i="24" s="1"/>
  <c r="Q710" i="24"/>
  <c r="P710" i="24" s="1"/>
  <c r="AP710" i="24" s="1"/>
  <c r="Q706" i="24"/>
  <c r="P706" i="24" s="1"/>
  <c r="AP706" i="24" s="1"/>
  <c r="Q702" i="24"/>
  <c r="P702" i="24" s="1"/>
  <c r="AP702" i="24" s="1"/>
  <c r="Q698" i="24"/>
  <c r="P698" i="24" s="1"/>
  <c r="AP698" i="24" s="1"/>
  <c r="Q694" i="24"/>
  <c r="P694" i="24" s="1"/>
  <c r="AP694" i="24" s="1"/>
  <c r="Q690" i="24"/>
  <c r="P690" i="24" s="1"/>
  <c r="AP690" i="24" s="1"/>
  <c r="Q686" i="24"/>
  <c r="P686" i="24" s="1"/>
  <c r="AP686" i="24" s="1"/>
  <c r="Q682" i="24"/>
  <c r="P682" i="24" s="1"/>
  <c r="AP682" i="24" s="1"/>
  <c r="Q678" i="24"/>
  <c r="P678" i="24" s="1"/>
  <c r="AP678" i="24" s="1"/>
  <c r="Q674" i="24"/>
  <c r="P674" i="24" s="1"/>
  <c r="AP674" i="24" s="1"/>
  <c r="Q670" i="24"/>
  <c r="P670" i="24" s="1"/>
  <c r="AP670" i="24" s="1"/>
  <c r="Q666" i="24"/>
  <c r="P666" i="24" s="1"/>
  <c r="AP666" i="24" s="1"/>
  <c r="Q662" i="24"/>
  <c r="P662" i="24" s="1"/>
  <c r="AP662" i="24" s="1"/>
  <c r="Q658" i="24"/>
  <c r="P658" i="24" s="1"/>
  <c r="AP658" i="24" s="1"/>
  <c r="Q654" i="24"/>
  <c r="P654" i="24" s="1"/>
  <c r="AP654" i="24" s="1"/>
  <c r="Q650" i="24"/>
  <c r="P650" i="24" s="1"/>
  <c r="AP650" i="24" s="1"/>
  <c r="Q646" i="24"/>
  <c r="P646" i="24" s="1"/>
  <c r="AP646" i="24" s="1"/>
  <c r="Q642" i="24"/>
  <c r="P642" i="24" s="1"/>
  <c r="AP642" i="24" s="1"/>
  <c r="Q638" i="24"/>
  <c r="P638" i="24" s="1"/>
  <c r="AP638" i="24" s="1"/>
  <c r="Q634" i="24"/>
  <c r="P634" i="24" s="1"/>
  <c r="AP634" i="24" s="1"/>
  <c r="Q630" i="24"/>
  <c r="P630" i="24" s="1"/>
  <c r="AP630" i="24" s="1"/>
  <c r="Q626" i="24"/>
  <c r="P626" i="24" s="1"/>
  <c r="AP626" i="24" s="1"/>
  <c r="Q622" i="24"/>
  <c r="P622" i="24" s="1"/>
  <c r="AP622" i="24" s="1"/>
  <c r="Q618" i="24"/>
  <c r="P618" i="24" s="1"/>
  <c r="AP618" i="24" s="1"/>
  <c r="Q614" i="24"/>
  <c r="P614" i="24" s="1"/>
  <c r="AP614" i="24" s="1"/>
  <c r="Q610" i="24"/>
  <c r="P610" i="24" s="1"/>
  <c r="AP610" i="24" s="1"/>
  <c r="Q606" i="24"/>
  <c r="P606" i="24" s="1"/>
  <c r="AP606" i="24" s="1"/>
  <c r="Q602" i="24"/>
  <c r="P602" i="24" s="1"/>
  <c r="AP602" i="24" s="1"/>
  <c r="Q598" i="24"/>
  <c r="P598" i="24" s="1"/>
  <c r="AP598" i="24" s="1"/>
  <c r="Q594" i="24"/>
  <c r="P594" i="24" s="1"/>
  <c r="AP594" i="24" s="1"/>
  <c r="Q590" i="24"/>
  <c r="P590" i="24" s="1"/>
  <c r="AP590" i="24" s="1"/>
  <c r="Q586" i="24"/>
  <c r="P586" i="24" s="1"/>
  <c r="AP586" i="24" s="1"/>
  <c r="Q582" i="24"/>
  <c r="P582" i="24" s="1"/>
  <c r="AP582" i="24" s="1"/>
  <c r="Q578" i="24"/>
  <c r="P578" i="24" s="1"/>
  <c r="AP578" i="24" s="1"/>
  <c r="Q574" i="24"/>
  <c r="P574" i="24" s="1"/>
  <c r="AP574" i="24" s="1"/>
  <c r="Q570" i="24"/>
  <c r="P570" i="24" s="1"/>
  <c r="AP570" i="24" s="1"/>
  <c r="Q566" i="24"/>
  <c r="P566" i="24" s="1"/>
  <c r="AP566" i="24" s="1"/>
  <c r="Q562" i="24"/>
  <c r="P562" i="24" s="1"/>
  <c r="AP562" i="24" s="1"/>
  <c r="Q558" i="24"/>
  <c r="P558" i="24" s="1"/>
  <c r="AP558" i="24" s="1"/>
  <c r="Q554" i="24"/>
  <c r="P554" i="24" s="1"/>
  <c r="AP554" i="24" s="1"/>
  <c r="Q550" i="24"/>
  <c r="P550" i="24" s="1"/>
  <c r="AP550" i="24" s="1"/>
  <c r="Q546" i="24"/>
  <c r="P546" i="24" s="1"/>
  <c r="AP546" i="24" s="1"/>
  <c r="Q542" i="24"/>
  <c r="P542" i="24" s="1"/>
  <c r="AP542" i="24" s="1"/>
  <c r="Q538" i="24"/>
  <c r="P538" i="24" s="1"/>
  <c r="AP538" i="24" s="1"/>
  <c r="Q534" i="24"/>
  <c r="P534" i="24" s="1"/>
  <c r="AP534" i="24" s="1"/>
  <c r="Q530" i="24"/>
  <c r="P530" i="24" s="1"/>
  <c r="AP530" i="24" s="1"/>
  <c r="Q526" i="24"/>
  <c r="P526" i="24" s="1"/>
  <c r="AP526" i="24" s="1"/>
  <c r="Q522" i="24"/>
  <c r="P522" i="24" s="1"/>
  <c r="AP522" i="24" s="1"/>
  <c r="Q518" i="24"/>
  <c r="P518" i="24" s="1"/>
  <c r="AP518" i="24" s="1"/>
  <c r="Q514" i="24"/>
  <c r="P514" i="24" s="1"/>
  <c r="AP514" i="24" s="1"/>
  <c r="Q510" i="24"/>
  <c r="P510" i="24" s="1"/>
  <c r="AP510" i="24" s="1"/>
  <c r="Q506" i="24"/>
  <c r="P506" i="24" s="1"/>
  <c r="AP506" i="24" s="1"/>
  <c r="Q502" i="24"/>
  <c r="P502" i="24" s="1"/>
  <c r="AP502" i="24" s="1"/>
  <c r="Q498" i="24"/>
  <c r="P498" i="24" s="1"/>
  <c r="AP498" i="24" s="1"/>
  <c r="Q494" i="24"/>
  <c r="P494" i="24" s="1"/>
  <c r="AP494" i="24" s="1"/>
  <c r="Q490" i="24"/>
  <c r="P490" i="24" s="1"/>
  <c r="AP490" i="24" s="1"/>
  <c r="Q486" i="24"/>
  <c r="P486" i="24" s="1"/>
  <c r="AP486" i="24" s="1"/>
  <c r="Q482" i="24"/>
  <c r="P482" i="24" s="1"/>
  <c r="AP482" i="24" s="1"/>
  <c r="Q478" i="24"/>
  <c r="P478" i="24" s="1"/>
  <c r="AP478" i="24" s="1"/>
  <c r="Q474" i="24"/>
  <c r="P474" i="24" s="1"/>
  <c r="AP474" i="24" s="1"/>
  <c r="Q470" i="24"/>
  <c r="P470" i="24" s="1"/>
  <c r="AP470" i="24" s="1"/>
  <c r="Q466" i="24"/>
  <c r="P466" i="24" s="1"/>
  <c r="AP466" i="24" s="1"/>
  <c r="Q462" i="24"/>
  <c r="P462" i="24" s="1"/>
  <c r="AP462" i="24" s="1"/>
  <c r="Q458" i="24"/>
  <c r="P458" i="24" s="1"/>
  <c r="AP458" i="24" s="1"/>
  <c r="Q454" i="24"/>
  <c r="P454" i="24" s="1"/>
  <c r="AP454" i="24" s="1"/>
  <c r="Q450" i="24"/>
  <c r="P450" i="24" s="1"/>
  <c r="AP450" i="24" s="1"/>
  <c r="Q446" i="24"/>
  <c r="P446" i="24" s="1"/>
  <c r="AP446" i="24" s="1"/>
  <c r="Q442" i="24"/>
  <c r="P442" i="24" s="1"/>
  <c r="AP442" i="24" s="1"/>
  <c r="Q438" i="24"/>
  <c r="P438" i="24" s="1"/>
  <c r="AP438" i="24" s="1"/>
  <c r="Q434" i="24"/>
  <c r="P434" i="24" s="1"/>
  <c r="AP434" i="24" s="1"/>
  <c r="Q430" i="24"/>
  <c r="P430" i="24" s="1"/>
  <c r="AP430" i="24" s="1"/>
  <c r="Q426" i="24"/>
  <c r="P426" i="24" s="1"/>
  <c r="AP426" i="24" s="1"/>
  <c r="Q422" i="24"/>
  <c r="P422" i="24" s="1"/>
  <c r="AP422" i="24" s="1"/>
  <c r="Q418" i="24"/>
  <c r="P418" i="24" s="1"/>
  <c r="AP418" i="24" s="1"/>
  <c r="Q414" i="24"/>
  <c r="P414" i="24" s="1"/>
  <c r="AP414" i="24" s="1"/>
  <c r="Q410" i="24"/>
  <c r="P410" i="24" s="1"/>
  <c r="AP410" i="24" s="1"/>
  <c r="Q406" i="24"/>
  <c r="P406" i="24" s="1"/>
  <c r="AP406" i="24" s="1"/>
  <c r="Q402" i="24"/>
  <c r="P402" i="24" s="1"/>
  <c r="AP402" i="24" s="1"/>
  <c r="Q398" i="24"/>
  <c r="P398" i="24" s="1"/>
  <c r="AP398" i="24" s="1"/>
  <c r="Q394" i="24"/>
  <c r="P394" i="24" s="1"/>
  <c r="AP394" i="24" s="1"/>
  <c r="Q390" i="24"/>
  <c r="P390" i="24" s="1"/>
  <c r="AP390" i="24" s="1"/>
  <c r="Q386" i="24"/>
  <c r="P386" i="24" s="1"/>
  <c r="AP386" i="24" s="1"/>
  <c r="Q382" i="24"/>
  <c r="P382" i="24" s="1"/>
  <c r="AP382" i="24" s="1"/>
  <c r="Q378" i="24"/>
  <c r="P378" i="24" s="1"/>
  <c r="AP378" i="24" s="1"/>
  <c r="Q374" i="24"/>
  <c r="P374" i="24" s="1"/>
  <c r="AP374" i="24" s="1"/>
  <c r="Q370" i="24"/>
  <c r="P370" i="24" s="1"/>
  <c r="AP370" i="24" s="1"/>
  <c r="Q366" i="24"/>
  <c r="P366" i="24" s="1"/>
  <c r="AP366" i="24" s="1"/>
  <c r="Q362" i="24"/>
  <c r="P362" i="24" s="1"/>
  <c r="AP362" i="24" s="1"/>
  <c r="Q358" i="24"/>
  <c r="P358" i="24" s="1"/>
  <c r="AP358" i="24" s="1"/>
  <c r="Q354" i="24"/>
  <c r="P354" i="24" s="1"/>
  <c r="AP354" i="24" s="1"/>
  <c r="Q350" i="24"/>
  <c r="P350" i="24" s="1"/>
  <c r="AP350" i="24" s="1"/>
  <c r="Q346" i="24"/>
  <c r="P346" i="24" s="1"/>
  <c r="AP346" i="24" s="1"/>
  <c r="Q342" i="24"/>
  <c r="P342" i="24" s="1"/>
  <c r="AP342" i="24" s="1"/>
  <c r="Q338" i="24"/>
  <c r="P338" i="24" s="1"/>
  <c r="AP338" i="24" s="1"/>
  <c r="Q334" i="24"/>
  <c r="P334" i="24" s="1"/>
  <c r="AP334" i="24" s="1"/>
  <c r="Q330" i="24"/>
  <c r="P330" i="24" s="1"/>
  <c r="AP330" i="24" s="1"/>
  <c r="Q326" i="24"/>
  <c r="P326" i="24" s="1"/>
  <c r="AP326" i="24" s="1"/>
  <c r="Q322" i="24"/>
  <c r="P322" i="24" s="1"/>
  <c r="AP322" i="24" s="1"/>
  <c r="Q318" i="24"/>
  <c r="P318" i="24" s="1"/>
  <c r="AP318" i="24" s="1"/>
  <c r="Q314" i="24"/>
  <c r="P314" i="24" s="1"/>
  <c r="AP314" i="24" s="1"/>
  <c r="Q310" i="24"/>
  <c r="P310" i="24" s="1"/>
  <c r="AP310" i="24" s="1"/>
  <c r="Q306" i="24"/>
  <c r="P306" i="24" s="1"/>
  <c r="AP306" i="24" s="1"/>
  <c r="Q302" i="24"/>
  <c r="P302" i="24" s="1"/>
  <c r="AP302" i="24" s="1"/>
  <c r="Q298" i="24"/>
  <c r="P298" i="24" s="1"/>
  <c r="AP298" i="24" s="1"/>
  <c r="Q294" i="24"/>
  <c r="P294" i="24" s="1"/>
  <c r="AP294" i="24" s="1"/>
  <c r="Q290" i="24"/>
  <c r="P290" i="24" s="1"/>
  <c r="AP290" i="24" s="1"/>
  <c r="Q286" i="24"/>
  <c r="P286" i="24" s="1"/>
  <c r="AP286" i="24" s="1"/>
  <c r="Q282" i="24"/>
  <c r="P282" i="24" s="1"/>
  <c r="AP282" i="24" s="1"/>
  <c r="Q278" i="24"/>
  <c r="P278" i="24" s="1"/>
  <c r="AP278" i="24" s="1"/>
  <c r="Q274" i="24"/>
  <c r="P274" i="24" s="1"/>
  <c r="AP274" i="24" s="1"/>
  <c r="Q270" i="24"/>
  <c r="P270" i="24" s="1"/>
  <c r="AP270" i="24" s="1"/>
  <c r="Q266" i="24"/>
  <c r="P266" i="24" s="1"/>
  <c r="AP266" i="24" s="1"/>
  <c r="Q262" i="24"/>
  <c r="P262" i="24" s="1"/>
  <c r="AP262" i="24" s="1"/>
  <c r="Q258" i="24"/>
  <c r="P258" i="24" s="1"/>
  <c r="AP258" i="24" s="1"/>
  <c r="Q254" i="24"/>
  <c r="P254" i="24" s="1"/>
  <c r="AP254" i="24" s="1"/>
  <c r="Q250" i="24"/>
  <c r="P250" i="24" s="1"/>
  <c r="AP250" i="24" s="1"/>
  <c r="Q246" i="24"/>
  <c r="P246" i="24" s="1"/>
  <c r="AP246" i="24" s="1"/>
  <c r="Q242" i="24"/>
  <c r="P242" i="24" s="1"/>
  <c r="AP242" i="24" s="1"/>
  <c r="Q238" i="24"/>
  <c r="P238" i="24" s="1"/>
  <c r="AP238" i="24" s="1"/>
  <c r="Q234" i="24"/>
  <c r="P234" i="24" s="1"/>
  <c r="AP234" i="24" s="1"/>
  <c r="Q230" i="24"/>
  <c r="P230" i="24" s="1"/>
  <c r="AP230" i="24" s="1"/>
  <c r="Q226" i="24"/>
  <c r="P226" i="24" s="1"/>
  <c r="AP226" i="24" s="1"/>
  <c r="Q222" i="24"/>
  <c r="P222" i="24" s="1"/>
  <c r="AP222" i="24" s="1"/>
  <c r="Q218" i="24"/>
  <c r="P218" i="24" s="1"/>
  <c r="AP218" i="24" s="1"/>
  <c r="Q214" i="24"/>
  <c r="P214" i="24" s="1"/>
  <c r="AP214" i="24" s="1"/>
  <c r="Q210" i="24"/>
  <c r="P210" i="24" s="1"/>
  <c r="AP210" i="24" s="1"/>
  <c r="Q206" i="24"/>
  <c r="P206" i="24" s="1"/>
  <c r="AP206" i="24" s="1"/>
  <c r="Q202" i="24"/>
  <c r="P202" i="24" s="1"/>
  <c r="AP202" i="24" s="1"/>
  <c r="Q198" i="24"/>
  <c r="P198" i="24" s="1"/>
  <c r="AP198" i="24" s="1"/>
  <c r="Q194" i="24"/>
  <c r="P194" i="24" s="1"/>
  <c r="AP194" i="24" s="1"/>
  <c r="Q190" i="24"/>
  <c r="P190" i="24" s="1"/>
  <c r="AP190" i="24" s="1"/>
  <c r="Q186" i="24"/>
  <c r="P186" i="24" s="1"/>
  <c r="AP186" i="24" s="1"/>
  <c r="Q182" i="24"/>
  <c r="P182" i="24" s="1"/>
  <c r="AP182" i="24" s="1"/>
  <c r="Q178" i="24"/>
  <c r="P178" i="24" s="1"/>
  <c r="AP178" i="24" s="1"/>
  <c r="Q174" i="24"/>
  <c r="P174" i="24" s="1"/>
  <c r="AP174" i="24" s="1"/>
  <c r="Q170" i="24"/>
  <c r="P170" i="24" s="1"/>
  <c r="AP170" i="24" s="1"/>
  <c r="Q166" i="24"/>
  <c r="P166" i="24" s="1"/>
  <c r="AP166" i="24" s="1"/>
  <c r="Q162" i="24"/>
  <c r="P162" i="24" s="1"/>
  <c r="AP162" i="24" s="1"/>
  <c r="Q158" i="24"/>
  <c r="P158" i="24" s="1"/>
  <c r="AP158" i="24" s="1"/>
  <c r="Q154" i="24"/>
  <c r="P154" i="24" s="1"/>
  <c r="AP154" i="24" s="1"/>
  <c r="Q150" i="24"/>
  <c r="P150" i="24" s="1"/>
  <c r="AP150" i="24" s="1"/>
  <c r="Q146" i="24"/>
  <c r="P146" i="24" s="1"/>
  <c r="AP146" i="24" s="1"/>
  <c r="Q142" i="24"/>
  <c r="P142" i="24" s="1"/>
  <c r="AP142" i="24" s="1"/>
  <c r="Q138" i="24"/>
  <c r="P138" i="24" s="1"/>
  <c r="AP138" i="24" s="1"/>
  <c r="Q134" i="24"/>
  <c r="P134" i="24" s="1"/>
  <c r="AP134" i="24" s="1"/>
  <c r="Q130" i="24"/>
  <c r="P130" i="24" s="1"/>
  <c r="AP130" i="24" s="1"/>
  <c r="Q126" i="24"/>
  <c r="P126" i="24" s="1"/>
  <c r="AP126" i="24" s="1"/>
  <c r="Q122" i="24"/>
  <c r="P122" i="24" s="1"/>
  <c r="AP122" i="24" s="1"/>
  <c r="Q118" i="24"/>
  <c r="P118" i="24" s="1"/>
  <c r="AP118" i="24" s="1"/>
  <c r="Q114" i="24"/>
  <c r="P114" i="24" s="1"/>
  <c r="AP114" i="24" s="1"/>
  <c r="Q110" i="24"/>
  <c r="P110" i="24" s="1"/>
  <c r="AP110" i="24" s="1"/>
  <c r="Q106" i="24"/>
  <c r="P106" i="24" s="1"/>
  <c r="AP106" i="24" s="1"/>
  <c r="Q102" i="24"/>
  <c r="P102" i="24" s="1"/>
  <c r="AP102" i="24" s="1"/>
  <c r="Q98" i="24"/>
  <c r="P98" i="24" s="1"/>
  <c r="AP98" i="24" s="1"/>
  <c r="Q94" i="24"/>
  <c r="P94" i="24" s="1"/>
  <c r="AP94" i="24" s="1"/>
  <c r="Q90" i="24"/>
  <c r="P90" i="24" s="1"/>
  <c r="AP90" i="24" s="1"/>
  <c r="Q86" i="24"/>
  <c r="P86" i="24" s="1"/>
  <c r="AP86" i="24" s="1"/>
  <c r="Q82" i="24"/>
  <c r="P82" i="24" s="1"/>
  <c r="AP82" i="24" s="1"/>
  <c r="Q78" i="24"/>
  <c r="P78" i="24" s="1"/>
  <c r="AP78" i="24" s="1"/>
  <c r="Q74" i="24"/>
  <c r="P74" i="24" s="1"/>
  <c r="AP74" i="24" s="1"/>
  <c r="Q70" i="24"/>
  <c r="P70" i="24" s="1"/>
  <c r="AP70" i="24" s="1"/>
  <c r="Q66" i="24"/>
  <c r="P66" i="24" s="1"/>
  <c r="AP66" i="24" s="1"/>
  <c r="Q62" i="24"/>
  <c r="P62" i="24" s="1"/>
  <c r="AP62" i="24" s="1"/>
  <c r="Q58" i="24"/>
  <c r="P58" i="24" s="1"/>
  <c r="AP58" i="24" s="1"/>
  <c r="Q54" i="24"/>
  <c r="P54" i="24" s="1"/>
  <c r="AP54" i="24" s="1"/>
  <c r="Q50" i="24"/>
  <c r="P50" i="24" s="1"/>
  <c r="AP50" i="24" s="1"/>
  <c r="Q46" i="24"/>
  <c r="P46" i="24" s="1"/>
  <c r="AP46" i="24" s="1"/>
  <c r="Q42" i="24"/>
  <c r="P42" i="24" s="1"/>
  <c r="AP42" i="24" s="1"/>
  <c r="Q38" i="24"/>
  <c r="P38" i="24" s="1"/>
  <c r="AP38" i="24" s="1"/>
  <c r="Q34" i="24"/>
  <c r="P34" i="24" s="1"/>
  <c r="AP34" i="24" s="1"/>
  <c r="Q30" i="24"/>
  <c r="P30" i="24" s="1"/>
  <c r="AP30" i="24" s="1"/>
  <c r="Q26" i="24"/>
  <c r="P26" i="24" s="1"/>
  <c r="AP26" i="24" s="1"/>
  <c r="Q22" i="24"/>
  <c r="P22" i="24" s="1"/>
  <c r="AP22" i="24" s="1"/>
  <c r="Q18" i="24"/>
  <c r="P18" i="24" s="1"/>
  <c r="AP18" i="24" s="1"/>
  <c r="Q14" i="24"/>
  <c r="P14" i="24" s="1"/>
  <c r="AP14" i="24" s="1"/>
  <c r="Q10" i="24"/>
  <c r="P10" i="24" s="1"/>
  <c r="AP10" i="24" s="1"/>
  <c r="Q6" i="24"/>
  <c r="P6" i="24" s="1"/>
  <c r="AP6" i="24" s="1"/>
  <c r="Q999" i="24"/>
  <c r="P999" i="24" s="1"/>
  <c r="AP999" i="24" s="1"/>
  <c r="Q983" i="24"/>
  <c r="P983" i="24" s="1"/>
  <c r="AP983" i="24" s="1"/>
  <c r="Q975" i="24"/>
  <c r="P975" i="24" s="1"/>
  <c r="AP975" i="24" s="1"/>
  <c r="Q963" i="24"/>
  <c r="P963" i="24" s="1"/>
  <c r="AP963" i="24" s="1"/>
  <c r="Q947" i="24"/>
  <c r="P947" i="24" s="1"/>
  <c r="AP947" i="24" s="1"/>
  <c r="Q939" i="24"/>
  <c r="P939" i="24" s="1"/>
  <c r="AP939" i="24" s="1"/>
  <c r="Q923" i="24"/>
  <c r="P923" i="24" s="1"/>
  <c r="AP923" i="24" s="1"/>
  <c r="Q911" i="24"/>
  <c r="P911" i="24" s="1"/>
  <c r="AP911" i="24" s="1"/>
  <c r="Q899" i="24"/>
  <c r="P899" i="24" s="1"/>
  <c r="AP899" i="24" s="1"/>
  <c r="Q891" i="24"/>
  <c r="P891" i="24" s="1"/>
  <c r="AP891" i="24" s="1"/>
  <c r="Q879" i="24"/>
  <c r="P879" i="24" s="1"/>
  <c r="AP879" i="24" s="1"/>
  <c r="Q867" i="24"/>
  <c r="P867" i="24" s="1"/>
  <c r="AP867" i="24" s="1"/>
  <c r="Q859" i="24"/>
  <c r="P859" i="24" s="1"/>
  <c r="AP859" i="24" s="1"/>
  <c r="Q847" i="24"/>
  <c r="P847" i="24" s="1"/>
  <c r="AP847" i="24" s="1"/>
  <c r="Q835" i="24"/>
  <c r="P835" i="24" s="1"/>
  <c r="AP835" i="24" s="1"/>
  <c r="Q823" i="24"/>
  <c r="P823" i="24" s="1"/>
  <c r="AP823" i="24" s="1"/>
  <c r="Q811" i="24"/>
  <c r="P811" i="24" s="1"/>
  <c r="AP811" i="24" s="1"/>
  <c r="Q799" i="24"/>
  <c r="P799" i="24" s="1"/>
  <c r="AP799" i="24" s="1"/>
  <c r="Q791" i="24"/>
  <c r="P791" i="24" s="1"/>
  <c r="AP791" i="24" s="1"/>
  <c r="Q775" i="24"/>
  <c r="P775" i="24" s="1"/>
  <c r="AP775" i="24" s="1"/>
  <c r="Q763" i="24"/>
  <c r="P763" i="24" s="1"/>
  <c r="AP763" i="24" s="1"/>
  <c r="Q755" i="24"/>
  <c r="P755" i="24" s="1"/>
  <c r="AP755" i="24" s="1"/>
  <c r="Q743" i="24"/>
  <c r="P743" i="24" s="1"/>
  <c r="AP743" i="24" s="1"/>
  <c r="Q731" i="24"/>
  <c r="P731" i="24" s="1"/>
  <c r="AP731" i="24" s="1"/>
  <c r="Q723" i="24"/>
  <c r="P723" i="24" s="1"/>
  <c r="AP723" i="24" s="1"/>
  <c r="Q707" i="24"/>
  <c r="P707" i="24" s="1"/>
  <c r="AP707" i="24" s="1"/>
  <c r="Q695" i="24"/>
  <c r="P695" i="24" s="1"/>
  <c r="AP695" i="24" s="1"/>
  <c r="Q687" i="24"/>
  <c r="P687" i="24" s="1"/>
  <c r="AP687" i="24" s="1"/>
  <c r="Q679" i="24"/>
  <c r="P679" i="24" s="1"/>
  <c r="AP679" i="24" s="1"/>
  <c r="Q667" i="24"/>
  <c r="P667" i="24" s="1"/>
  <c r="AP667" i="24" s="1"/>
  <c r="Q655" i="24"/>
  <c r="P655" i="24" s="1"/>
  <c r="AP655" i="24" s="1"/>
  <c r="Q643" i="24"/>
  <c r="P643" i="24" s="1"/>
  <c r="AP643" i="24" s="1"/>
  <c r="Q627" i="24"/>
  <c r="P627" i="24" s="1"/>
  <c r="AP627" i="24" s="1"/>
  <c r="Q615" i="24"/>
  <c r="P615" i="24" s="1"/>
  <c r="AP615" i="24" s="1"/>
  <c r="Q611" i="24"/>
  <c r="P611" i="24" s="1"/>
  <c r="AP611" i="24" s="1"/>
  <c r="Q599" i="24"/>
  <c r="P599" i="24" s="1"/>
  <c r="AP599" i="24" s="1"/>
  <c r="Q583" i="24"/>
  <c r="P583" i="24" s="1"/>
  <c r="AP583" i="24" s="1"/>
  <c r="Q575" i="24"/>
  <c r="P575" i="24" s="1"/>
  <c r="AP575" i="24" s="1"/>
  <c r="Q563" i="24"/>
  <c r="P563" i="24" s="1"/>
  <c r="AP563" i="24" s="1"/>
  <c r="Q547" i="24"/>
  <c r="P547" i="24" s="1"/>
  <c r="AP547" i="24" s="1"/>
  <c r="Q535" i="24"/>
  <c r="P535" i="24" s="1"/>
  <c r="AP535" i="24" s="1"/>
  <c r="Q523" i="24"/>
  <c r="P523" i="24" s="1"/>
  <c r="AP523" i="24" s="1"/>
  <c r="Q511" i="24"/>
  <c r="P511" i="24" s="1"/>
  <c r="AP511" i="24" s="1"/>
  <c r="Q499" i="24"/>
  <c r="P499" i="24" s="1"/>
  <c r="AP499" i="24" s="1"/>
  <c r="Q487" i="24"/>
  <c r="P487" i="24" s="1"/>
  <c r="AP487" i="24" s="1"/>
  <c r="Q475" i="24"/>
  <c r="P475" i="24" s="1"/>
  <c r="AP475" i="24" s="1"/>
  <c r="Q471" i="24"/>
  <c r="P471" i="24" s="1"/>
  <c r="AP471" i="24" s="1"/>
  <c r="Q459" i="24"/>
  <c r="P459" i="24" s="1"/>
  <c r="AP459" i="24" s="1"/>
  <c r="Q447" i="24"/>
  <c r="P447" i="24" s="1"/>
  <c r="AP447" i="24" s="1"/>
  <c r="Q435" i="24"/>
  <c r="P435" i="24" s="1"/>
  <c r="AP435" i="24" s="1"/>
  <c r="Q423" i="24"/>
  <c r="P423" i="24" s="1"/>
  <c r="AP423" i="24" s="1"/>
  <c r="Q411" i="24"/>
  <c r="P411" i="24" s="1"/>
  <c r="AP411" i="24" s="1"/>
  <c r="Q399" i="24"/>
  <c r="P399" i="24" s="1"/>
  <c r="AP399" i="24" s="1"/>
  <c r="Q387" i="24"/>
  <c r="P387" i="24" s="1"/>
  <c r="AP387" i="24" s="1"/>
  <c r="Q375" i="24"/>
  <c r="P375" i="24" s="1"/>
  <c r="AP375" i="24" s="1"/>
  <c r="Q367" i="24"/>
  <c r="P367" i="24" s="1"/>
  <c r="AP367" i="24" s="1"/>
  <c r="Q355" i="24"/>
  <c r="P355" i="24" s="1"/>
  <c r="AP355" i="24" s="1"/>
  <c r="Q343" i="24"/>
  <c r="P343" i="24" s="1"/>
  <c r="AP343" i="24" s="1"/>
  <c r="Q331" i="24"/>
  <c r="P331" i="24" s="1"/>
  <c r="AP331" i="24" s="1"/>
  <c r="Q319" i="24"/>
  <c r="P319" i="24" s="1"/>
  <c r="AP319" i="24" s="1"/>
  <c r="Q307" i="24"/>
  <c r="P307" i="24" s="1"/>
  <c r="AP307" i="24" s="1"/>
  <c r="Q295" i="24"/>
  <c r="P295" i="24" s="1"/>
  <c r="AP295" i="24" s="1"/>
  <c r="Q283" i="24"/>
  <c r="P283" i="24" s="1"/>
  <c r="AP283" i="24" s="1"/>
  <c r="Q271" i="24"/>
  <c r="P271" i="24" s="1"/>
  <c r="AP271" i="24" s="1"/>
  <c r="Q255" i="24"/>
  <c r="P255" i="24" s="1"/>
  <c r="AP255" i="24" s="1"/>
  <c r="Q243" i="24"/>
  <c r="P243" i="24" s="1"/>
  <c r="AP243" i="24" s="1"/>
  <c r="Q231" i="24"/>
  <c r="P231" i="24" s="1"/>
  <c r="AP231" i="24" s="1"/>
  <c r="Q219" i="24"/>
  <c r="P219" i="24" s="1"/>
  <c r="AP219" i="24" s="1"/>
  <c r="Q211" i="24"/>
  <c r="P211" i="24" s="1"/>
  <c r="AP211" i="24" s="1"/>
  <c r="Q199" i="24"/>
  <c r="P199" i="24" s="1"/>
  <c r="AP199" i="24" s="1"/>
  <c r="Q187" i="24"/>
  <c r="P187" i="24" s="1"/>
  <c r="AP187" i="24" s="1"/>
  <c r="Q175" i="24"/>
  <c r="P175" i="24" s="1"/>
  <c r="AP175" i="24" s="1"/>
  <c r="Q163" i="24"/>
  <c r="P163" i="24" s="1"/>
  <c r="AP163" i="24" s="1"/>
  <c r="Q151" i="24"/>
  <c r="P151" i="24" s="1"/>
  <c r="AP151" i="24" s="1"/>
  <c r="Q135" i="24"/>
  <c r="P135" i="24" s="1"/>
  <c r="AP135" i="24" s="1"/>
  <c r="Q127" i="24"/>
  <c r="P127" i="24" s="1"/>
  <c r="AP127" i="24" s="1"/>
  <c r="Q107" i="24"/>
  <c r="P107" i="24" s="1"/>
  <c r="AP107" i="24" s="1"/>
  <c r="Q63" i="24"/>
  <c r="P63" i="24" s="1"/>
  <c r="AP63" i="24" s="1"/>
  <c r="Q1001" i="24"/>
  <c r="P1001" i="24" s="1"/>
  <c r="AP1001" i="24" s="1"/>
  <c r="Q997" i="24"/>
  <c r="P997" i="24" s="1"/>
  <c r="AP997" i="24" s="1"/>
  <c r="Q993" i="24"/>
  <c r="P993" i="24" s="1"/>
  <c r="AP993" i="24" s="1"/>
  <c r="Q989" i="24"/>
  <c r="P989" i="24" s="1"/>
  <c r="AP989" i="24" s="1"/>
  <c r="Q985" i="24"/>
  <c r="P985" i="24" s="1"/>
  <c r="AP985" i="24" s="1"/>
  <c r="Q981" i="24"/>
  <c r="P981" i="24" s="1"/>
  <c r="AP981" i="24" s="1"/>
  <c r="Q977" i="24"/>
  <c r="P977" i="24" s="1"/>
  <c r="AP977" i="24" s="1"/>
  <c r="Q973" i="24"/>
  <c r="P973" i="24" s="1"/>
  <c r="AP973" i="24" s="1"/>
  <c r="Q969" i="24"/>
  <c r="P969" i="24" s="1"/>
  <c r="AP969" i="24" s="1"/>
  <c r="Q965" i="24"/>
  <c r="P965" i="24" s="1"/>
  <c r="AP965" i="24" s="1"/>
  <c r="Q961" i="24"/>
  <c r="P961" i="24" s="1"/>
  <c r="AP961" i="24" s="1"/>
  <c r="Q957" i="24"/>
  <c r="P957" i="24" s="1"/>
  <c r="AP957" i="24" s="1"/>
  <c r="Q953" i="24"/>
  <c r="P953" i="24" s="1"/>
  <c r="AP953" i="24" s="1"/>
  <c r="Q949" i="24"/>
  <c r="P949" i="24" s="1"/>
  <c r="AP949" i="24" s="1"/>
  <c r="Q945" i="24"/>
  <c r="P945" i="24" s="1"/>
  <c r="AP945" i="24" s="1"/>
  <c r="Q941" i="24"/>
  <c r="P941" i="24" s="1"/>
  <c r="AP941" i="24" s="1"/>
  <c r="Q937" i="24"/>
  <c r="P937" i="24" s="1"/>
  <c r="AP937" i="24" s="1"/>
  <c r="Q933" i="24"/>
  <c r="P933" i="24" s="1"/>
  <c r="AP933" i="24" s="1"/>
  <c r="Q929" i="24"/>
  <c r="P929" i="24" s="1"/>
  <c r="AP929" i="24" s="1"/>
  <c r="Q925" i="24"/>
  <c r="P925" i="24" s="1"/>
  <c r="AP925" i="24" s="1"/>
  <c r="Q921" i="24"/>
  <c r="P921" i="24" s="1"/>
  <c r="AP921" i="24" s="1"/>
  <c r="Q917" i="24"/>
  <c r="P917" i="24" s="1"/>
  <c r="AP917" i="24" s="1"/>
  <c r="Q913" i="24"/>
  <c r="P913" i="24" s="1"/>
  <c r="AP913" i="24" s="1"/>
  <c r="Q909" i="24"/>
  <c r="P909" i="24" s="1"/>
  <c r="AP909" i="24" s="1"/>
  <c r="Q905" i="24"/>
  <c r="P905" i="24" s="1"/>
  <c r="AP905" i="24" s="1"/>
  <c r="Q901" i="24"/>
  <c r="P901" i="24" s="1"/>
  <c r="AP901" i="24" s="1"/>
  <c r="Q897" i="24"/>
  <c r="P897" i="24" s="1"/>
  <c r="AP897" i="24" s="1"/>
  <c r="Q893" i="24"/>
  <c r="P893" i="24" s="1"/>
  <c r="AP893" i="24" s="1"/>
  <c r="Q889" i="24"/>
  <c r="P889" i="24" s="1"/>
  <c r="AP889" i="24" s="1"/>
  <c r="Q885" i="24"/>
  <c r="P885" i="24" s="1"/>
  <c r="AP885" i="24" s="1"/>
  <c r="Q881" i="24"/>
  <c r="P881" i="24" s="1"/>
  <c r="AP881" i="24" s="1"/>
  <c r="Q877" i="24"/>
  <c r="P877" i="24" s="1"/>
  <c r="AP877" i="24" s="1"/>
  <c r="Q873" i="24"/>
  <c r="P873" i="24" s="1"/>
  <c r="AP873" i="24" s="1"/>
  <c r="Q869" i="24"/>
  <c r="P869" i="24" s="1"/>
  <c r="AP869" i="24" s="1"/>
  <c r="Q865" i="24"/>
  <c r="P865" i="24" s="1"/>
  <c r="AP865" i="24" s="1"/>
  <c r="Q861" i="24"/>
  <c r="P861" i="24" s="1"/>
  <c r="AP861" i="24" s="1"/>
  <c r="Q857" i="24"/>
  <c r="P857" i="24" s="1"/>
  <c r="AP857" i="24" s="1"/>
  <c r="Q853" i="24"/>
  <c r="P853" i="24" s="1"/>
  <c r="AP853" i="24" s="1"/>
  <c r="Q849" i="24"/>
  <c r="P849" i="24" s="1"/>
  <c r="AP849" i="24" s="1"/>
  <c r="Q845" i="24"/>
  <c r="P845" i="24" s="1"/>
  <c r="AP845" i="24" s="1"/>
  <c r="Q841" i="24"/>
  <c r="P841" i="24" s="1"/>
  <c r="AP841" i="24" s="1"/>
  <c r="Q837" i="24"/>
  <c r="P837" i="24" s="1"/>
  <c r="AP837" i="24" s="1"/>
  <c r="Q833" i="24"/>
  <c r="P833" i="24" s="1"/>
  <c r="AP833" i="24" s="1"/>
  <c r="Q829" i="24"/>
  <c r="P829" i="24" s="1"/>
  <c r="AP829" i="24" s="1"/>
  <c r="Q825" i="24"/>
  <c r="P825" i="24" s="1"/>
  <c r="AP825" i="24" s="1"/>
  <c r="Q821" i="24"/>
  <c r="P821" i="24" s="1"/>
  <c r="AP821" i="24" s="1"/>
  <c r="Q817" i="24"/>
  <c r="P817" i="24" s="1"/>
  <c r="AP817" i="24" s="1"/>
  <c r="Q813" i="24"/>
  <c r="P813" i="24" s="1"/>
  <c r="AP813" i="24" s="1"/>
  <c r="Q809" i="24"/>
  <c r="P809" i="24" s="1"/>
  <c r="AP809" i="24" s="1"/>
  <c r="Q805" i="24"/>
  <c r="P805" i="24" s="1"/>
  <c r="AP805" i="24" s="1"/>
  <c r="Q801" i="24"/>
  <c r="P801" i="24" s="1"/>
  <c r="AP801" i="24" s="1"/>
  <c r="Q797" i="24"/>
  <c r="P797" i="24" s="1"/>
  <c r="AP797" i="24" s="1"/>
  <c r="Q793" i="24"/>
  <c r="P793" i="24" s="1"/>
  <c r="AP793" i="24" s="1"/>
  <c r="Q789" i="24"/>
  <c r="P789" i="24" s="1"/>
  <c r="AP789" i="24" s="1"/>
  <c r="Q785" i="24"/>
  <c r="P785" i="24" s="1"/>
  <c r="AP785" i="24" s="1"/>
  <c r="Q781" i="24"/>
  <c r="P781" i="24" s="1"/>
  <c r="AP781" i="24" s="1"/>
  <c r="Q777" i="24"/>
  <c r="P777" i="24" s="1"/>
  <c r="AP777" i="24" s="1"/>
  <c r="Q773" i="24"/>
  <c r="P773" i="24" s="1"/>
  <c r="AP773" i="24" s="1"/>
  <c r="Q769" i="24"/>
  <c r="P769" i="24" s="1"/>
  <c r="AP769" i="24" s="1"/>
  <c r="Q765" i="24"/>
  <c r="P765" i="24" s="1"/>
  <c r="AP765" i="24" s="1"/>
  <c r="Q761" i="24"/>
  <c r="P761" i="24" s="1"/>
  <c r="AP761" i="24" s="1"/>
  <c r="Q757" i="24"/>
  <c r="P757" i="24" s="1"/>
  <c r="AP757" i="24" s="1"/>
  <c r="Q753" i="24"/>
  <c r="P753" i="24" s="1"/>
  <c r="AP753" i="24" s="1"/>
  <c r="Q749" i="24"/>
  <c r="P749" i="24" s="1"/>
  <c r="AP749" i="24" s="1"/>
  <c r="Q745" i="24"/>
  <c r="P745" i="24" s="1"/>
  <c r="AP745" i="24" s="1"/>
  <c r="Q741" i="24"/>
  <c r="P741" i="24" s="1"/>
  <c r="AP741" i="24" s="1"/>
  <c r="Q737" i="24"/>
  <c r="P737" i="24" s="1"/>
  <c r="AP737" i="24" s="1"/>
  <c r="Q733" i="24"/>
  <c r="P733" i="24" s="1"/>
  <c r="AP733" i="24" s="1"/>
  <c r="Q729" i="24"/>
  <c r="P729" i="24" s="1"/>
  <c r="AP729" i="24" s="1"/>
  <c r="Q725" i="24"/>
  <c r="P725" i="24" s="1"/>
  <c r="AP725" i="24" s="1"/>
  <c r="Q721" i="24"/>
  <c r="P721" i="24" s="1"/>
  <c r="AP721" i="24" s="1"/>
  <c r="Q717" i="24"/>
  <c r="P717" i="24" s="1"/>
  <c r="AP717" i="24" s="1"/>
  <c r="Q713" i="24"/>
  <c r="P713" i="24" s="1"/>
  <c r="AP713" i="24" s="1"/>
  <c r="Q709" i="24"/>
  <c r="P709" i="24" s="1"/>
  <c r="AP709" i="24" s="1"/>
  <c r="Q705" i="24"/>
  <c r="P705" i="24" s="1"/>
  <c r="AP705" i="24" s="1"/>
  <c r="Q701" i="24"/>
  <c r="P701" i="24" s="1"/>
  <c r="AP701" i="24" s="1"/>
  <c r="Q697" i="24"/>
  <c r="P697" i="24" s="1"/>
  <c r="AP697" i="24" s="1"/>
  <c r="Q693" i="24"/>
  <c r="P693" i="24" s="1"/>
  <c r="AP693" i="24" s="1"/>
  <c r="Q689" i="24"/>
  <c r="P689" i="24" s="1"/>
  <c r="AP689" i="24" s="1"/>
  <c r="Q685" i="24"/>
  <c r="P685" i="24" s="1"/>
  <c r="AP685" i="24" s="1"/>
  <c r="Q681" i="24"/>
  <c r="P681" i="24" s="1"/>
  <c r="AP681" i="24" s="1"/>
  <c r="Q677" i="24"/>
  <c r="P677" i="24" s="1"/>
  <c r="AP677" i="24" s="1"/>
  <c r="Q673" i="24"/>
  <c r="P673" i="24" s="1"/>
  <c r="AP673" i="24" s="1"/>
  <c r="Q669" i="24"/>
  <c r="P669" i="24" s="1"/>
  <c r="AP669" i="24" s="1"/>
  <c r="Q665" i="24"/>
  <c r="P665" i="24" s="1"/>
  <c r="AP665" i="24" s="1"/>
  <c r="Q661" i="24"/>
  <c r="P661" i="24" s="1"/>
  <c r="AP661" i="24" s="1"/>
  <c r="Q657" i="24"/>
  <c r="P657" i="24" s="1"/>
  <c r="AP657" i="24" s="1"/>
  <c r="Q653" i="24"/>
  <c r="P653" i="24" s="1"/>
  <c r="AP653" i="24" s="1"/>
  <c r="Q649" i="24"/>
  <c r="P649" i="24" s="1"/>
  <c r="AP649" i="24" s="1"/>
  <c r="Q645" i="24"/>
  <c r="P645" i="24" s="1"/>
  <c r="AP645" i="24" s="1"/>
  <c r="Q641" i="24"/>
  <c r="P641" i="24" s="1"/>
  <c r="AP641" i="24" s="1"/>
  <c r="Q637" i="24"/>
  <c r="P637" i="24" s="1"/>
  <c r="AP637" i="24" s="1"/>
  <c r="Q633" i="24"/>
  <c r="P633" i="24" s="1"/>
  <c r="AP633" i="24" s="1"/>
  <c r="Q629" i="24"/>
  <c r="P629" i="24" s="1"/>
  <c r="AP629" i="24" s="1"/>
  <c r="Q625" i="24"/>
  <c r="P625" i="24" s="1"/>
  <c r="AP625" i="24" s="1"/>
  <c r="Q621" i="24"/>
  <c r="P621" i="24" s="1"/>
  <c r="AP621" i="24" s="1"/>
  <c r="Q617" i="24"/>
  <c r="P617" i="24" s="1"/>
  <c r="AP617" i="24" s="1"/>
  <c r="Q613" i="24"/>
  <c r="P613" i="24" s="1"/>
  <c r="AP613" i="24" s="1"/>
  <c r="Q609" i="24"/>
  <c r="P609" i="24" s="1"/>
  <c r="AP609" i="24" s="1"/>
  <c r="Q605" i="24"/>
  <c r="P605" i="24" s="1"/>
  <c r="AP605" i="24" s="1"/>
  <c r="Q601" i="24"/>
  <c r="P601" i="24" s="1"/>
  <c r="AP601" i="24" s="1"/>
  <c r="Q597" i="24"/>
  <c r="P597" i="24" s="1"/>
  <c r="AP597" i="24" s="1"/>
  <c r="Q593" i="24"/>
  <c r="P593" i="24" s="1"/>
  <c r="AP593" i="24" s="1"/>
  <c r="Q589" i="24"/>
  <c r="P589" i="24" s="1"/>
  <c r="AP589" i="24" s="1"/>
  <c r="Q585" i="24"/>
  <c r="P585" i="24" s="1"/>
  <c r="AP585" i="24" s="1"/>
  <c r="Q581" i="24"/>
  <c r="P581" i="24" s="1"/>
  <c r="AP581" i="24" s="1"/>
  <c r="Q577" i="24"/>
  <c r="P577" i="24" s="1"/>
  <c r="AP577" i="24" s="1"/>
  <c r="Q573" i="24"/>
  <c r="P573" i="24" s="1"/>
  <c r="AP573" i="24" s="1"/>
  <c r="Q569" i="24"/>
  <c r="P569" i="24" s="1"/>
  <c r="AP569" i="24" s="1"/>
  <c r="Q565" i="24"/>
  <c r="P565" i="24" s="1"/>
  <c r="AP565" i="24" s="1"/>
  <c r="Q561" i="24"/>
  <c r="P561" i="24" s="1"/>
  <c r="AP561" i="24" s="1"/>
  <c r="Q557" i="24"/>
  <c r="P557" i="24" s="1"/>
  <c r="AP557" i="24" s="1"/>
  <c r="Q553" i="24"/>
  <c r="P553" i="24" s="1"/>
  <c r="AP553" i="24" s="1"/>
  <c r="Q549" i="24"/>
  <c r="P549" i="24" s="1"/>
  <c r="AP549" i="24" s="1"/>
  <c r="Q545" i="24"/>
  <c r="P545" i="24" s="1"/>
  <c r="AP545" i="24" s="1"/>
  <c r="Q541" i="24"/>
  <c r="P541" i="24" s="1"/>
  <c r="AP541" i="24" s="1"/>
  <c r="Q537" i="24"/>
  <c r="P537" i="24" s="1"/>
  <c r="AP537" i="24" s="1"/>
  <c r="Q533" i="24"/>
  <c r="P533" i="24" s="1"/>
  <c r="AP533" i="24" s="1"/>
  <c r="Q529" i="24"/>
  <c r="P529" i="24" s="1"/>
  <c r="AP529" i="24" s="1"/>
  <c r="Q525" i="24"/>
  <c r="P525" i="24" s="1"/>
  <c r="AP525" i="24" s="1"/>
  <c r="Q521" i="24"/>
  <c r="P521" i="24" s="1"/>
  <c r="AP521" i="24" s="1"/>
  <c r="Q517" i="24"/>
  <c r="P517" i="24" s="1"/>
  <c r="AP517" i="24" s="1"/>
  <c r="Q513" i="24"/>
  <c r="P513" i="24" s="1"/>
  <c r="AP513" i="24" s="1"/>
  <c r="Q509" i="24"/>
  <c r="P509" i="24" s="1"/>
  <c r="AP509" i="24" s="1"/>
  <c r="Q505" i="24"/>
  <c r="P505" i="24" s="1"/>
  <c r="AP505" i="24" s="1"/>
  <c r="Q501" i="24"/>
  <c r="P501" i="24" s="1"/>
  <c r="AP501" i="24" s="1"/>
  <c r="Q497" i="24"/>
  <c r="P497" i="24" s="1"/>
  <c r="AP497" i="24" s="1"/>
  <c r="Q493" i="24"/>
  <c r="P493" i="24" s="1"/>
  <c r="AP493" i="24" s="1"/>
  <c r="Q489" i="24"/>
  <c r="P489" i="24" s="1"/>
  <c r="AP489" i="24" s="1"/>
  <c r="Q485" i="24"/>
  <c r="P485" i="24" s="1"/>
  <c r="AP485" i="24" s="1"/>
  <c r="Q481" i="24"/>
  <c r="P481" i="24" s="1"/>
  <c r="AP481" i="24" s="1"/>
  <c r="Q477" i="24"/>
  <c r="P477" i="24" s="1"/>
  <c r="AP477" i="24" s="1"/>
  <c r="Q473" i="24"/>
  <c r="P473" i="24" s="1"/>
  <c r="AP473" i="24" s="1"/>
  <c r="Q469" i="24"/>
  <c r="P469" i="24" s="1"/>
  <c r="AP469" i="24" s="1"/>
  <c r="Q465" i="24"/>
  <c r="P465" i="24" s="1"/>
  <c r="AP465" i="24" s="1"/>
  <c r="Q461" i="24"/>
  <c r="P461" i="24" s="1"/>
  <c r="AP461" i="24" s="1"/>
  <c r="Q457" i="24"/>
  <c r="P457" i="24" s="1"/>
  <c r="AP457" i="24" s="1"/>
  <c r="Q453" i="24"/>
  <c r="P453" i="24" s="1"/>
  <c r="AP453" i="24" s="1"/>
  <c r="Q449" i="24"/>
  <c r="P449" i="24" s="1"/>
  <c r="AP449" i="24" s="1"/>
  <c r="Q445" i="24"/>
  <c r="P445" i="24" s="1"/>
  <c r="AP445" i="24" s="1"/>
  <c r="Q441" i="24"/>
  <c r="P441" i="24" s="1"/>
  <c r="AP441" i="24" s="1"/>
  <c r="Q437" i="24"/>
  <c r="P437" i="24" s="1"/>
  <c r="AP437" i="24" s="1"/>
  <c r="Q433" i="24"/>
  <c r="P433" i="24" s="1"/>
  <c r="AP433" i="24" s="1"/>
  <c r="Q429" i="24"/>
  <c r="P429" i="24" s="1"/>
  <c r="AP429" i="24" s="1"/>
  <c r="Q425" i="24"/>
  <c r="P425" i="24" s="1"/>
  <c r="AP425" i="24" s="1"/>
  <c r="Q421" i="24"/>
  <c r="P421" i="24" s="1"/>
  <c r="AP421" i="24" s="1"/>
  <c r="Q417" i="24"/>
  <c r="P417" i="24" s="1"/>
  <c r="AP417" i="24" s="1"/>
  <c r="Q413" i="24"/>
  <c r="P413" i="24" s="1"/>
  <c r="AP413" i="24" s="1"/>
  <c r="Q409" i="24"/>
  <c r="P409" i="24" s="1"/>
  <c r="AP409" i="24" s="1"/>
  <c r="Q405" i="24"/>
  <c r="P405" i="24" s="1"/>
  <c r="AP405" i="24" s="1"/>
  <c r="Q401" i="24"/>
  <c r="P401" i="24" s="1"/>
  <c r="AP401" i="24" s="1"/>
  <c r="Q397" i="24"/>
  <c r="P397" i="24" s="1"/>
  <c r="AP397" i="24" s="1"/>
  <c r="Q393" i="24"/>
  <c r="P393" i="24" s="1"/>
  <c r="AP393" i="24" s="1"/>
  <c r="Q389" i="24"/>
  <c r="P389" i="24" s="1"/>
  <c r="AP389" i="24" s="1"/>
  <c r="Q385" i="24"/>
  <c r="P385" i="24" s="1"/>
  <c r="AP385" i="24" s="1"/>
  <c r="Q381" i="24"/>
  <c r="P381" i="24" s="1"/>
  <c r="AP381" i="24" s="1"/>
  <c r="Q377" i="24"/>
  <c r="P377" i="24" s="1"/>
  <c r="AP377" i="24" s="1"/>
  <c r="Q373" i="24"/>
  <c r="P373" i="24" s="1"/>
  <c r="AP373" i="24" s="1"/>
  <c r="Q369" i="24"/>
  <c r="P369" i="24" s="1"/>
  <c r="AP369" i="24" s="1"/>
  <c r="Q365" i="24"/>
  <c r="P365" i="24" s="1"/>
  <c r="AP365" i="24" s="1"/>
  <c r="Q361" i="24"/>
  <c r="P361" i="24" s="1"/>
  <c r="AP361" i="24" s="1"/>
  <c r="Q357" i="24"/>
  <c r="P357" i="24" s="1"/>
  <c r="AP357" i="24" s="1"/>
  <c r="Q353" i="24"/>
  <c r="P353" i="24" s="1"/>
  <c r="AP353" i="24" s="1"/>
  <c r="Q349" i="24"/>
  <c r="P349" i="24" s="1"/>
  <c r="AP349" i="24" s="1"/>
  <c r="Q345" i="24"/>
  <c r="P345" i="24" s="1"/>
  <c r="AP345" i="24" s="1"/>
  <c r="Q341" i="24"/>
  <c r="P341" i="24" s="1"/>
  <c r="AP341" i="24" s="1"/>
  <c r="Q337" i="24"/>
  <c r="P337" i="24" s="1"/>
  <c r="AP337" i="24" s="1"/>
  <c r="Q333" i="24"/>
  <c r="P333" i="24" s="1"/>
  <c r="AP333" i="24" s="1"/>
  <c r="Q329" i="24"/>
  <c r="P329" i="24" s="1"/>
  <c r="AP329" i="24" s="1"/>
  <c r="Q325" i="24"/>
  <c r="P325" i="24" s="1"/>
  <c r="AP325" i="24" s="1"/>
  <c r="Q321" i="24"/>
  <c r="P321" i="24" s="1"/>
  <c r="AP321" i="24" s="1"/>
  <c r="Q317" i="24"/>
  <c r="P317" i="24" s="1"/>
  <c r="AP317" i="24" s="1"/>
  <c r="Q313" i="24"/>
  <c r="P313" i="24" s="1"/>
  <c r="AP313" i="24" s="1"/>
  <c r="Q309" i="24"/>
  <c r="P309" i="24" s="1"/>
  <c r="AP309" i="24" s="1"/>
  <c r="Q305" i="24"/>
  <c r="P305" i="24" s="1"/>
  <c r="AP305" i="24" s="1"/>
  <c r="Q301" i="24"/>
  <c r="P301" i="24" s="1"/>
  <c r="AP301" i="24" s="1"/>
  <c r="Q297" i="24"/>
  <c r="P297" i="24" s="1"/>
  <c r="AP297" i="24" s="1"/>
  <c r="Q293" i="24"/>
  <c r="P293" i="24" s="1"/>
  <c r="AP293" i="24" s="1"/>
  <c r="Q289" i="24"/>
  <c r="P289" i="24" s="1"/>
  <c r="AP289" i="24" s="1"/>
  <c r="Q285" i="24"/>
  <c r="P285" i="24" s="1"/>
  <c r="AP285" i="24" s="1"/>
  <c r="Q281" i="24"/>
  <c r="P281" i="24" s="1"/>
  <c r="AP281" i="24" s="1"/>
  <c r="Q277" i="24"/>
  <c r="P277" i="24" s="1"/>
  <c r="AP277" i="24" s="1"/>
  <c r="Q273" i="24"/>
  <c r="P273" i="24" s="1"/>
  <c r="AP273" i="24" s="1"/>
  <c r="Q269" i="24"/>
  <c r="P269" i="24" s="1"/>
  <c r="AP269" i="24" s="1"/>
  <c r="Q265" i="24"/>
  <c r="P265" i="24" s="1"/>
  <c r="AP265" i="24" s="1"/>
  <c r="Q261" i="24"/>
  <c r="P261" i="24" s="1"/>
  <c r="AP261" i="24" s="1"/>
  <c r="Q257" i="24"/>
  <c r="P257" i="24" s="1"/>
  <c r="AP257" i="24" s="1"/>
  <c r="Q253" i="24"/>
  <c r="P253" i="24" s="1"/>
  <c r="AP253" i="24" s="1"/>
  <c r="Q249" i="24"/>
  <c r="P249" i="24" s="1"/>
  <c r="AP249" i="24" s="1"/>
  <c r="Q245" i="24"/>
  <c r="P245" i="24" s="1"/>
  <c r="AP245" i="24" s="1"/>
  <c r="Q241" i="24"/>
  <c r="P241" i="24" s="1"/>
  <c r="AP241" i="24" s="1"/>
  <c r="Q237" i="24"/>
  <c r="P237" i="24" s="1"/>
  <c r="AP237" i="24" s="1"/>
  <c r="Q233" i="24"/>
  <c r="P233" i="24" s="1"/>
  <c r="AP233" i="24" s="1"/>
  <c r="Q229" i="24"/>
  <c r="P229" i="24" s="1"/>
  <c r="AP229" i="24" s="1"/>
  <c r="Q225" i="24"/>
  <c r="P225" i="24" s="1"/>
  <c r="AP225" i="24" s="1"/>
  <c r="Q221" i="24"/>
  <c r="P221" i="24" s="1"/>
  <c r="AP221" i="24" s="1"/>
  <c r="Q217" i="24"/>
  <c r="P217" i="24" s="1"/>
  <c r="AP217" i="24" s="1"/>
  <c r="Q213" i="24"/>
  <c r="P213" i="24" s="1"/>
  <c r="AP213" i="24" s="1"/>
  <c r="Q209" i="24"/>
  <c r="P209" i="24" s="1"/>
  <c r="AP209" i="24" s="1"/>
  <c r="Q205" i="24"/>
  <c r="P205" i="24" s="1"/>
  <c r="AP205" i="24" s="1"/>
  <c r="Q201" i="24"/>
  <c r="P201" i="24" s="1"/>
  <c r="AP201" i="24" s="1"/>
  <c r="Q197" i="24"/>
  <c r="P197" i="24" s="1"/>
  <c r="AP197" i="24" s="1"/>
  <c r="Q193" i="24"/>
  <c r="P193" i="24" s="1"/>
  <c r="AP193" i="24" s="1"/>
  <c r="Q189" i="24"/>
  <c r="P189" i="24" s="1"/>
  <c r="AP189" i="24" s="1"/>
  <c r="Q185" i="24"/>
  <c r="P185" i="24" s="1"/>
  <c r="AP185" i="24" s="1"/>
  <c r="Q181" i="24"/>
  <c r="P181" i="24" s="1"/>
  <c r="AP181" i="24" s="1"/>
  <c r="Q177" i="24"/>
  <c r="P177" i="24" s="1"/>
  <c r="AP177" i="24" s="1"/>
  <c r="Q173" i="24"/>
  <c r="P173" i="24" s="1"/>
  <c r="AP173" i="24" s="1"/>
  <c r="Q169" i="24"/>
  <c r="P169" i="24" s="1"/>
  <c r="AP169" i="24" s="1"/>
  <c r="Q165" i="24"/>
  <c r="P165" i="24" s="1"/>
  <c r="AP165" i="24" s="1"/>
  <c r="Q161" i="24"/>
  <c r="P161" i="24" s="1"/>
  <c r="AP161" i="24" s="1"/>
  <c r="Q157" i="24"/>
  <c r="P157" i="24" s="1"/>
  <c r="AP157" i="24" s="1"/>
  <c r="Q153" i="24"/>
  <c r="P153" i="24" s="1"/>
  <c r="AP153" i="24" s="1"/>
  <c r="Q149" i="24"/>
  <c r="P149" i="24" s="1"/>
  <c r="AP149" i="24" s="1"/>
  <c r="Q145" i="24"/>
  <c r="P145" i="24" s="1"/>
  <c r="AP145" i="24" s="1"/>
  <c r="Q141" i="24"/>
  <c r="P141" i="24" s="1"/>
  <c r="AP141" i="24" s="1"/>
  <c r="Q137" i="24"/>
  <c r="P137" i="24" s="1"/>
  <c r="AP137" i="24" s="1"/>
  <c r="Q133" i="24"/>
  <c r="P133" i="24" s="1"/>
  <c r="AP133" i="24" s="1"/>
  <c r="Q129" i="24"/>
  <c r="P129" i="24" s="1"/>
  <c r="AP129" i="24" s="1"/>
  <c r="Q125" i="24"/>
  <c r="P125" i="24" s="1"/>
  <c r="AP125" i="24" s="1"/>
  <c r="Q121" i="24"/>
  <c r="P121" i="24" s="1"/>
  <c r="AP121" i="24" s="1"/>
  <c r="Q117" i="24"/>
  <c r="P117" i="24" s="1"/>
  <c r="AP117" i="24" s="1"/>
  <c r="Q113" i="24"/>
  <c r="P113" i="24" s="1"/>
  <c r="AP113" i="24" s="1"/>
  <c r="Q109" i="24"/>
  <c r="P109" i="24" s="1"/>
  <c r="AP109" i="24" s="1"/>
  <c r="Q105" i="24"/>
  <c r="P105" i="24" s="1"/>
  <c r="AP105" i="24" s="1"/>
  <c r="Q101" i="24"/>
  <c r="P101" i="24" s="1"/>
  <c r="AP101" i="24" s="1"/>
  <c r="Q97" i="24"/>
  <c r="P97" i="24" s="1"/>
  <c r="AP97" i="24" s="1"/>
  <c r="Q93" i="24"/>
  <c r="P93" i="24" s="1"/>
  <c r="AP93" i="24" s="1"/>
  <c r="Q89" i="24"/>
  <c r="P89" i="24" s="1"/>
  <c r="AP89" i="24" s="1"/>
  <c r="Q85" i="24"/>
  <c r="P85" i="24" s="1"/>
  <c r="AP85" i="24" s="1"/>
  <c r="Q81" i="24"/>
  <c r="P81" i="24" s="1"/>
  <c r="AP81" i="24" s="1"/>
  <c r="Q77" i="24"/>
  <c r="P77" i="24" s="1"/>
  <c r="AP77" i="24" s="1"/>
  <c r="Q73" i="24"/>
  <c r="P73" i="24" s="1"/>
  <c r="AP73" i="24" s="1"/>
  <c r="Q69" i="24"/>
  <c r="P69" i="24" s="1"/>
  <c r="AP69" i="24" s="1"/>
  <c r="Q65" i="24"/>
  <c r="P65" i="24" s="1"/>
  <c r="AP65" i="24" s="1"/>
  <c r="Q61" i="24"/>
  <c r="P61" i="24" s="1"/>
  <c r="AP61" i="24" s="1"/>
  <c r="Q57" i="24"/>
  <c r="P57" i="24" s="1"/>
  <c r="AP57" i="24" s="1"/>
  <c r="Q53" i="24"/>
  <c r="P53" i="24" s="1"/>
  <c r="AP53" i="24" s="1"/>
  <c r="Q49" i="24"/>
  <c r="P49" i="24" s="1"/>
  <c r="AP49" i="24" s="1"/>
  <c r="Q45" i="24"/>
  <c r="P45" i="24" s="1"/>
  <c r="AP45" i="24" s="1"/>
  <c r="Q41" i="24"/>
  <c r="P41" i="24" s="1"/>
  <c r="AP41" i="24" s="1"/>
  <c r="Q37" i="24"/>
  <c r="P37" i="24" s="1"/>
  <c r="AP37" i="24" s="1"/>
  <c r="Q33" i="24"/>
  <c r="P33" i="24" s="1"/>
  <c r="AP33" i="24" s="1"/>
  <c r="Q29" i="24"/>
  <c r="P29" i="24" s="1"/>
  <c r="AP29" i="24" s="1"/>
  <c r="Q25" i="24"/>
  <c r="P25" i="24" s="1"/>
  <c r="AP25" i="24" s="1"/>
  <c r="Q21" i="24"/>
  <c r="P21" i="24" s="1"/>
  <c r="AP21" i="24" s="1"/>
  <c r="Q17" i="24"/>
  <c r="P17" i="24" s="1"/>
  <c r="AP17" i="24" s="1"/>
  <c r="Q13" i="24"/>
  <c r="P13" i="24" s="1"/>
  <c r="AP13" i="24" s="1"/>
  <c r="Q9" i="24"/>
  <c r="P9" i="24" s="1"/>
  <c r="AP9" i="24" s="1"/>
  <c r="Q5" i="24"/>
  <c r="P5" i="24" s="1"/>
  <c r="Q995" i="24"/>
  <c r="P995" i="24" s="1"/>
  <c r="AP995" i="24" s="1"/>
  <c r="Q987" i="24"/>
  <c r="P987" i="24" s="1"/>
  <c r="AP987" i="24" s="1"/>
  <c r="Q971" i="24"/>
  <c r="P971" i="24" s="1"/>
  <c r="AP971" i="24" s="1"/>
  <c r="Q959" i="24"/>
  <c r="P959" i="24" s="1"/>
  <c r="AP959" i="24" s="1"/>
  <c r="Q951" i="24"/>
  <c r="P951" i="24" s="1"/>
  <c r="AP951" i="24" s="1"/>
  <c r="Q935" i="24"/>
  <c r="P935" i="24" s="1"/>
  <c r="AP935" i="24" s="1"/>
  <c r="Q927" i="24"/>
  <c r="P927" i="24" s="1"/>
  <c r="AP927" i="24" s="1"/>
  <c r="Q915" i="24"/>
  <c r="P915" i="24" s="1"/>
  <c r="AP915" i="24" s="1"/>
  <c r="Q903" i="24"/>
  <c r="P903" i="24" s="1"/>
  <c r="AP903" i="24" s="1"/>
  <c r="Q887" i="24"/>
  <c r="P887" i="24" s="1"/>
  <c r="AP887" i="24" s="1"/>
  <c r="Q875" i="24"/>
  <c r="P875" i="24" s="1"/>
  <c r="AP875" i="24" s="1"/>
  <c r="Q863" i="24"/>
  <c r="P863" i="24" s="1"/>
  <c r="AP863" i="24" s="1"/>
  <c r="Q855" i="24"/>
  <c r="P855" i="24" s="1"/>
  <c r="AP855" i="24" s="1"/>
  <c r="Q843" i="24"/>
  <c r="P843" i="24" s="1"/>
  <c r="AP843" i="24" s="1"/>
  <c r="Q831" i="24"/>
  <c r="P831" i="24" s="1"/>
  <c r="AP831" i="24" s="1"/>
  <c r="Q819" i="24"/>
  <c r="P819" i="24" s="1"/>
  <c r="AP819" i="24" s="1"/>
  <c r="Q807" i="24"/>
  <c r="P807" i="24" s="1"/>
  <c r="AP807" i="24" s="1"/>
  <c r="Q795" i="24"/>
  <c r="P795" i="24" s="1"/>
  <c r="AP795" i="24" s="1"/>
  <c r="Q787" i="24"/>
  <c r="P787" i="24" s="1"/>
  <c r="AP787" i="24" s="1"/>
  <c r="Q779" i="24"/>
  <c r="P779" i="24" s="1"/>
  <c r="AP779" i="24" s="1"/>
  <c r="Q767" i="24"/>
  <c r="P767" i="24" s="1"/>
  <c r="AP767" i="24" s="1"/>
  <c r="Q751" i="24"/>
  <c r="P751" i="24" s="1"/>
  <c r="AP751" i="24" s="1"/>
  <c r="Q739" i="24"/>
  <c r="P739" i="24" s="1"/>
  <c r="AP739" i="24" s="1"/>
  <c r="Q735" i="24"/>
  <c r="P735" i="24" s="1"/>
  <c r="AP735" i="24" s="1"/>
  <c r="Q719" i="24"/>
  <c r="P719" i="24" s="1"/>
  <c r="AP719" i="24" s="1"/>
  <c r="Q711" i="24"/>
  <c r="P711" i="24" s="1"/>
  <c r="AP711" i="24" s="1"/>
  <c r="Q699" i="24"/>
  <c r="P699" i="24" s="1"/>
  <c r="AP699" i="24" s="1"/>
  <c r="Q691" i="24"/>
  <c r="P691" i="24" s="1"/>
  <c r="AP691" i="24" s="1"/>
  <c r="Q675" i="24"/>
  <c r="P675" i="24" s="1"/>
  <c r="AP675" i="24" s="1"/>
  <c r="Q663" i="24"/>
  <c r="P663" i="24" s="1"/>
  <c r="AP663" i="24" s="1"/>
  <c r="Q651" i="24"/>
  <c r="P651" i="24" s="1"/>
  <c r="AP651" i="24" s="1"/>
  <c r="Q639" i="24"/>
  <c r="P639" i="24" s="1"/>
  <c r="AP639" i="24" s="1"/>
  <c r="Q631" i="24"/>
  <c r="P631" i="24" s="1"/>
  <c r="AP631" i="24" s="1"/>
  <c r="Q619" i="24"/>
  <c r="P619" i="24" s="1"/>
  <c r="AP619" i="24" s="1"/>
  <c r="Q607" i="24"/>
  <c r="P607" i="24" s="1"/>
  <c r="AP607" i="24" s="1"/>
  <c r="Q595" i="24"/>
  <c r="P595" i="24" s="1"/>
  <c r="AP595" i="24" s="1"/>
  <c r="Q587" i="24"/>
  <c r="P587" i="24" s="1"/>
  <c r="AP587" i="24" s="1"/>
  <c r="Q571" i="24"/>
  <c r="P571" i="24" s="1"/>
  <c r="AP571" i="24" s="1"/>
  <c r="Q559" i="24"/>
  <c r="P559" i="24" s="1"/>
  <c r="AP559" i="24" s="1"/>
  <c r="Q551" i="24"/>
  <c r="P551" i="24" s="1"/>
  <c r="AP551" i="24" s="1"/>
  <c r="Q539" i="24"/>
  <c r="P539" i="24" s="1"/>
  <c r="AP539" i="24" s="1"/>
  <c r="Q527" i="24"/>
  <c r="P527" i="24" s="1"/>
  <c r="AP527" i="24" s="1"/>
  <c r="Q515" i="24"/>
  <c r="P515" i="24" s="1"/>
  <c r="AP515" i="24" s="1"/>
  <c r="Q503" i="24"/>
  <c r="P503" i="24" s="1"/>
  <c r="AP503" i="24" s="1"/>
  <c r="Q491" i="24"/>
  <c r="P491" i="24" s="1"/>
  <c r="AP491" i="24" s="1"/>
  <c r="Q479" i="24"/>
  <c r="P479" i="24" s="1"/>
  <c r="AP479" i="24" s="1"/>
  <c r="Q467" i="24"/>
  <c r="P467" i="24" s="1"/>
  <c r="AP467" i="24" s="1"/>
  <c r="Q455" i="24"/>
  <c r="P455" i="24" s="1"/>
  <c r="AP455" i="24" s="1"/>
  <c r="Q443" i="24"/>
  <c r="P443" i="24" s="1"/>
  <c r="AP443" i="24" s="1"/>
  <c r="Q431" i="24"/>
  <c r="P431" i="24" s="1"/>
  <c r="AP431" i="24" s="1"/>
  <c r="Q419" i="24"/>
  <c r="P419" i="24" s="1"/>
  <c r="AP419" i="24" s="1"/>
  <c r="Q407" i="24"/>
  <c r="P407" i="24" s="1"/>
  <c r="AP407" i="24" s="1"/>
  <c r="Q395" i="24"/>
  <c r="P395" i="24" s="1"/>
  <c r="AP395" i="24" s="1"/>
  <c r="Q383" i="24"/>
  <c r="P383" i="24" s="1"/>
  <c r="AP383" i="24" s="1"/>
  <c r="Q371" i="24"/>
  <c r="P371" i="24" s="1"/>
  <c r="AP371" i="24" s="1"/>
  <c r="Q363" i="24"/>
  <c r="P363" i="24" s="1"/>
  <c r="AP363" i="24" s="1"/>
  <c r="Q351" i="24"/>
  <c r="P351" i="24" s="1"/>
  <c r="AP351" i="24" s="1"/>
  <c r="Q339" i="24"/>
  <c r="P339" i="24" s="1"/>
  <c r="AP339" i="24" s="1"/>
  <c r="Q327" i="24"/>
  <c r="P327" i="24" s="1"/>
  <c r="AP327" i="24" s="1"/>
  <c r="Q315" i="24"/>
  <c r="P315" i="24" s="1"/>
  <c r="AP315" i="24" s="1"/>
  <c r="Q303" i="24"/>
  <c r="P303" i="24" s="1"/>
  <c r="AP303" i="24" s="1"/>
  <c r="Q291" i="24"/>
  <c r="P291" i="24" s="1"/>
  <c r="AP291" i="24" s="1"/>
  <c r="Q279" i="24"/>
  <c r="P279" i="24" s="1"/>
  <c r="AP279" i="24" s="1"/>
  <c r="Q267" i="24"/>
  <c r="P267" i="24" s="1"/>
  <c r="AP267" i="24" s="1"/>
  <c r="Q259" i="24"/>
  <c r="P259" i="24" s="1"/>
  <c r="AP259" i="24" s="1"/>
  <c r="Q247" i="24"/>
  <c r="P247" i="24" s="1"/>
  <c r="AP247" i="24" s="1"/>
  <c r="Q239" i="24"/>
  <c r="P239" i="24" s="1"/>
  <c r="AP239" i="24" s="1"/>
  <c r="Q227" i="24"/>
  <c r="P227" i="24" s="1"/>
  <c r="AP227" i="24" s="1"/>
  <c r="Q215" i="24"/>
  <c r="P215" i="24" s="1"/>
  <c r="AP215" i="24" s="1"/>
  <c r="Q203" i="24"/>
  <c r="P203" i="24" s="1"/>
  <c r="AP203" i="24" s="1"/>
  <c r="Q191" i="24"/>
  <c r="P191" i="24" s="1"/>
  <c r="AP191" i="24" s="1"/>
  <c r="Q179" i="24"/>
  <c r="P179" i="24" s="1"/>
  <c r="AP179" i="24" s="1"/>
  <c r="Q167" i="24"/>
  <c r="P167" i="24" s="1"/>
  <c r="AP167" i="24" s="1"/>
  <c r="Q159" i="24"/>
  <c r="P159" i="24" s="1"/>
  <c r="AP159" i="24" s="1"/>
  <c r="Q147" i="24"/>
  <c r="P147" i="24" s="1"/>
  <c r="AP147" i="24" s="1"/>
  <c r="Q139" i="24"/>
  <c r="P139" i="24" s="1"/>
  <c r="AP139" i="24" s="1"/>
  <c r="Q123" i="24"/>
  <c r="P123" i="24" s="1"/>
  <c r="AP123" i="24" s="1"/>
  <c r="Q111" i="24"/>
  <c r="P111" i="24" s="1"/>
  <c r="AP111" i="24" s="1"/>
  <c r="Q71" i="24"/>
  <c r="P71" i="24" s="1"/>
  <c r="AP71" i="24" s="1"/>
  <c r="Q1000" i="24"/>
  <c r="P1000" i="24" s="1"/>
  <c r="AP1000" i="24" s="1"/>
  <c r="Q996" i="24"/>
  <c r="P996" i="24" s="1"/>
  <c r="AP996" i="24" s="1"/>
  <c r="Q992" i="24"/>
  <c r="P992" i="24" s="1"/>
  <c r="AP992" i="24" s="1"/>
  <c r="Q988" i="24"/>
  <c r="P988" i="24" s="1"/>
  <c r="AP988" i="24" s="1"/>
  <c r="Q984" i="24"/>
  <c r="P984" i="24" s="1"/>
  <c r="AP984" i="24" s="1"/>
  <c r="Q980" i="24"/>
  <c r="P980" i="24" s="1"/>
  <c r="AP980" i="24" s="1"/>
  <c r="Q976" i="24"/>
  <c r="P976" i="24" s="1"/>
  <c r="AP976" i="24" s="1"/>
  <c r="Q972" i="24"/>
  <c r="P972" i="24" s="1"/>
  <c r="AP972" i="24" s="1"/>
  <c r="Q968" i="24"/>
  <c r="P968" i="24" s="1"/>
  <c r="AP968" i="24" s="1"/>
  <c r="Q964" i="24"/>
  <c r="P964" i="24" s="1"/>
  <c r="AP964" i="24" s="1"/>
  <c r="Q960" i="24"/>
  <c r="P960" i="24" s="1"/>
  <c r="AP960" i="24" s="1"/>
  <c r="Q956" i="24"/>
  <c r="P956" i="24" s="1"/>
  <c r="AP956" i="24" s="1"/>
  <c r="Q952" i="24"/>
  <c r="P952" i="24" s="1"/>
  <c r="AP952" i="24" s="1"/>
  <c r="Q948" i="24"/>
  <c r="P948" i="24" s="1"/>
  <c r="AP948" i="24" s="1"/>
  <c r="Q944" i="24"/>
  <c r="P944" i="24" s="1"/>
  <c r="AP944" i="24" s="1"/>
  <c r="Q940" i="24"/>
  <c r="P940" i="24" s="1"/>
  <c r="AP940" i="24" s="1"/>
  <c r="Q936" i="24"/>
  <c r="P936" i="24" s="1"/>
  <c r="AP936" i="24" s="1"/>
  <c r="Q932" i="24"/>
  <c r="P932" i="24" s="1"/>
  <c r="AP932" i="24" s="1"/>
  <c r="Q928" i="24"/>
  <c r="P928" i="24" s="1"/>
  <c r="AP928" i="24" s="1"/>
  <c r="Q924" i="24"/>
  <c r="P924" i="24" s="1"/>
  <c r="AP924" i="24" s="1"/>
  <c r="Q920" i="24"/>
  <c r="P920" i="24" s="1"/>
  <c r="AP920" i="24" s="1"/>
  <c r="Q916" i="24"/>
  <c r="P916" i="24" s="1"/>
  <c r="AP916" i="24" s="1"/>
  <c r="Q912" i="24"/>
  <c r="P912" i="24" s="1"/>
  <c r="AP912" i="24" s="1"/>
  <c r="Q908" i="24"/>
  <c r="P908" i="24" s="1"/>
  <c r="AP908" i="24" s="1"/>
  <c r="Q904" i="24"/>
  <c r="P904" i="24" s="1"/>
  <c r="AP904" i="24" s="1"/>
  <c r="Q900" i="24"/>
  <c r="P900" i="24" s="1"/>
  <c r="AP900" i="24" s="1"/>
  <c r="Q896" i="24"/>
  <c r="P896" i="24" s="1"/>
  <c r="AP896" i="24" s="1"/>
  <c r="Q892" i="24"/>
  <c r="P892" i="24" s="1"/>
  <c r="AP892" i="24" s="1"/>
  <c r="Q888" i="24"/>
  <c r="P888" i="24" s="1"/>
  <c r="AP888" i="24" s="1"/>
  <c r="Q884" i="24"/>
  <c r="P884" i="24" s="1"/>
  <c r="AP884" i="24" s="1"/>
  <c r="Q880" i="24"/>
  <c r="P880" i="24" s="1"/>
  <c r="AP880" i="24" s="1"/>
  <c r="Q876" i="24"/>
  <c r="P876" i="24" s="1"/>
  <c r="AP876" i="24" s="1"/>
  <c r="Q872" i="24"/>
  <c r="P872" i="24" s="1"/>
  <c r="AP872" i="24" s="1"/>
  <c r="Q868" i="24"/>
  <c r="P868" i="24" s="1"/>
  <c r="AP868" i="24" s="1"/>
  <c r="Q864" i="24"/>
  <c r="P864" i="24" s="1"/>
  <c r="AP864" i="24" s="1"/>
  <c r="Q860" i="24"/>
  <c r="P860" i="24" s="1"/>
  <c r="AP860" i="24" s="1"/>
  <c r="Q856" i="24"/>
  <c r="P856" i="24" s="1"/>
  <c r="AP856" i="24" s="1"/>
  <c r="Q852" i="24"/>
  <c r="P852" i="24" s="1"/>
  <c r="AP852" i="24" s="1"/>
  <c r="Q848" i="24"/>
  <c r="P848" i="24" s="1"/>
  <c r="AP848" i="24" s="1"/>
  <c r="Q844" i="24"/>
  <c r="P844" i="24" s="1"/>
  <c r="AP844" i="24" s="1"/>
  <c r="Q840" i="24"/>
  <c r="P840" i="24" s="1"/>
  <c r="AP840" i="24" s="1"/>
  <c r="Q836" i="24"/>
  <c r="P836" i="24" s="1"/>
  <c r="AP836" i="24" s="1"/>
  <c r="Q832" i="24"/>
  <c r="P832" i="24" s="1"/>
  <c r="AP832" i="24" s="1"/>
  <c r="Q828" i="24"/>
  <c r="P828" i="24" s="1"/>
  <c r="AP828" i="24" s="1"/>
  <c r="Q824" i="24"/>
  <c r="P824" i="24" s="1"/>
  <c r="AP824" i="24" s="1"/>
  <c r="Q820" i="24"/>
  <c r="P820" i="24" s="1"/>
  <c r="AP820" i="24" s="1"/>
  <c r="Q816" i="24"/>
  <c r="P816" i="24" s="1"/>
  <c r="AP816" i="24" s="1"/>
  <c r="Q812" i="24"/>
  <c r="P812" i="24" s="1"/>
  <c r="AP812" i="24" s="1"/>
  <c r="Q808" i="24"/>
  <c r="P808" i="24" s="1"/>
  <c r="AP808" i="24" s="1"/>
  <c r="Q804" i="24"/>
  <c r="P804" i="24" s="1"/>
  <c r="AP804" i="24" s="1"/>
  <c r="Q800" i="24"/>
  <c r="P800" i="24" s="1"/>
  <c r="AP800" i="24" s="1"/>
  <c r="Q796" i="24"/>
  <c r="P796" i="24" s="1"/>
  <c r="AP796" i="24" s="1"/>
  <c r="Q792" i="24"/>
  <c r="P792" i="24" s="1"/>
  <c r="AP792" i="24" s="1"/>
  <c r="Q788" i="24"/>
  <c r="P788" i="24" s="1"/>
  <c r="AP788" i="24" s="1"/>
  <c r="Q784" i="24"/>
  <c r="P784" i="24" s="1"/>
  <c r="AP784" i="24" s="1"/>
  <c r="Q780" i="24"/>
  <c r="P780" i="24" s="1"/>
  <c r="AP780" i="24" s="1"/>
  <c r="Q776" i="24"/>
  <c r="P776" i="24" s="1"/>
  <c r="AP776" i="24" s="1"/>
  <c r="Q772" i="24"/>
  <c r="P772" i="24" s="1"/>
  <c r="AP772" i="24" s="1"/>
  <c r="Q768" i="24"/>
  <c r="P768" i="24" s="1"/>
  <c r="AP768" i="24" s="1"/>
  <c r="Q764" i="24"/>
  <c r="P764" i="24" s="1"/>
  <c r="AP764" i="24" s="1"/>
  <c r="Q760" i="24"/>
  <c r="P760" i="24" s="1"/>
  <c r="AP760" i="24" s="1"/>
  <c r="Q756" i="24"/>
  <c r="P756" i="24" s="1"/>
  <c r="AP756" i="24" s="1"/>
  <c r="Q752" i="24"/>
  <c r="P752" i="24" s="1"/>
  <c r="AP752" i="24" s="1"/>
  <c r="Q748" i="24"/>
  <c r="P748" i="24" s="1"/>
  <c r="AP748" i="24" s="1"/>
  <c r="Q744" i="24"/>
  <c r="P744" i="24" s="1"/>
  <c r="AP744" i="24" s="1"/>
  <c r="Q740" i="24"/>
  <c r="P740" i="24" s="1"/>
  <c r="AP740" i="24" s="1"/>
  <c r="Q736" i="24"/>
  <c r="P736" i="24" s="1"/>
  <c r="AP736" i="24" s="1"/>
  <c r="Q732" i="24"/>
  <c r="P732" i="24" s="1"/>
  <c r="AP732" i="24" s="1"/>
  <c r="Q728" i="24"/>
  <c r="P728" i="24" s="1"/>
  <c r="AP728" i="24" s="1"/>
  <c r="Q724" i="24"/>
  <c r="P724" i="24" s="1"/>
  <c r="AP724" i="24" s="1"/>
  <c r="Q720" i="24"/>
  <c r="P720" i="24" s="1"/>
  <c r="AP720" i="24" s="1"/>
  <c r="Q716" i="24"/>
  <c r="P716" i="24" s="1"/>
  <c r="AP716" i="24" s="1"/>
  <c r="Q712" i="24"/>
  <c r="P712" i="24" s="1"/>
  <c r="AP712" i="24" s="1"/>
  <c r="Q708" i="24"/>
  <c r="P708" i="24" s="1"/>
  <c r="AP708" i="24" s="1"/>
  <c r="Q704" i="24"/>
  <c r="P704" i="24" s="1"/>
  <c r="AP704" i="24" s="1"/>
  <c r="Q700" i="24"/>
  <c r="P700" i="24" s="1"/>
  <c r="AP700" i="24" s="1"/>
  <c r="Q696" i="24"/>
  <c r="P696" i="24" s="1"/>
  <c r="AP696" i="24" s="1"/>
  <c r="Q692" i="24"/>
  <c r="P692" i="24" s="1"/>
  <c r="AP692" i="24" s="1"/>
  <c r="Q688" i="24"/>
  <c r="P688" i="24" s="1"/>
  <c r="AP688" i="24" s="1"/>
  <c r="Q684" i="24"/>
  <c r="P684" i="24" s="1"/>
  <c r="AP684" i="24" s="1"/>
  <c r="Q680" i="24"/>
  <c r="P680" i="24" s="1"/>
  <c r="AP680" i="24" s="1"/>
  <c r="Q676" i="24"/>
  <c r="P676" i="24" s="1"/>
  <c r="AP676" i="24" s="1"/>
  <c r="Q672" i="24"/>
  <c r="P672" i="24" s="1"/>
  <c r="AP672" i="24" s="1"/>
  <c r="Q668" i="24"/>
  <c r="P668" i="24" s="1"/>
  <c r="AP668" i="24" s="1"/>
  <c r="Q664" i="24"/>
  <c r="P664" i="24" s="1"/>
  <c r="AP664" i="24" s="1"/>
  <c r="Q660" i="24"/>
  <c r="P660" i="24" s="1"/>
  <c r="AP660" i="24" s="1"/>
  <c r="Q656" i="24"/>
  <c r="P656" i="24" s="1"/>
  <c r="AP656" i="24" s="1"/>
  <c r="Q652" i="24"/>
  <c r="P652" i="24" s="1"/>
  <c r="AP652" i="24" s="1"/>
  <c r="Q648" i="24"/>
  <c r="P648" i="24" s="1"/>
  <c r="AP648" i="24" s="1"/>
  <c r="Q644" i="24"/>
  <c r="P644" i="24" s="1"/>
  <c r="AP644" i="24" s="1"/>
  <c r="Q640" i="24"/>
  <c r="P640" i="24" s="1"/>
  <c r="AP640" i="24" s="1"/>
  <c r="Q636" i="24"/>
  <c r="P636" i="24" s="1"/>
  <c r="AP636" i="24" s="1"/>
  <c r="Q632" i="24"/>
  <c r="P632" i="24" s="1"/>
  <c r="AP632" i="24" s="1"/>
  <c r="Q628" i="24"/>
  <c r="P628" i="24" s="1"/>
  <c r="AP628" i="24" s="1"/>
  <c r="Q624" i="24"/>
  <c r="P624" i="24" s="1"/>
  <c r="AP624" i="24" s="1"/>
  <c r="Q620" i="24"/>
  <c r="P620" i="24" s="1"/>
  <c r="AP620" i="24" s="1"/>
  <c r="Q616" i="24"/>
  <c r="P616" i="24" s="1"/>
  <c r="AP616" i="24" s="1"/>
  <c r="Q612" i="24"/>
  <c r="P612" i="24" s="1"/>
  <c r="AP612" i="24" s="1"/>
  <c r="Q608" i="24"/>
  <c r="P608" i="24" s="1"/>
  <c r="AP608" i="24" s="1"/>
  <c r="Q604" i="24"/>
  <c r="P604" i="24" s="1"/>
  <c r="AP604" i="24" s="1"/>
  <c r="Q600" i="24"/>
  <c r="P600" i="24" s="1"/>
  <c r="AP600" i="24" s="1"/>
  <c r="Q596" i="24"/>
  <c r="P596" i="24" s="1"/>
  <c r="AP596" i="24" s="1"/>
  <c r="Q592" i="24"/>
  <c r="P592" i="24" s="1"/>
  <c r="AP592" i="24" s="1"/>
  <c r="Q588" i="24"/>
  <c r="P588" i="24" s="1"/>
  <c r="AP588" i="24" s="1"/>
  <c r="Q584" i="24"/>
  <c r="P584" i="24" s="1"/>
  <c r="AP584" i="24" s="1"/>
  <c r="Q580" i="24"/>
  <c r="P580" i="24" s="1"/>
  <c r="AP580" i="24" s="1"/>
  <c r="Q576" i="24"/>
  <c r="P576" i="24" s="1"/>
  <c r="AP576" i="24" s="1"/>
  <c r="Q572" i="24"/>
  <c r="P572" i="24" s="1"/>
  <c r="AP572" i="24" s="1"/>
  <c r="Q568" i="24"/>
  <c r="P568" i="24" s="1"/>
  <c r="AP568" i="24" s="1"/>
  <c r="Q564" i="24"/>
  <c r="P564" i="24" s="1"/>
  <c r="AP564" i="24" s="1"/>
  <c r="Q560" i="24"/>
  <c r="P560" i="24" s="1"/>
  <c r="AP560" i="24" s="1"/>
  <c r="Q556" i="24"/>
  <c r="P556" i="24" s="1"/>
  <c r="AP556" i="24" s="1"/>
  <c r="Q552" i="24"/>
  <c r="P552" i="24" s="1"/>
  <c r="AP552" i="24" s="1"/>
  <c r="Q548" i="24"/>
  <c r="P548" i="24" s="1"/>
  <c r="AP548" i="24" s="1"/>
  <c r="Q544" i="24"/>
  <c r="P544" i="24" s="1"/>
  <c r="AP544" i="24" s="1"/>
  <c r="Q540" i="24"/>
  <c r="P540" i="24" s="1"/>
  <c r="AP540" i="24" s="1"/>
  <c r="Q536" i="24"/>
  <c r="P536" i="24" s="1"/>
  <c r="AP536" i="24" s="1"/>
  <c r="Q532" i="24"/>
  <c r="P532" i="24" s="1"/>
  <c r="AP532" i="24" s="1"/>
  <c r="Q528" i="24"/>
  <c r="P528" i="24" s="1"/>
  <c r="AP528" i="24" s="1"/>
  <c r="Q524" i="24"/>
  <c r="P524" i="24" s="1"/>
  <c r="AP524" i="24" s="1"/>
  <c r="Q520" i="24"/>
  <c r="P520" i="24" s="1"/>
  <c r="AP520" i="24" s="1"/>
  <c r="Q516" i="24"/>
  <c r="P516" i="24" s="1"/>
  <c r="AP516" i="24" s="1"/>
  <c r="Q512" i="24"/>
  <c r="P512" i="24" s="1"/>
  <c r="AP512" i="24" s="1"/>
  <c r="Q508" i="24"/>
  <c r="P508" i="24" s="1"/>
  <c r="AP508" i="24" s="1"/>
  <c r="Q504" i="24"/>
  <c r="P504" i="24" s="1"/>
  <c r="AP504" i="24" s="1"/>
  <c r="Q500" i="24"/>
  <c r="P500" i="24" s="1"/>
  <c r="AP500" i="24" s="1"/>
  <c r="Q496" i="24"/>
  <c r="P496" i="24" s="1"/>
  <c r="AP496" i="24" s="1"/>
  <c r="Q492" i="24"/>
  <c r="P492" i="24" s="1"/>
  <c r="AP492" i="24" s="1"/>
  <c r="Q488" i="24"/>
  <c r="P488" i="24" s="1"/>
  <c r="AP488" i="24" s="1"/>
  <c r="Q484" i="24"/>
  <c r="P484" i="24" s="1"/>
  <c r="AP484" i="24" s="1"/>
  <c r="Q480" i="24"/>
  <c r="P480" i="24" s="1"/>
  <c r="AP480" i="24" s="1"/>
  <c r="Q476" i="24"/>
  <c r="P476" i="24" s="1"/>
  <c r="AP476" i="24" s="1"/>
  <c r="Q472" i="24"/>
  <c r="P472" i="24" s="1"/>
  <c r="AP472" i="24" s="1"/>
  <c r="Q468" i="24"/>
  <c r="P468" i="24" s="1"/>
  <c r="AP468" i="24" s="1"/>
  <c r="Q464" i="24"/>
  <c r="P464" i="24" s="1"/>
  <c r="AP464" i="24" s="1"/>
  <c r="Q460" i="24"/>
  <c r="P460" i="24" s="1"/>
  <c r="AP460" i="24" s="1"/>
  <c r="Q456" i="24"/>
  <c r="P456" i="24" s="1"/>
  <c r="AP456" i="24" s="1"/>
  <c r="Q452" i="24"/>
  <c r="P452" i="24" s="1"/>
  <c r="AP452" i="24" s="1"/>
  <c r="Q448" i="24"/>
  <c r="P448" i="24" s="1"/>
  <c r="AP448" i="24" s="1"/>
  <c r="Q444" i="24"/>
  <c r="P444" i="24" s="1"/>
  <c r="AP444" i="24" s="1"/>
  <c r="Q440" i="24"/>
  <c r="P440" i="24" s="1"/>
  <c r="AP440" i="24" s="1"/>
  <c r="Q436" i="24"/>
  <c r="P436" i="24" s="1"/>
  <c r="AP436" i="24" s="1"/>
  <c r="Q432" i="24"/>
  <c r="P432" i="24" s="1"/>
  <c r="AP432" i="24" s="1"/>
  <c r="Q428" i="24"/>
  <c r="P428" i="24" s="1"/>
  <c r="AP428" i="24" s="1"/>
  <c r="Q424" i="24"/>
  <c r="P424" i="24" s="1"/>
  <c r="AP424" i="24" s="1"/>
  <c r="Q420" i="24"/>
  <c r="P420" i="24" s="1"/>
  <c r="AP420" i="24" s="1"/>
  <c r="Q416" i="24"/>
  <c r="P416" i="24" s="1"/>
  <c r="AP416" i="24" s="1"/>
  <c r="Q412" i="24"/>
  <c r="P412" i="24" s="1"/>
  <c r="AP412" i="24" s="1"/>
  <c r="Q408" i="24"/>
  <c r="P408" i="24" s="1"/>
  <c r="AP408" i="24" s="1"/>
  <c r="Q404" i="24"/>
  <c r="P404" i="24" s="1"/>
  <c r="AP404" i="24" s="1"/>
  <c r="Q400" i="24"/>
  <c r="P400" i="24" s="1"/>
  <c r="AP400" i="24" s="1"/>
  <c r="Q396" i="24"/>
  <c r="P396" i="24" s="1"/>
  <c r="AP396" i="24" s="1"/>
  <c r="Q392" i="24"/>
  <c r="P392" i="24" s="1"/>
  <c r="AP392" i="24" s="1"/>
  <c r="Q388" i="24"/>
  <c r="P388" i="24" s="1"/>
  <c r="AP388" i="24" s="1"/>
  <c r="Q384" i="24"/>
  <c r="P384" i="24" s="1"/>
  <c r="AP384" i="24" s="1"/>
  <c r="Q380" i="24"/>
  <c r="P380" i="24" s="1"/>
  <c r="AP380" i="24" s="1"/>
  <c r="Q376" i="24"/>
  <c r="P376" i="24" s="1"/>
  <c r="AP376" i="24" s="1"/>
  <c r="Q372" i="24"/>
  <c r="P372" i="24" s="1"/>
  <c r="AP372" i="24" s="1"/>
  <c r="Q368" i="24"/>
  <c r="P368" i="24" s="1"/>
  <c r="AP368" i="24" s="1"/>
  <c r="Q364" i="24"/>
  <c r="P364" i="24" s="1"/>
  <c r="AP364" i="24" s="1"/>
  <c r="Q360" i="24"/>
  <c r="P360" i="24" s="1"/>
  <c r="AP360" i="24" s="1"/>
  <c r="Q356" i="24"/>
  <c r="P356" i="24" s="1"/>
  <c r="AP356" i="24" s="1"/>
  <c r="Q352" i="24"/>
  <c r="P352" i="24" s="1"/>
  <c r="AP352" i="24" s="1"/>
  <c r="Q348" i="24"/>
  <c r="P348" i="24" s="1"/>
  <c r="AP348" i="24" s="1"/>
  <c r="Q344" i="24"/>
  <c r="P344" i="24" s="1"/>
  <c r="AP344" i="24" s="1"/>
  <c r="Q340" i="24"/>
  <c r="P340" i="24" s="1"/>
  <c r="AP340" i="24" s="1"/>
  <c r="Q336" i="24"/>
  <c r="P336" i="24" s="1"/>
  <c r="AP336" i="24" s="1"/>
  <c r="Q332" i="24"/>
  <c r="P332" i="24" s="1"/>
  <c r="AP332" i="24" s="1"/>
  <c r="Q328" i="24"/>
  <c r="P328" i="24" s="1"/>
  <c r="AP328" i="24" s="1"/>
  <c r="Q324" i="24"/>
  <c r="P324" i="24" s="1"/>
  <c r="AP324" i="24" s="1"/>
  <c r="Q320" i="24"/>
  <c r="P320" i="24" s="1"/>
  <c r="AP320" i="24" s="1"/>
  <c r="Q316" i="24"/>
  <c r="P316" i="24" s="1"/>
  <c r="AP316" i="24" s="1"/>
  <c r="Q312" i="24"/>
  <c r="P312" i="24" s="1"/>
  <c r="AP312" i="24" s="1"/>
  <c r="Q308" i="24"/>
  <c r="P308" i="24" s="1"/>
  <c r="AP308" i="24" s="1"/>
  <c r="Q304" i="24"/>
  <c r="P304" i="24" s="1"/>
  <c r="AP304" i="24" s="1"/>
  <c r="Q300" i="24"/>
  <c r="P300" i="24" s="1"/>
  <c r="AP300" i="24" s="1"/>
  <c r="Q296" i="24"/>
  <c r="P296" i="24" s="1"/>
  <c r="AP296" i="24" s="1"/>
  <c r="Q292" i="24"/>
  <c r="P292" i="24" s="1"/>
  <c r="AP292" i="24" s="1"/>
  <c r="Q288" i="24"/>
  <c r="P288" i="24" s="1"/>
  <c r="AP288" i="24" s="1"/>
  <c r="Q284" i="24"/>
  <c r="P284" i="24" s="1"/>
  <c r="AP284" i="24" s="1"/>
  <c r="Q280" i="24"/>
  <c r="P280" i="24" s="1"/>
  <c r="AP280" i="24" s="1"/>
  <c r="Q276" i="24"/>
  <c r="P276" i="24" s="1"/>
  <c r="AP276" i="24" s="1"/>
  <c r="Q272" i="24"/>
  <c r="P272" i="24" s="1"/>
  <c r="AP272" i="24" s="1"/>
  <c r="Q268" i="24"/>
  <c r="P268" i="24" s="1"/>
  <c r="AP268" i="24" s="1"/>
  <c r="Q264" i="24"/>
  <c r="P264" i="24" s="1"/>
  <c r="AP264" i="24" s="1"/>
  <c r="Q260" i="24"/>
  <c r="P260" i="24" s="1"/>
  <c r="AP260" i="24" s="1"/>
  <c r="Q256" i="24"/>
  <c r="P256" i="24" s="1"/>
  <c r="AP256" i="24" s="1"/>
  <c r="Q252" i="24"/>
  <c r="P252" i="24" s="1"/>
  <c r="AP252" i="24" s="1"/>
  <c r="Q248" i="24"/>
  <c r="P248" i="24" s="1"/>
  <c r="AP248" i="24" s="1"/>
  <c r="Q244" i="24"/>
  <c r="P244" i="24" s="1"/>
  <c r="AP244" i="24" s="1"/>
  <c r="Q240" i="24"/>
  <c r="P240" i="24" s="1"/>
  <c r="AP240" i="24" s="1"/>
  <c r="Q236" i="24"/>
  <c r="P236" i="24" s="1"/>
  <c r="AP236" i="24" s="1"/>
  <c r="Q232" i="24"/>
  <c r="P232" i="24" s="1"/>
  <c r="AP232" i="24" s="1"/>
  <c r="Q228" i="24"/>
  <c r="P228" i="24" s="1"/>
  <c r="AP228" i="24" s="1"/>
  <c r="Q224" i="24"/>
  <c r="P224" i="24" s="1"/>
  <c r="AP224" i="24" s="1"/>
  <c r="Q220" i="24"/>
  <c r="P220" i="24" s="1"/>
  <c r="AP220" i="24" s="1"/>
  <c r="Q216" i="24"/>
  <c r="P216" i="24" s="1"/>
  <c r="AP216" i="24" s="1"/>
  <c r="Q212" i="24"/>
  <c r="P212" i="24" s="1"/>
  <c r="AP212" i="24" s="1"/>
  <c r="Q208" i="24"/>
  <c r="P208" i="24" s="1"/>
  <c r="AP208" i="24" s="1"/>
  <c r="Q204" i="24"/>
  <c r="P204" i="24" s="1"/>
  <c r="AP204" i="24" s="1"/>
  <c r="Q200" i="24"/>
  <c r="P200" i="24" s="1"/>
  <c r="AP200" i="24" s="1"/>
  <c r="Q196" i="24"/>
  <c r="P196" i="24" s="1"/>
  <c r="AP196" i="24" s="1"/>
  <c r="Q192" i="24"/>
  <c r="P192" i="24" s="1"/>
  <c r="AP192" i="24" s="1"/>
  <c r="Q188" i="24"/>
  <c r="P188" i="24" s="1"/>
  <c r="AP188" i="24" s="1"/>
  <c r="Q184" i="24"/>
  <c r="P184" i="24" s="1"/>
  <c r="AP184" i="24" s="1"/>
  <c r="Q180" i="24"/>
  <c r="P180" i="24" s="1"/>
  <c r="AP180" i="24" s="1"/>
  <c r="Q176" i="24"/>
  <c r="P176" i="24" s="1"/>
  <c r="AP176" i="24" s="1"/>
  <c r="Q172" i="24"/>
  <c r="P172" i="24" s="1"/>
  <c r="AP172" i="24" s="1"/>
  <c r="Q168" i="24"/>
  <c r="P168" i="24" s="1"/>
  <c r="AP168" i="24" s="1"/>
  <c r="Q164" i="24"/>
  <c r="P164" i="24" s="1"/>
  <c r="AP164" i="24" s="1"/>
  <c r="Q160" i="24"/>
  <c r="P160" i="24" s="1"/>
  <c r="AP160" i="24" s="1"/>
  <c r="Q156" i="24"/>
  <c r="P156" i="24" s="1"/>
  <c r="AP156" i="24" s="1"/>
  <c r="Q152" i="24"/>
  <c r="P152" i="24" s="1"/>
  <c r="AP152" i="24" s="1"/>
  <c r="Q148" i="24"/>
  <c r="P148" i="24" s="1"/>
  <c r="AP148" i="24" s="1"/>
  <c r="Q144" i="24"/>
  <c r="P144" i="24" s="1"/>
  <c r="AP144" i="24" s="1"/>
  <c r="Q140" i="24"/>
  <c r="P140" i="24" s="1"/>
  <c r="AP140" i="24" s="1"/>
  <c r="Q136" i="24"/>
  <c r="P136" i="24" s="1"/>
  <c r="AP136" i="24" s="1"/>
  <c r="Q132" i="24"/>
  <c r="P132" i="24" s="1"/>
  <c r="AP132" i="24" s="1"/>
  <c r="Q128" i="24"/>
  <c r="P128" i="24" s="1"/>
  <c r="AP128" i="24" s="1"/>
  <c r="Q124" i="24"/>
  <c r="P124" i="24" s="1"/>
  <c r="AP124" i="24" s="1"/>
  <c r="Q120" i="24"/>
  <c r="P120" i="24" s="1"/>
  <c r="AP120" i="24" s="1"/>
  <c r="Q116" i="24"/>
  <c r="P116" i="24" s="1"/>
  <c r="AP116" i="24" s="1"/>
  <c r="Q112" i="24"/>
  <c r="P112" i="24" s="1"/>
  <c r="AP112" i="24" s="1"/>
  <c r="Q108" i="24"/>
  <c r="P108" i="24" s="1"/>
  <c r="AP108" i="24" s="1"/>
  <c r="Q104" i="24"/>
  <c r="P104" i="24" s="1"/>
  <c r="AP104" i="24" s="1"/>
  <c r="Q100" i="24"/>
  <c r="P100" i="24" s="1"/>
  <c r="AP100" i="24" s="1"/>
  <c r="Q96" i="24"/>
  <c r="P96" i="24" s="1"/>
  <c r="AP96" i="24" s="1"/>
  <c r="Q92" i="24"/>
  <c r="P92" i="24" s="1"/>
  <c r="AP92" i="24" s="1"/>
  <c r="Q88" i="24"/>
  <c r="P88" i="24" s="1"/>
  <c r="AP88" i="24" s="1"/>
  <c r="Q84" i="24"/>
  <c r="P84" i="24" s="1"/>
  <c r="AP84" i="24" s="1"/>
  <c r="Q80" i="24"/>
  <c r="P80" i="24" s="1"/>
  <c r="AP80" i="24" s="1"/>
  <c r="Q76" i="24"/>
  <c r="P76" i="24" s="1"/>
  <c r="AP76" i="24" s="1"/>
  <c r="Q72" i="24"/>
  <c r="P72" i="24" s="1"/>
  <c r="AP72" i="24" s="1"/>
  <c r="Q68" i="24"/>
  <c r="P68" i="24" s="1"/>
  <c r="AP68" i="24" s="1"/>
  <c r="Q64" i="24"/>
  <c r="P64" i="24" s="1"/>
  <c r="AP64" i="24" s="1"/>
  <c r="Q60" i="24"/>
  <c r="P60" i="24" s="1"/>
  <c r="AP60" i="24" s="1"/>
  <c r="Q56" i="24"/>
  <c r="P56" i="24" s="1"/>
  <c r="AP56" i="24" s="1"/>
  <c r="Q52" i="24"/>
  <c r="P52" i="24" s="1"/>
  <c r="AP52" i="24" s="1"/>
  <c r="Q48" i="24"/>
  <c r="P48" i="24" s="1"/>
  <c r="AP48" i="24" s="1"/>
  <c r="Q44" i="24"/>
  <c r="P44" i="24" s="1"/>
  <c r="AP44" i="24" s="1"/>
  <c r="Q40" i="24"/>
  <c r="P40" i="24" s="1"/>
  <c r="AP40" i="24" s="1"/>
  <c r="Q36" i="24"/>
  <c r="P36" i="24" s="1"/>
  <c r="AP36" i="24" s="1"/>
  <c r="Q32" i="24"/>
  <c r="P32" i="24" s="1"/>
  <c r="AP32" i="24" s="1"/>
  <c r="Q28" i="24"/>
  <c r="P28" i="24" s="1"/>
  <c r="AP28" i="24" s="1"/>
  <c r="Q24" i="24"/>
  <c r="P24" i="24" s="1"/>
  <c r="AP24" i="24" s="1"/>
  <c r="Q20" i="24"/>
  <c r="P20" i="24" s="1"/>
  <c r="AP20" i="24" s="1"/>
  <c r="Q16" i="24"/>
  <c r="P16" i="24" s="1"/>
  <c r="AP16" i="24" s="1"/>
  <c r="Q12" i="24"/>
  <c r="P12" i="24" s="1"/>
  <c r="AP12" i="24" s="1"/>
  <c r="Q8" i="24"/>
  <c r="P8" i="24" s="1"/>
  <c r="AP8" i="24" s="1"/>
  <c r="Q4" i="24"/>
  <c r="P4" i="24" s="1"/>
  <c r="AP4" i="24" s="1"/>
  <c r="B236" i="15" l="1"/>
  <c r="C235" i="15"/>
  <c r="N6" i="32"/>
  <c r="M9" i="32"/>
  <c r="M8" i="32"/>
  <c r="M7" i="32"/>
  <c r="B237" i="15" l="1"/>
  <c r="C236" i="15"/>
  <c r="N9" i="32"/>
  <c r="N8" i="32"/>
  <c r="N7" i="32"/>
  <c r="O6" i="32"/>
  <c r="B238" i="15" l="1"/>
  <c r="C237" i="15"/>
  <c r="O9" i="32"/>
  <c r="O8" i="32"/>
  <c r="P6" i="32"/>
  <c r="O7" i="32"/>
  <c r="B239" i="15" l="1"/>
  <c r="C238" i="15"/>
  <c r="P9" i="32"/>
  <c r="P8" i="32"/>
  <c r="P7" i="32"/>
  <c r="Q6" i="32"/>
  <c r="B240" i="15" l="1"/>
  <c r="C239" i="15"/>
  <c r="Q9" i="32"/>
  <c r="Q8" i="32"/>
  <c r="R6" i="32"/>
  <c r="Q7" i="32"/>
  <c r="B241" i="15" l="1"/>
  <c r="C240" i="15"/>
  <c r="R8" i="32"/>
  <c r="R9" i="32"/>
  <c r="S6" i="32"/>
  <c r="R7" i="32"/>
  <c r="B242" i="15" l="1"/>
  <c r="C241" i="15"/>
  <c r="S9" i="32"/>
  <c r="S8" i="32"/>
  <c r="T6" i="32"/>
  <c r="S7" i="32"/>
  <c r="B243" i="15" l="1"/>
  <c r="C243" i="15" s="1"/>
  <c r="C242" i="15"/>
  <c r="T9" i="32"/>
  <c r="T8" i="32"/>
  <c r="U6" i="32"/>
  <c r="T7" i="32"/>
  <c r="U9" i="32" l="1"/>
  <c r="U8" i="32"/>
  <c r="V6" i="32"/>
  <c r="U7" i="32"/>
  <c r="V9" i="32" l="1"/>
  <c r="V8" i="32"/>
  <c r="W6" i="32"/>
  <c r="V7" i="32"/>
  <c r="W9" i="32" l="1"/>
  <c r="W8" i="32"/>
  <c r="X6" i="32"/>
  <c r="W7" i="32"/>
  <c r="X9" i="32" l="1"/>
  <c r="X8" i="32"/>
  <c r="Y6" i="32"/>
  <c r="X7" i="32"/>
  <c r="Y9" i="32" l="1"/>
  <c r="Y8" i="32"/>
  <c r="Y7" i="32"/>
  <c r="Z6" i="32"/>
  <c r="Z8" i="32" l="1"/>
  <c r="Z9" i="32"/>
  <c r="AA6" i="32"/>
  <c r="Z7" i="32"/>
  <c r="AA9" i="32" l="1"/>
  <c r="AA8" i="32"/>
  <c r="AB6" i="32"/>
  <c r="AA7" i="32"/>
  <c r="AB9" i="32" l="1"/>
  <c r="AB8" i="32"/>
  <c r="AC6" i="32"/>
  <c r="AB7" i="32"/>
  <c r="AC9" i="32" l="1"/>
  <c r="AC8" i="32"/>
  <c r="AC7" i="32"/>
</calcChain>
</file>

<file path=xl/sharedStrings.xml><?xml version="1.0" encoding="utf-8"?>
<sst xmlns="http://schemas.openxmlformats.org/spreadsheetml/2006/main" count="8687" uniqueCount="408">
  <si>
    <t>Grand Total</t>
  </si>
  <si>
    <t>Disclaimer</t>
  </si>
  <si>
    <t xml:space="preserve">While efforts have been made to ensure accuracy and reliability, the content may contain errors or omissions. </t>
  </si>
  <si>
    <t>This template is provided "as is," and the creator assumes no liability for any mistakes or inaccuracies that may exist, nor for any decisions made based on its use.</t>
  </si>
  <si>
    <t>Users are encouraged to verify the information and adapt the template as necessary to suit their specific needs.</t>
  </si>
  <si>
    <t>Users are free to modify and share this template to fit their purposes. If modifications are made prior to sharing, please provide a link to the original template.</t>
  </si>
  <si>
    <t>Risk ID</t>
  </si>
  <si>
    <t>Risk Title</t>
  </si>
  <si>
    <t>Risk Description</t>
  </si>
  <si>
    <t>Risk Category</t>
  </si>
  <si>
    <t>Risk comments</t>
  </si>
  <si>
    <t>Consequence</t>
  </si>
  <si>
    <t>Cause</t>
  </si>
  <si>
    <t>Moderate</t>
  </si>
  <si>
    <t>Likely</t>
  </si>
  <si>
    <t>Unlikely</t>
  </si>
  <si>
    <t>Rare</t>
  </si>
  <si>
    <t>High</t>
  </si>
  <si>
    <t>Medium</t>
  </si>
  <si>
    <t>Low</t>
  </si>
  <si>
    <t>Risk Analysis</t>
  </si>
  <si>
    <t>Accept</t>
  </si>
  <si>
    <t>Risk Status</t>
  </si>
  <si>
    <t>Open</t>
  </si>
  <si>
    <t>Closed</t>
  </si>
  <si>
    <t>Risk Response Type</t>
  </si>
  <si>
    <t>Avoid</t>
  </si>
  <si>
    <t>Transfer</t>
  </si>
  <si>
    <t>Mitigate</t>
  </si>
  <si>
    <t>Risk Owner</t>
  </si>
  <si>
    <t>Existing measures and controls</t>
  </si>
  <si>
    <t>Residual Impact Level</t>
  </si>
  <si>
    <t>Residual Impact Rating</t>
  </si>
  <si>
    <t>Residual Likelihood Level</t>
  </si>
  <si>
    <t>Residual Likelihood Rating</t>
  </si>
  <si>
    <t>Risk Response</t>
  </si>
  <si>
    <t>Risk Due Date</t>
  </si>
  <si>
    <t>Overdue?</t>
  </si>
  <si>
    <t>Next Review Date</t>
  </si>
  <si>
    <t>Department</t>
  </si>
  <si>
    <t>New measures and controls</t>
  </si>
  <si>
    <t>Inherent Impact Level</t>
  </si>
  <si>
    <t>Inherent Impact Rating</t>
  </si>
  <si>
    <t>Inherent Likelihood Level</t>
  </si>
  <si>
    <t>Inherent Likelihood Rating</t>
  </si>
  <si>
    <t>Residual Risk</t>
  </si>
  <si>
    <t>Risk Response Strategy</t>
  </si>
  <si>
    <t>Risk Identification</t>
  </si>
  <si>
    <t>Tracking</t>
  </si>
  <si>
    <t>Risks of unauthorized access, exposure, or theft of sensitive data, including personal information and IP.</t>
  </si>
  <si>
    <t>Risks of infection from malicious software, including ransomware attacks that can lead to data encryption and financial demands.</t>
  </si>
  <si>
    <t>Insider Threats</t>
  </si>
  <si>
    <t>Risks posed by employees or contractors with access to systems, whether from malicious intent, negligence, or accidental data loss.</t>
  </si>
  <si>
    <t>Risks associated with the security practices of third-party service providers, vendors, and supply chain partners.</t>
  </si>
  <si>
    <t>Risks from deception techniques aimed at manipulating individuals into divulging sensitive information or granting unauthorized access.</t>
  </si>
  <si>
    <t>Risks of unauthorized access due to poor identity and access management practices, including compromised credentials.</t>
  </si>
  <si>
    <t>Risks of non-compliance with cybersecurity laws, standards, or regulations that could lead to fines, sanctions, or reputational damage.</t>
  </si>
  <si>
    <t>Operational Disruption</t>
  </si>
  <si>
    <t>Risks related to disruptions in business operations due to cyber incidents, such as DDoS attacks or IT system failures.</t>
  </si>
  <si>
    <t>Risks of inadequate or delayed response to cyber incidents, worsening impact, extending recovery times, and increasing costs.</t>
  </si>
  <si>
    <t xml:space="preserve">Supply Chain </t>
  </si>
  <si>
    <t>Risks related to weaknesses in various systems, network infrastructure, software, or hardware that could be exploited by attackers.</t>
  </si>
  <si>
    <t>Ransomware</t>
  </si>
  <si>
    <t>Data breach</t>
  </si>
  <si>
    <t>System Vulnerabilities</t>
  </si>
  <si>
    <t>Identity and Access</t>
  </si>
  <si>
    <t>Non-compliance</t>
  </si>
  <si>
    <t>Social Engineering</t>
  </si>
  <si>
    <t>Response and Recovery</t>
  </si>
  <si>
    <t>Category description</t>
  </si>
  <si>
    <t>Note: The categories above are illustrative and were created using ChatGPT and Perplexity.AI. Please adjust them to fit your organization's needs.</t>
  </si>
  <si>
    <t>Human Resources (HR)</t>
  </si>
  <si>
    <t>Finance</t>
  </si>
  <si>
    <t>Marketing</t>
  </si>
  <si>
    <t>Sales</t>
  </si>
  <si>
    <t>Information Technology (IT)</t>
  </si>
  <si>
    <t>Operations</t>
  </si>
  <si>
    <t>Research and Development (R&amp;D)</t>
  </si>
  <si>
    <t>Customer Service</t>
  </si>
  <si>
    <t>Legal</t>
  </si>
  <si>
    <t>Procurement</t>
  </si>
  <si>
    <t>Internal Audit</t>
  </si>
  <si>
    <t>Compliance</t>
  </si>
  <si>
    <t>Risk Management</t>
  </si>
  <si>
    <t>Product Development</t>
  </si>
  <si>
    <t>-- select department --</t>
  </si>
  <si>
    <t>-- Select Department --</t>
  </si>
  <si>
    <t>-- Select Risk Category --</t>
  </si>
  <si>
    <t>Description</t>
  </si>
  <si>
    <t>-- Select Likelihood --</t>
  </si>
  <si>
    <t>Highly Likely</t>
  </si>
  <si>
    <t>Risks in this category are almost certain to occur, with a likelihood of 91 percent or more.</t>
  </si>
  <si>
    <t>Likely risks have a 61-90 percent chance of occurring. They require regular attention and a consistent strategy.</t>
  </si>
  <si>
    <t>Possible</t>
  </si>
  <si>
    <t>Possible risks have a 41-60 percent chance of occurring and may happen about half the time, needing attention.</t>
  </si>
  <si>
    <t>Unlikely risks have an 11-40 percent chance of occurring, and it’s wise to monitor them.</t>
  </si>
  <si>
    <t>These risks have a low probability of occurring, as the name suggests.</t>
  </si>
  <si>
    <t>Note: These are just sample departments. Please adjust this list to accurately reflect the departments in your own company</t>
  </si>
  <si>
    <t>Likelihood Level</t>
  </si>
  <si>
    <t>Likelihood Rating</t>
  </si>
  <si>
    <t>Impact Level</t>
  </si>
  <si>
    <t>Impact Rating</t>
  </si>
  <si>
    <t>Very Low</t>
  </si>
  <si>
    <t>Very High</t>
  </si>
  <si>
    <r>
      <rPr>
        <b/>
        <sz val="10"/>
        <color theme="1"/>
        <rFont val="Segoe UI"/>
        <family val="2"/>
      </rPr>
      <t xml:space="preserve">Negligible adverse effect </t>
    </r>
    <r>
      <rPr>
        <sz val="10"/>
        <color theme="1"/>
        <rFont val="Segoe UI"/>
        <family val="2"/>
      </rPr>
      <t>on organizational operations, organizational assets, individuals, other organizations, or the Nation.</t>
    </r>
  </si>
  <si>
    <r>
      <t xml:space="preserve">Note: Please adjust the above content to suit your organization's specific requirements. These Likelihood Levels are from AuditBoard's article </t>
    </r>
    <r>
      <rPr>
        <b/>
        <i/>
        <sz val="10"/>
        <color theme="1"/>
        <rFont val="Segoe UI"/>
        <family val="2"/>
      </rPr>
      <t>Risk Assessment Matrix: Overview and Guide</t>
    </r>
    <r>
      <rPr>
        <i/>
        <sz val="10"/>
        <color theme="1"/>
        <rFont val="Segoe UI"/>
        <family val="2"/>
      </rPr>
      <t>. 
For reference, you can review the original document at: https://www.auditboard.com/blog/what-is-a-risk-assessment-matrix/</t>
    </r>
  </si>
  <si>
    <r>
      <t xml:space="preserve">Note: Please adjust the above content to suit your organization's specific requirements. The impact levels are a slightly adapted version of the one in NIST's </t>
    </r>
    <r>
      <rPr>
        <b/>
        <i/>
        <sz val="10"/>
        <color theme="1"/>
        <rFont val="Segoe UI"/>
        <family val="2"/>
      </rPr>
      <t>SP 800-30 Guide for Conducting Risk Assessments</t>
    </r>
    <r>
      <rPr>
        <i/>
        <sz val="10"/>
        <color theme="1"/>
        <rFont val="Segoe UI"/>
        <family val="2"/>
      </rPr>
      <t>, found in "ASSESSMENT SCALE – IMPACT OF THREAT EVENTS." For reference, you can review the original document at: https://nvlpubs.nist.gov/nistpubs/Legacy/SP/nistspecialpublication800-30r1.pdf</t>
    </r>
  </si>
  <si>
    <r>
      <rPr>
        <b/>
        <sz val="10"/>
        <color theme="1"/>
        <rFont val="Segoe UI"/>
        <family val="2"/>
      </rPr>
      <t xml:space="preserve">Limited adverse </t>
    </r>
    <r>
      <rPr>
        <sz val="10"/>
        <color theme="1"/>
        <rFont val="Segoe UI"/>
        <family val="2"/>
      </rPr>
      <t>effect on organizational operations, organizational assets, individuals, other organizations, or the Nation. A limited adverse effect means that, for example, the threat event might: 
(i) cause a degradation in mission capability to an extent and duration that the organization is able to perform its primary functions, but the effectiveness of the functions is noticeably reduced; 
(ii) result in minor damage to organizational assets; 
(iii) result in minor financial loss; or 
(iv) result in minor harm to individuals.</t>
    </r>
  </si>
  <si>
    <r>
      <rPr>
        <b/>
        <sz val="10"/>
        <color theme="1"/>
        <rFont val="Segoe UI"/>
        <family val="2"/>
      </rPr>
      <t>Serious adverse effect</t>
    </r>
    <r>
      <rPr>
        <sz val="10"/>
        <color theme="1"/>
        <rFont val="Segoe UI"/>
        <family val="2"/>
      </rPr>
      <t xml:space="preserve"> on organizational operations, organizational assets, individuals, other organizations, or the Nation. A serious adverse effect means that, for example, the threat event might: 
(i) cause a significant degradation in mission capability to an extent and duration that the organization is able to perform its primary functions, but the effectiveness of the functions is significantly reduced; 
(ii) result in significant damage to organizational assets; 
(iii) result in significant financial loss; or 
(iv) result in significant harm to individuals that does not involve loss of life or serious life-threatening injuries.</t>
    </r>
  </si>
  <si>
    <r>
      <rPr>
        <b/>
        <sz val="10"/>
        <color theme="1"/>
        <rFont val="Segoe UI"/>
        <family val="2"/>
      </rPr>
      <t>Severe or catastrophic adverse effect</t>
    </r>
    <r>
      <rPr>
        <sz val="10"/>
        <color theme="1"/>
        <rFont val="Segoe UI"/>
        <family val="2"/>
      </rPr>
      <t xml:space="preserve"> on organizational operations, organizational assets, individuals, other organizations, or the Nation. A severe or catastrophic adverse effect means that, for example, the threat event might: 
(i) cause a severe degradation in or loss of mission capability to an extent and duration that the organization is not able to perform one or more of its primary functions; 
(ii) result in major damage to organizational assets; 
(iii) result in major financial loss; or 
(iv) result in severe or catastrophic harm to individuals involving loss of life or serious life-threatening injuries.</t>
    </r>
  </si>
  <si>
    <r>
      <rPr>
        <b/>
        <sz val="10"/>
        <color theme="1"/>
        <rFont val="Segoe UI"/>
        <family val="2"/>
      </rPr>
      <t>Multiple severe or catastrophic adverse effects</t>
    </r>
    <r>
      <rPr>
        <sz val="10"/>
        <color theme="1"/>
        <rFont val="Segoe UI"/>
        <family val="2"/>
      </rPr>
      <t xml:space="preserve"> on organizational operations, organizational assets, individuals, other organizations, or the Nation.</t>
    </r>
  </si>
  <si>
    <t>-- Select Risk Response --</t>
  </si>
  <si>
    <t>-- Select Impact --</t>
  </si>
  <si>
    <t>-- Select Risk Status --</t>
  </si>
  <si>
    <t xml:space="preserve">This Excel template is independently created and is not affiliated with, nor has it been officially endorsed by, any organizations. </t>
  </si>
  <si>
    <t>Status comments</t>
  </si>
  <si>
    <t>Inherent Risk Level</t>
  </si>
  <si>
    <t>Risk Rating</t>
  </si>
  <si>
    <t>Risk Level</t>
  </si>
  <si>
    <t>--- Error ---</t>
  </si>
  <si>
    <t>Inherent Risk Rating</t>
  </si>
  <si>
    <t>Residual Risk Level</t>
  </si>
  <si>
    <t>Residual Risk Rating</t>
  </si>
  <si>
    <t>IMPACT</t>
  </si>
  <si>
    <t>LIKELIHOOD</t>
  </si>
  <si>
    <t>sec1</t>
  </si>
  <si>
    <t>sec2</t>
  </si>
  <si>
    <t>sec3</t>
  </si>
  <si>
    <t>sec4</t>
  </si>
  <si>
    <t>sec5</t>
  </si>
  <si>
    <t>sec6</t>
  </si>
  <si>
    <t>sec7</t>
  </si>
  <si>
    <t>sec8</t>
  </si>
  <si>
    <t>sec9</t>
  </si>
  <si>
    <t>sec10</t>
  </si>
  <si>
    <t>sec11</t>
  </si>
  <si>
    <t>sec12</t>
  </si>
  <si>
    <t>sec13</t>
  </si>
  <si>
    <t>sec14</t>
  </si>
  <si>
    <t>sec15</t>
  </si>
  <si>
    <t>sec16</t>
  </si>
  <si>
    <t>sec17</t>
  </si>
  <si>
    <t>sec18</t>
  </si>
  <si>
    <t>sec19</t>
  </si>
  <si>
    <t>sec20</t>
  </si>
  <si>
    <t>Combined Inherent and Residual Risk</t>
  </si>
  <si>
    <t>Count</t>
  </si>
  <si>
    <t>Inherent Risks</t>
  </si>
  <si>
    <t>Residual Risks</t>
  </si>
  <si>
    <t>This table takes the data from the above two pivot tables and is used for the chart</t>
  </si>
  <si>
    <t>Risk Close Date</t>
  </si>
  <si>
    <t>In Progress</t>
  </si>
  <si>
    <t>Status of all risks excluding the ones where the status is not selected</t>
  </si>
  <si>
    <t xml:space="preserve">Total active risks </t>
  </si>
  <si>
    <t>Sum of all 'Open' and 'In Progress' statuses, calculated from the above pivot. If you add new statuses, update the formula</t>
  </si>
  <si>
    <t xml:space="preserve">Status of all risks </t>
  </si>
  <si>
    <t>Status of all Mitigated and Accepted risks</t>
  </si>
  <si>
    <t>Status of all risks where the Risk Response is either Mitigation or Acceptance. Excludes the ones where the status is not selected</t>
  </si>
  <si>
    <t xml:space="preserve">Total active risks by Risk Response </t>
  </si>
  <si>
    <t>Sum of all 'Open' and 'In Progress' statuses for ones where Risk Response is either Mitigation or Acceptance, calculated from the above pivot. 
If you add new statuses, update the formula</t>
  </si>
  <si>
    <t>Total active risks</t>
  </si>
  <si>
    <t>Total</t>
  </si>
  <si>
    <t>-- Error --</t>
  </si>
  <si>
    <t>Note: in both the below Pivot tables, the rows where Inherent Risk is not calculated is excluded ( "-- Error --")</t>
  </si>
  <si>
    <t>Inherent Risk Levels and Ratings</t>
  </si>
  <si>
    <t>Residual Risk Levels and Ratings</t>
  </si>
  <si>
    <t>Due Month</t>
  </si>
  <si>
    <t>Note: 
1) In both the below Pivot tables, the rows where Inherent Risk is not calculated is excluded ( "-- Error --")
2) The Risk Rating table is used for updating the Heatmaps</t>
  </si>
  <si>
    <t>Calculations for Pivots</t>
  </si>
  <si>
    <t>Inherent-I-L-Combo</t>
  </si>
  <si>
    <t>Residual-I-L-Combo</t>
  </si>
  <si>
    <t>High-Highly Likely</t>
  </si>
  <si>
    <t>High-Likely</t>
  </si>
  <si>
    <t>High-Possible</t>
  </si>
  <si>
    <t>Low-Highly Likely</t>
  </si>
  <si>
    <t>Low-Likely</t>
  </si>
  <si>
    <t>Low-Unlikely</t>
  </si>
  <si>
    <t>Moderate-Highly Likely</t>
  </si>
  <si>
    <t>Very High-Highly Likely</t>
  </si>
  <si>
    <t>Very High-Possible</t>
  </si>
  <si>
    <t>Very High-Rare</t>
  </si>
  <si>
    <t>Very Low-Highly Likely</t>
  </si>
  <si>
    <t>Very Low-Likely</t>
  </si>
  <si>
    <t>Very Low-Possible</t>
  </si>
  <si>
    <t>Very Low-Unlikely</t>
  </si>
  <si>
    <t>Very Low-Rare</t>
  </si>
  <si>
    <t>Low-Possible</t>
  </si>
  <si>
    <t>Low-Rare</t>
  </si>
  <si>
    <t>Moderate-Likely</t>
  </si>
  <si>
    <t>Moderate-Possible</t>
  </si>
  <si>
    <t>Moderate-Unlikely</t>
  </si>
  <si>
    <t>Moderate-Rare</t>
  </si>
  <si>
    <t>High-Unlikely</t>
  </si>
  <si>
    <t>High-Rare</t>
  </si>
  <si>
    <t>Very High-Likely</t>
  </si>
  <si>
    <t>Very High-Unlikely</t>
  </si>
  <si>
    <t>(Multiple Items)</t>
  </si>
  <si>
    <t>For more information about how to use the Risk Register, see:</t>
  </si>
  <si>
    <t>https://allaboutgrc.com/risk-register-template-for-information-security/</t>
  </si>
  <si>
    <t>Current Risk Level</t>
  </si>
  <si>
    <r>
      <t xml:space="preserve">Risk level based on the status of the risk. If its closed, then the residual risk is returned, else the inherent risk is returned. Based on the Current Risk Level column in </t>
    </r>
    <r>
      <rPr>
        <i/>
        <sz val="10"/>
        <color theme="1"/>
        <rFont val="Segoe UI"/>
        <family val="2"/>
      </rPr>
      <t>Calculations for Pivots</t>
    </r>
    <r>
      <rPr>
        <sz val="10"/>
        <color theme="1"/>
        <rFont val="Segoe UI"/>
        <family val="2"/>
      </rPr>
      <t xml:space="preserve"> section in the Risk Register.</t>
    </r>
  </si>
  <si>
    <t>Mitigated Risks</t>
  </si>
  <si>
    <t>Mitigated?</t>
  </si>
  <si>
    <t>No</t>
  </si>
  <si>
    <t>Yes</t>
  </si>
  <si>
    <t xml:space="preserve">Number of risks that are mitigated as a percentage of the total. Errors are filtered out </t>
  </si>
  <si>
    <t>Task ID</t>
  </si>
  <si>
    <t>Task Title</t>
  </si>
  <si>
    <t>Task Description</t>
  </si>
  <si>
    <t>Assignee</t>
  </si>
  <si>
    <t>Due Date</t>
  </si>
  <si>
    <t>Comments</t>
  </si>
  <si>
    <t>Related Risks</t>
  </si>
  <si>
    <t>Status</t>
  </si>
  <si>
    <t>Due Year</t>
  </si>
  <si>
    <t>Risk-ID-Title-Combo</t>
  </si>
  <si>
    <t>Created Date</t>
  </si>
  <si>
    <t>TASK-001</t>
  </si>
  <si>
    <t>Eve</t>
  </si>
  <si>
    <t>Pending review.</t>
  </si>
  <si>
    <t>TASK-002</t>
  </si>
  <si>
    <t>Alice</t>
  </si>
  <si>
    <t>On Hold</t>
  </si>
  <si>
    <t>No comments</t>
  </si>
  <si>
    <t>TASK-003</t>
  </si>
  <si>
    <t>Conduct Risk Assessment</t>
  </si>
  <si>
    <t>TASK-004</t>
  </si>
  <si>
    <t>Employee Training</t>
  </si>
  <si>
    <t>Bob</t>
  </si>
  <si>
    <t>TASK-005</t>
  </si>
  <si>
    <t>Diana</t>
  </si>
  <si>
    <t>TASK-006</t>
  </si>
  <si>
    <t>TASK-007</t>
  </si>
  <si>
    <t>Review Security Policies</t>
  </si>
  <si>
    <t>TASK-008</t>
  </si>
  <si>
    <t>TASK-009</t>
  </si>
  <si>
    <t>Not Started</t>
  </si>
  <si>
    <t>TASK-010</t>
  </si>
  <si>
    <t>Charlie</t>
  </si>
  <si>
    <t>TASK-011</t>
  </si>
  <si>
    <t>TASK-012</t>
  </si>
  <si>
    <t>TASK-013</t>
  </si>
  <si>
    <t>TASK-014</t>
  </si>
  <si>
    <t>TASK-015</t>
  </si>
  <si>
    <t>TASK-016</t>
  </si>
  <si>
    <t>TASK-017</t>
  </si>
  <si>
    <t>TASK-018</t>
  </si>
  <si>
    <t>TASK-019</t>
  </si>
  <si>
    <t>TASK-020</t>
  </si>
  <si>
    <t>TASK-021</t>
  </si>
  <si>
    <t>TASK-022</t>
  </si>
  <si>
    <t>TASK-023</t>
  </si>
  <si>
    <t>TASK-024</t>
  </si>
  <si>
    <t>TASK-025</t>
  </si>
  <si>
    <t>TASK-026</t>
  </si>
  <si>
    <t>TASK-027</t>
  </si>
  <si>
    <t>TASK-028</t>
  </si>
  <si>
    <t>TASK-029</t>
  </si>
  <si>
    <t>TASK-030</t>
  </si>
  <si>
    <t>TASK-031</t>
  </si>
  <si>
    <t>TASK-032</t>
  </si>
  <si>
    <t>TASK-033</t>
  </si>
  <si>
    <t>TASK-034</t>
  </si>
  <si>
    <t>TASK-035</t>
  </si>
  <si>
    <t>TASK-036</t>
  </si>
  <si>
    <t>TASK-037</t>
  </si>
  <si>
    <t>TASK-038</t>
  </si>
  <si>
    <t>TASK-039</t>
  </si>
  <si>
    <t>TASK-040</t>
  </si>
  <si>
    <t>TASK-041</t>
  </si>
  <si>
    <t>TASK-042</t>
  </si>
  <si>
    <t>TASK-043</t>
  </si>
  <si>
    <t>TASK-044</t>
  </si>
  <si>
    <t>TASK-045</t>
  </si>
  <si>
    <t>TASK-046</t>
  </si>
  <si>
    <t>TASK-047</t>
  </si>
  <si>
    <t>TASK-048</t>
  </si>
  <si>
    <t>TASK-049</t>
  </si>
  <si>
    <t>TASK-050</t>
  </si>
  <si>
    <t>TASK-051</t>
  </si>
  <si>
    <t>TASK-052</t>
  </si>
  <si>
    <t>TASK-053</t>
  </si>
  <si>
    <t>TASK-054</t>
  </si>
  <si>
    <t>TASK-055</t>
  </si>
  <si>
    <t>TASK-056</t>
  </si>
  <si>
    <t>TASK-057</t>
  </si>
  <si>
    <t>TASK-058</t>
  </si>
  <si>
    <t>TASK-059</t>
  </si>
  <si>
    <t>TASK-060</t>
  </si>
  <si>
    <t>TASK-061</t>
  </si>
  <si>
    <t>TASK-062</t>
  </si>
  <si>
    <t>TASK-063</t>
  </si>
  <si>
    <t>TASK-064</t>
  </si>
  <si>
    <t>TASK-065</t>
  </si>
  <si>
    <t>TASK-066</t>
  </si>
  <si>
    <t>TASK-067</t>
  </si>
  <si>
    <t>TASK-068</t>
  </si>
  <si>
    <t>TASK-069</t>
  </si>
  <si>
    <t>TASK-070</t>
  </si>
  <si>
    <t>TASK-071</t>
  </si>
  <si>
    <t>TASK-072</t>
  </si>
  <si>
    <t>TASK-073</t>
  </si>
  <si>
    <t>TASK-074</t>
  </si>
  <si>
    <t>TASK-075</t>
  </si>
  <si>
    <t>TASK-076</t>
  </si>
  <si>
    <t>TASK-077</t>
  </si>
  <si>
    <t>TASK-078</t>
  </si>
  <si>
    <t>TASK-079</t>
  </si>
  <si>
    <t>TASK-080</t>
  </si>
  <si>
    <t>TASK-081</t>
  </si>
  <si>
    <t>TASK-082</t>
  </si>
  <si>
    <t>TASK-083</t>
  </si>
  <si>
    <t>TASK-084</t>
  </si>
  <si>
    <t>TASK-085</t>
  </si>
  <si>
    <t>TASK-086</t>
  </si>
  <si>
    <t>TASK-087</t>
  </si>
  <si>
    <t>TASK-088</t>
  </si>
  <si>
    <t>TASK-089</t>
  </si>
  <si>
    <t>TASK-090</t>
  </si>
  <si>
    <t>TASK-091</t>
  </si>
  <si>
    <t>TASK-092</t>
  </si>
  <si>
    <t>TASK-093</t>
  </si>
  <si>
    <t>TASK-094</t>
  </si>
  <si>
    <t>TASK-095</t>
  </si>
  <si>
    <t>TASK-096</t>
  </si>
  <si>
    <t>TASK-097</t>
  </si>
  <si>
    <t>TASK-098</t>
  </si>
  <si>
    <t>TASK-099</t>
  </si>
  <si>
    <t>TASK-100</t>
  </si>
  <si>
    <t>Gantt start</t>
  </si>
  <si>
    <t>Interval (months)</t>
  </si>
  <si>
    <t>Risks</t>
  </si>
  <si>
    <t>Start</t>
  </si>
  <si>
    <t>Due</t>
  </si>
  <si>
    <t>Risks above threshold</t>
  </si>
  <si>
    <t>Risk level based on the status of the risk. This is calculated from the Pivot in "Current Risk Level" section.
Note: In this case, the unacceptable risks are High and Medium. Based on your risk appetite, please make appropriate changes</t>
  </si>
  <si>
    <t xml:space="preserve">Total accepted risks </t>
  </si>
  <si>
    <t>Count of Risk with 'Closed' status and Risk Response Strategy as "Accept" calculated from the above pivot. If you add new statuses, update the formula</t>
  </si>
  <si>
    <t>Total accepted risks</t>
  </si>
  <si>
    <t>% accepted risks</t>
  </si>
  <si>
    <t>Active risk categories</t>
  </si>
  <si>
    <t xml:space="preserve">Categories of risks which are actively managed. Only risks with Open and In Progress states are considered. </t>
  </si>
  <si>
    <t>Overdue Risks</t>
  </si>
  <si>
    <t xml:space="preserve">Count of risks with In Progress status that have exceeded the due date </t>
  </si>
  <si>
    <t>Count of Risk ID</t>
  </si>
  <si>
    <t>Overdue</t>
  </si>
  <si>
    <t>Not Overdue</t>
  </si>
  <si>
    <t>Total risks overdue</t>
  </si>
  <si>
    <t>Current-I-L-Combo</t>
  </si>
  <si>
    <t>Current-Impact</t>
  </si>
  <si>
    <t>Current-Likelihood</t>
  </si>
  <si>
    <t>Heatmap calculation for Current Risks</t>
  </si>
  <si>
    <t xml:space="preserve">The 1st table filters only the active risks 
The 2nd table is used to populate the Heatmap for Risks
Make sure the count matches with the total active risks value </t>
  </si>
  <si>
    <t>Risks by created date</t>
  </si>
  <si>
    <t>Created Month</t>
  </si>
  <si>
    <t>Created Date missing</t>
  </si>
  <si>
    <t>Jan-2024</t>
  </si>
  <si>
    <t>Feb-2024</t>
  </si>
  <si>
    <t>Mar-2024</t>
  </si>
  <si>
    <t>Apr-2024</t>
  </si>
  <si>
    <t>May-2024</t>
  </si>
  <si>
    <t>Jun-2024</t>
  </si>
  <si>
    <t>Jul-2024</t>
  </si>
  <si>
    <t>Aug-2024</t>
  </si>
  <si>
    <t>Sep-2024</t>
  </si>
  <si>
    <t>Oct-2024</t>
  </si>
  <si>
    <t>Nov-2024</t>
  </si>
  <si>
    <t>Dec-2024</t>
  </si>
  <si>
    <t>Timeline start</t>
  </si>
  <si>
    <t>Risk-Change-Date</t>
  </si>
  <si>
    <t>Corrected-Risk-Change-Date</t>
  </si>
  <si>
    <t>Date</t>
  </si>
  <si>
    <t>Average Risk Score</t>
  </si>
  <si>
    <t xml:space="preserve">Average Risk Score over time </t>
  </si>
  <si>
    <t>This takes data from the RiskTimeline sheet in a table format useful for a chart</t>
  </si>
  <si>
    <t>Risk 1</t>
  </si>
  <si>
    <t>Risk 2</t>
  </si>
  <si>
    <t>Risk 3</t>
  </si>
  <si>
    <t>Risk 4</t>
  </si>
  <si>
    <t>1 - Risk 1</t>
  </si>
  <si>
    <t>2 - Risk 2</t>
  </si>
  <si>
    <t>3 - Risk 3</t>
  </si>
  <si>
    <t>4 - Risk 4</t>
  </si>
  <si>
    <t>Timeline area</t>
  </si>
  <si>
    <t>Implement New Firewall</t>
  </si>
  <si>
    <t>Implement new tool</t>
  </si>
  <si>
    <t>Update Documentation</t>
  </si>
  <si>
    <t>Simple task description</t>
  </si>
  <si>
    <t>Inherent Risk</t>
  </si>
  <si>
    <t>Date when Risk Score Changes</t>
  </si>
  <si>
    <t>Risk 5</t>
  </si>
  <si>
    <t>Risk 6</t>
  </si>
  <si>
    <t>Risk 7</t>
  </si>
  <si>
    <t>Risk 8</t>
  </si>
  <si>
    <t>Risk 9</t>
  </si>
  <si>
    <t>Risk 10</t>
  </si>
  <si>
    <t>Risk 11</t>
  </si>
  <si>
    <t>Risk 12</t>
  </si>
  <si>
    <t>Risk 13</t>
  </si>
  <si>
    <t>Risk 14</t>
  </si>
  <si>
    <t>Risk 15</t>
  </si>
  <si>
    <t>Risk 16</t>
  </si>
  <si>
    <t>Risk 17</t>
  </si>
  <si>
    <t>Risk 18</t>
  </si>
  <si>
    <t>Risk 19</t>
  </si>
  <si>
    <t>Risk 20</t>
  </si>
  <si>
    <t>Task Status</t>
  </si>
  <si>
    <t>-- Select Task Status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</si>
</sst>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409]d\-mmm\-yy;@"/>
    <numFmt numFmtId="165" formatCode="[$-409]dd\-mmm\-yy;@"/>
    <numFmt numFmtId="166" formatCode=";;;"/>
    <numFmt numFmtId="167" formatCode="[$-409]d\-mmm\-yyyy;@"/>
    <numFmt numFmtId="168" formatCode="0.0"/>
  </numFmts>
  <fonts count="48" x14ac:knownFonts="1">
    <font>
      <sz val="11"/>
      <color theme="1"/>
      <name val="Calibri"/>
      <family val="2"/>
      <scheme val="minor"/>
    </font>
    <font>
      <sz val="11"/>
      <color theme="1"/>
      <name val="Segoe UI"/>
      <family val="2"/>
    </font>
    <font>
      <sz val="11"/>
      <color theme="1"/>
      <name val="Segoe UI"/>
      <family val="2"/>
    </font>
    <font>
      <sz val="11"/>
      <color theme="1"/>
      <name val="Segoe UI"/>
      <family val="2"/>
    </font>
    <font>
      <b/>
      <sz val="11"/>
      <color theme="1"/>
      <name val="Calibri"/>
      <family val="2"/>
      <scheme val="minor"/>
    </font>
    <font>
      <b/>
      <sz val="15"/>
      <color theme="3"/>
      <name val="Calibri"/>
      <family val="2"/>
      <scheme val="minor"/>
    </font>
    <font>
      <sz val="12"/>
      <color theme="1"/>
      <name val="Calibri"/>
      <family val="2"/>
      <scheme val="minor"/>
    </font>
    <font>
      <b/>
      <sz val="18"/>
      <color theme="3"/>
      <name val="Calibri Light"/>
      <family val="2"/>
      <scheme val="major"/>
    </font>
    <font>
      <u/>
      <sz val="12"/>
      <color theme="3" tint="0.39994506668294322"/>
      <name val="Calibri"/>
      <family val="2"/>
      <scheme val="minor"/>
    </font>
    <font>
      <b/>
      <sz val="24"/>
      <color rgb="FF0070C0"/>
      <name val="Segoe UI"/>
      <family val="2"/>
    </font>
    <font>
      <sz val="12"/>
      <color rgb="FF0070C0"/>
      <name val="Segoe UI"/>
      <family val="2"/>
    </font>
    <font>
      <sz val="12"/>
      <color theme="1"/>
      <name val="Segoe UI"/>
      <family val="2"/>
    </font>
    <font>
      <b/>
      <sz val="10"/>
      <color rgb="FF0070C0"/>
      <name val="Segoe UI"/>
      <family val="2"/>
    </font>
    <font>
      <sz val="11"/>
      <color theme="1"/>
      <name val="Segoe UI"/>
      <family val="2"/>
    </font>
    <font>
      <i/>
      <sz val="11"/>
      <color rgb="FF000000"/>
      <name val="Segoe UI"/>
      <family val="2"/>
    </font>
    <font>
      <b/>
      <sz val="10"/>
      <color theme="3"/>
      <name val="Segoe UI"/>
      <family val="2"/>
    </font>
    <font>
      <b/>
      <sz val="24"/>
      <color theme="3"/>
      <name val="Segoe UI"/>
      <family val="2"/>
    </font>
    <font>
      <b/>
      <sz val="20"/>
      <color theme="3"/>
      <name val="Segoe UI"/>
      <family val="2"/>
    </font>
    <font>
      <sz val="10"/>
      <color theme="1"/>
      <name val="Segoe UI"/>
      <family val="2"/>
    </font>
    <font>
      <b/>
      <sz val="10"/>
      <color theme="1"/>
      <name val="Segoe UI"/>
      <family val="2"/>
    </font>
    <font>
      <sz val="10"/>
      <name val="Arial"/>
      <family val="2"/>
    </font>
    <font>
      <sz val="10"/>
      <color indexed="8"/>
      <name val="Times New Roman"/>
      <family val="1"/>
    </font>
    <font>
      <sz val="8"/>
      <name val="Calibri"/>
      <family val="2"/>
      <scheme val="minor"/>
    </font>
    <font>
      <b/>
      <sz val="12"/>
      <color theme="0"/>
      <name val="Segoe UI"/>
      <family val="2"/>
    </font>
    <font>
      <b/>
      <sz val="12"/>
      <color rgb="FF003060"/>
      <name val="Segoe UI"/>
      <family val="2"/>
    </font>
    <font>
      <i/>
      <sz val="10"/>
      <color theme="1"/>
      <name val="Segoe UI"/>
      <family val="2"/>
    </font>
    <font>
      <b/>
      <i/>
      <sz val="10"/>
      <color theme="1"/>
      <name val="Segoe UI"/>
      <family val="2"/>
    </font>
    <font>
      <b/>
      <sz val="10"/>
      <name val="Segoe UI"/>
      <family val="2"/>
    </font>
    <font>
      <b/>
      <sz val="10"/>
      <color theme="0"/>
      <name val="Segoe UI"/>
      <family val="2"/>
    </font>
    <font>
      <i/>
      <sz val="14"/>
      <color theme="1"/>
      <name val="Segoe UI"/>
      <family val="2"/>
    </font>
    <font>
      <u/>
      <sz val="11"/>
      <color theme="10"/>
      <name val="Calibri"/>
      <family val="2"/>
      <scheme val="minor"/>
    </font>
    <font>
      <sz val="12"/>
      <color theme="0"/>
      <name val="Segoe UI"/>
      <family val="2"/>
    </font>
    <font>
      <b/>
      <sz val="28"/>
      <color theme="4" tint="-0.249977111117893"/>
      <name val="Segoe UI"/>
      <family val="2"/>
    </font>
    <font>
      <sz val="14"/>
      <color theme="1" tint="0.499984740745262"/>
      <name val="Segoe UI Black"/>
      <family val="2"/>
    </font>
    <font>
      <sz val="11"/>
      <color theme="1"/>
      <name val="Calibri"/>
      <family val="2"/>
      <scheme val="minor"/>
    </font>
    <font>
      <b/>
      <sz val="16"/>
      <color rgb="FF0070C0"/>
      <name val="Segoe UI"/>
      <family val="2"/>
    </font>
    <font>
      <sz val="16"/>
      <color theme="1" tint="0.499984740745262"/>
      <name val="Segoe UI Black"/>
      <family val="2"/>
    </font>
    <font>
      <b/>
      <sz val="16"/>
      <color theme="1"/>
      <name val="Segoe UI"/>
      <family val="2"/>
    </font>
    <font>
      <sz val="26"/>
      <color theme="1"/>
      <name val="Segoe UI Black"/>
      <family val="2"/>
    </font>
    <font>
      <sz val="26"/>
      <color theme="0"/>
      <name val="Segoe UI Black"/>
      <family val="2"/>
    </font>
    <font>
      <b/>
      <sz val="14"/>
      <color rgb="FFFF5E8D"/>
      <name val="Segoe UI"/>
      <family val="2"/>
    </font>
    <font>
      <sz val="11"/>
      <color rgb="FF252B42"/>
      <name val="Segoe UI"/>
      <family val="2"/>
    </font>
    <font>
      <b/>
      <sz val="16"/>
      <color theme="0"/>
      <name val="Segoe UI"/>
      <family val="2"/>
    </font>
    <font>
      <u/>
      <sz val="11"/>
      <color theme="1"/>
      <name val="Segoe UI"/>
      <family val="2"/>
    </font>
    <font>
      <i/>
      <u/>
      <sz val="14"/>
      <color theme="1"/>
      <name val="Segoe UI"/>
      <family val="2"/>
    </font>
    <font>
      <b/>
      <sz val="11"/>
      <color theme="1"/>
      <name val="Segoe UI"/>
    </font>
    <font>
      <sz val="22"/>
      <color theme="1" tint="0.499984740745262"/>
      <name val="Segoe UI Black"/>
      <family val="2"/>
    </font>
    <font>
      <sz val="16"/>
      <color theme="1"/>
      <name val="Segoe UI"/>
    </font>
  </fonts>
  <fills count="20">
    <fill>
      <patternFill patternType="none"/>
    </fill>
    <fill>
      <patternFill patternType="gray125"/>
    </fill>
    <fill>
      <patternFill patternType="solid">
        <fgColor rgb="FFF3FAFF"/>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4" tint="-0.499984740745262"/>
        <bgColor indexed="64"/>
      </patternFill>
    </fill>
    <fill>
      <patternFill patternType="solid">
        <fgColor theme="9" tint="0.79998168889431442"/>
        <bgColor indexed="64"/>
      </patternFill>
    </fill>
    <fill>
      <patternFill patternType="solid">
        <fgColor theme="4" tint="0.79998168889431442"/>
        <bgColor theme="4" tint="0.79998168889431442"/>
      </patternFill>
    </fill>
    <fill>
      <patternFill patternType="solid">
        <fgColor theme="7" tint="0.79998168889431442"/>
        <bgColor indexed="64"/>
      </patternFill>
    </fill>
    <fill>
      <patternFill patternType="solid">
        <fgColor rgb="FFEFF6FE"/>
        <bgColor indexed="64"/>
      </patternFill>
    </fill>
    <fill>
      <patternFill patternType="solid">
        <fgColor rgb="FFFFDCD1"/>
        <bgColor indexed="64"/>
      </patternFill>
    </fill>
    <fill>
      <patternFill patternType="solid">
        <fgColor theme="1"/>
        <bgColor indexed="64"/>
      </patternFill>
    </fill>
    <fill>
      <patternFill patternType="solid">
        <fgColor theme="2" tint="-9.9978637043366805E-2"/>
        <bgColor indexed="64"/>
      </patternFill>
    </fill>
    <fill>
      <patternFill patternType="solid">
        <fgColor rgb="FFF5F5FC"/>
        <bgColor indexed="64"/>
      </patternFill>
    </fill>
    <fill>
      <patternFill patternType="solid">
        <fgColor rgb="FF800000"/>
        <bgColor indexed="64"/>
      </patternFill>
    </fill>
    <fill>
      <patternFill patternType="solid">
        <fgColor theme="5" tint="0.79998168889431442"/>
        <bgColor indexed="64"/>
      </patternFill>
    </fill>
    <fill>
      <patternFill patternType="solid">
        <fgColor theme="9" tint="-0.249977111117893"/>
        <bgColor indexed="64"/>
      </patternFill>
    </fill>
  </fills>
  <borders count="33">
    <border>
      <left/>
      <right/>
      <top/>
      <bottom/>
      <diagonal/>
    </border>
    <border>
      <left/>
      <right/>
      <top/>
      <bottom style="thick">
        <color theme="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bottom style="thin">
        <color theme="4" tint="0.39997558519241921"/>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top style="thin">
        <color theme="1"/>
      </top>
      <bottom style="thin">
        <color theme="4" tint="0.39997558519241921"/>
      </bottom>
      <diagonal/>
    </border>
    <border>
      <left/>
      <right/>
      <top style="thin">
        <color theme="1"/>
      </top>
      <bottom style="thin">
        <color theme="4" tint="0.39997558519241921"/>
      </bottom>
      <diagonal/>
    </border>
    <border>
      <left/>
      <right style="thin">
        <color theme="1"/>
      </right>
      <top style="thin">
        <color theme="1"/>
      </top>
      <bottom style="thin">
        <color theme="4" tint="0.39997558519241921"/>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s>
  <cellStyleXfs count="8">
    <xf numFmtId="0" fontId="0" fillId="0" borderId="0"/>
    <xf numFmtId="0" fontId="5" fillId="0" borderId="1" applyNumberFormat="0" applyFill="0" applyAlignment="0" applyProtection="0"/>
    <xf numFmtId="0" fontId="6" fillId="0" borderId="0"/>
    <xf numFmtId="0" fontId="7" fillId="0" borderId="0" applyNumberFormat="0" applyFill="0" applyBorder="0" applyAlignment="0" applyProtection="0"/>
    <xf numFmtId="0" fontId="8" fillId="0" borderId="0" applyNumberFormat="0" applyFill="0" applyBorder="0" applyAlignment="0" applyProtection="0"/>
    <xf numFmtId="0" fontId="20" fillId="0" borderId="0"/>
    <xf numFmtId="0" fontId="30" fillId="0" borderId="0" applyNumberFormat="0" applyFill="0" applyBorder="0" applyAlignment="0" applyProtection="0"/>
    <xf numFmtId="9" fontId="34" fillId="0" borderId="0" applyFont="0" applyFill="0" applyBorder="0" applyAlignment="0" applyProtection="0"/>
  </cellStyleXfs>
  <cellXfs count="192">
    <xf numFmtId="0" fontId="0" fillId="0" borderId="0" xfId="0"/>
    <xf numFmtId="0" fontId="11" fillId="0" borderId="0" xfId="2" applyFont="1" applyAlignment="1">
      <alignment vertical="center"/>
    </xf>
    <xf numFmtId="0" fontId="13" fillId="0" borderId="0" xfId="2" applyFont="1" applyAlignment="1">
      <alignment vertical="center"/>
    </xf>
    <xf numFmtId="0" fontId="14" fillId="0" borderId="0" xfId="0" applyFont="1" applyAlignment="1">
      <alignment horizontal="left" vertical="center"/>
    </xf>
    <xf numFmtId="0" fontId="18" fillId="0" borderId="0" xfId="0" applyFont="1"/>
    <xf numFmtId="0" fontId="20" fillId="0" borderId="0" xfId="0" applyFont="1"/>
    <xf numFmtId="0" fontId="21" fillId="0" borderId="0" xfId="0" applyFont="1"/>
    <xf numFmtId="0" fontId="21" fillId="0" borderId="0" xfId="0" applyFont="1" applyAlignment="1">
      <alignment horizontal="center" vertical="top" wrapText="1"/>
    </xf>
    <xf numFmtId="0" fontId="0" fillId="0" borderId="0" xfId="0" applyAlignment="1">
      <alignment wrapText="1"/>
    </xf>
    <xf numFmtId="0" fontId="0" fillId="0" borderId="0" xfId="0" applyAlignment="1">
      <alignment horizontal="center"/>
    </xf>
    <xf numFmtId="0" fontId="18" fillId="0" borderId="4" xfId="0" applyFont="1" applyBorder="1"/>
    <xf numFmtId="0" fontId="12" fillId="2" borderId="4" xfId="3" applyFont="1" applyFill="1" applyBorder="1" applyAlignment="1" applyProtection="1">
      <alignment vertical="center" wrapText="1"/>
    </xf>
    <xf numFmtId="0" fontId="12" fillId="2" borderId="4" xfId="3" applyFont="1" applyFill="1" applyBorder="1" applyAlignment="1">
      <alignment vertical="center"/>
    </xf>
    <xf numFmtId="0" fontId="0" fillId="0" borderId="0" xfId="0" applyAlignment="1">
      <alignment vertical="center" wrapText="1"/>
    </xf>
    <xf numFmtId="0" fontId="18" fillId="0" borderId="4" xfId="0" applyFont="1" applyBorder="1" applyAlignment="1">
      <alignment vertical="center" wrapText="1"/>
    </xf>
    <xf numFmtId="0" fontId="18" fillId="0" borderId="4" xfId="0" quotePrefix="1" applyFont="1" applyBorder="1" applyAlignment="1">
      <alignment vertical="center" wrapText="1"/>
    </xf>
    <xf numFmtId="0" fontId="12" fillId="2" borderId="4" xfId="3" applyFont="1" applyFill="1" applyBorder="1" applyAlignment="1">
      <alignment vertical="center" wrapText="1"/>
    </xf>
    <xf numFmtId="0" fontId="12" fillId="2" borderId="4" xfId="3" applyFont="1" applyFill="1" applyBorder="1" applyAlignment="1" applyProtection="1">
      <alignment horizontal="left" vertical="center" wrapText="1"/>
    </xf>
    <xf numFmtId="0" fontId="0" fillId="0" borderId="0" xfId="0" applyAlignment="1">
      <alignment vertical="top"/>
    </xf>
    <xf numFmtId="0" fontId="0" fillId="0" borderId="0" xfId="0" applyAlignment="1">
      <alignment horizontal="center" vertical="top"/>
    </xf>
    <xf numFmtId="0" fontId="27" fillId="6" borderId="4" xfId="3" applyFont="1" applyFill="1" applyBorder="1" applyAlignment="1" applyProtection="1">
      <alignment horizontal="left" vertical="center" wrapText="1"/>
    </xf>
    <xf numFmtId="0" fontId="28" fillId="5" borderId="4" xfId="3" applyFont="1" applyFill="1" applyBorder="1" applyAlignment="1" applyProtection="1">
      <alignment vertical="center" wrapText="1"/>
    </xf>
    <xf numFmtId="0" fontId="0" fillId="0" borderId="0" xfId="0" applyAlignment="1">
      <alignment vertical="top" wrapText="1"/>
    </xf>
    <xf numFmtId="0" fontId="3" fillId="0" borderId="0" xfId="0" applyFont="1"/>
    <xf numFmtId="0" fontId="3" fillId="0" borderId="0" xfId="0" applyFont="1" applyAlignment="1">
      <alignment horizontal="center" vertical="center"/>
    </xf>
    <xf numFmtId="0" fontId="29" fillId="0" borderId="0" xfId="0" applyFont="1"/>
    <xf numFmtId="0" fontId="0" fillId="11" borderId="0" xfId="0" applyFill="1" applyAlignment="1">
      <alignment vertical="top"/>
    </xf>
    <xf numFmtId="0" fontId="0" fillId="11" borderId="0" xfId="0" applyFill="1" applyAlignment="1">
      <alignment horizontal="center" vertical="top"/>
    </xf>
    <xf numFmtId="15" fontId="0" fillId="0" borderId="0" xfId="0" applyNumberFormat="1" applyAlignment="1">
      <alignment vertical="top"/>
    </xf>
    <xf numFmtId="0" fontId="18" fillId="9" borderId="4" xfId="0" quotePrefix="1" applyFont="1" applyFill="1" applyBorder="1" applyAlignment="1">
      <alignment vertical="center" wrapText="1"/>
    </xf>
    <xf numFmtId="0" fontId="18" fillId="11" borderId="4" xfId="0" quotePrefix="1" applyFont="1" applyFill="1" applyBorder="1" applyAlignment="1">
      <alignment vertical="center" wrapText="1"/>
    </xf>
    <xf numFmtId="0" fontId="18" fillId="13" borderId="4" xfId="0" quotePrefix="1" applyFont="1" applyFill="1" applyBorder="1" applyAlignment="1">
      <alignment vertical="center" wrapText="1"/>
    </xf>
    <xf numFmtId="0" fontId="18" fillId="3" borderId="0" xfId="0" applyFont="1" applyFill="1" applyAlignment="1">
      <alignment vertical="top"/>
    </xf>
    <xf numFmtId="0" fontId="18" fillId="0" borderId="0" xfId="0" applyFont="1" applyAlignment="1">
      <alignment vertical="top"/>
    </xf>
    <xf numFmtId="0" fontId="18" fillId="12" borderId="0" xfId="0" applyFont="1" applyFill="1" applyAlignment="1">
      <alignment vertical="top"/>
    </xf>
    <xf numFmtId="0" fontId="0" fillId="0" borderId="0" xfId="0" pivotButton="1" applyAlignment="1">
      <alignment vertical="top"/>
    </xf>
    <xf numFmtId="0" fontId="0" fillId="0" borderId="0" xfId="0" applyAlignment="1">
      <alignment horizontal="left" vertical="top"/>
    </xf>
    <xf numFmtId="0" fontId="4" fillId="0" borderId="4" xfId="0" applyFont="1" applyBorder="1" applyAlignment="1">
      <alignment horizontal="right" vertical="top"/>
    </xf>
    <xf numFmtId="0" fontId="0" fillId="0" borderId="4" xfId="0" applyBorder="1" applyAlignment="1">
      <alignment horizontal="left" vertical="top"/>
    </xf>
    <xf numFmtId="0" fontId="0" fillId="0" borderId="4" xfId="0" applyBorder="1" applyAlignment="1">
      <alignment horizontal="center" vertical="center"/>
    </xf>
    <xf numFmtId="0" fontId="18" fillId="0" borderId="4" xfId="0" applyFont="1" applyBorder="1" applyAlignment="1">
      <alignment horizontal="center" vertical="center"/>
    </xf>
    <xf numFmtId="0" fontId="18" fillId="0" borderId="4" xfId="0" applyFont="1" applyBorder="1" applyAlignment="1">
      <alignment vertical="top"/>
    </xf>
    <xf numFmtId="0" fontId="19" fillId="0" borderId="0" xfId="0" applyFont="1" applyAlignment="1">
      <alignment horizontal="center" vertical="center"/>
    </xf>
    <xf numFmtId="0" fontId="0" fillId="0" borderId="0" xfId="0" applyAlignment="1">
      <alignment horizontal="center" vertical="center"/>
    </xf>
    <xf numFmtId="0" fontId="4" fillId="10" borderId="4" xfId="0" applyFont="1" applyFill="1" applyBorder="1" applyAlignment="1">
      <alignment horizontal="center" vertical="center"/>
    </xf>
    <xf numFmtId="0" fontId="27" fillId="15" borderId="0" xfId="3" applyFont="1" applyFill="1" applyBorder="1" applyAlignment="1" applyProtection="1">
      <alignment vertical="center" wrapText="1"/>
    </xf>
    <xf numFmtId="0" fontId="0" fillId="0" borderId="4" xfId="0" applyBorder="1"/>
    <xf numFmtId="0" fontId="19" fillId="0" borderId="0" xfId="0" applyFont="1" applyAlignment="1">
      <alignment vertical="top"/>
    </xf>
    <xf numFmtId="0" fontId="19" fillId="0" borderId="0" xfId="0" applyFont="1" applyAlignment="1">
      <alignment horizontal="right" vertical="top"/>
    </xf>
    <xf numFmtId="10" fontId="0" fillId="0" borderId="0" xfId="0" applyNumberFormat="1" applyAlignment="1">
      <alignment vertical="top"/>
    </xf>
    <xf numFmtId="9" fontId="0" fillId="0" borderId="10" xfId="7" applyFont="1" applyBorder="1" applyAlignment="1">
      <alignment horizontal="center" vertical="center"/>
    </xf>
    <xf numFmtId="0" fontId="4" fillId="10" borderId="9" xfId="0" applyFont="1" applyFill="1" applyBorder="1" applyAlignment="1">
      <alignment horizontal="center" vertical="center"/>
    </xf>
    <xf numFmtId="0" fontId="24" fillId="3" borderId="4" xfId="3" applyFont="1" applyFill="1" applyBorder="1" applyAlignment="1" applyProtection="1">
      <alignment vertical="center"/>
    </xf>
    <xf numFmtId="164" fontId="0" fillId="0" borderId="0" xfId="0" applyNumberFormat="1"/>
    <xf numFmtId="165" fontId="0" fillId="0" borderId="0" xfId="0" applyNumberFormat="1"/>
    <xf numFmtId="0" fontId="2" fillId="0" borderId="10" xfId="0" applyFont="1" applyBorder="1" applyAlignment="1">
      <alignment horizontal="center" vertical="center"/>
    </xf>
    <xf numFmtId="15" fontId="3" fillId="0" borderId="10" xfId="0" applyNumberFormat="1" applyFont="1" applyBorder="1" applyAlignment="1">
      <alignment horizontal="center" vertical="center"/>
    </xf>
    <xf numFmtId="0" fontId="3" fillId="0" borderId="10" xfId="0" applyFont="1" applyBorder="1" applyAlignment="1">
      <alignment horizontal="center" vertical="center"/>
    </xf>
    <xf numFmtId="9" fontId="4" fillId="10" borderId="4" xfId="7" applyFont="1" applyFill="1" applyBorder="1" applyAlignment="1">
      <alignment horizontal="center" vertical="center"/>
    </xf>
    <xf numFmtId="0" fontId="18" fillId="0" borderId="0" xfId="0" applyFont="1" applyAlignment="1">
      <alignment horizontal="left" vertical="top"/>
    </xf>
    <xf numFmtId="167" fontId="12" fillId="2" borderId="4" xfId="3" applyNumberFormat="1" applyFont="1" applyFill="1" applyBorder="1" applyAlignment="1" applyProtection="1">
      <alignment horizontal="left" vertical="center" wrapText="1"/>
    </xf>
    <xf numFmtId="167" fontId="0" fillId="0" borderId="0" xfId="0" applyNumberFormat="1" applyAlignment="1">
      <alignment vertical="top"/>
    </xf>
    <xf numFmtId="0" fontId="37" fillId="0" borderId="5" xfId="0" quotePrefix="1" applyFont="1" applyBorder="1" applyAlignment="1">
      <alignment horizontal="center" vertical="center" wrapText="1"/>
    </xf>
    <xf numFmtId="0" fontId="0" fillId="0" borderId="4" xfId="0" quotePrefix="1" applyBorder="1"/>
    <xf numFmtId="0" fontId="9" fillId="0" borderId="0" xfId="3" applyFont="1" applyFill="1" applyAlignment="1" applyProtection="1">
      <alignment horizontal="left" vertical="center"/>
    </xf>
    <xf numFmtId="0" fontId="9" fillId="0" borderId="0" xfId="3" applyFont="1" applyFill="1" applyAlignment="1" applyProtection="1">
      <alignment horizontal="center" vertical="center"/>
    </xf>
    <xf numFmtId="0" fontId="10" fillId="0" borderId="0" xfId="2" applyFont="1" applyAlignment="1">
      <alignment vertical="center"/>
    </xf>
    <xf numFmtId="0" fontId="10" fillId="0" borderId="0" xfId="2" applyFont="1" applyAlignment="1">
      <alignment horizontal="center" vertical="center"/>
    </xf>
    <xf numFmtId="0" fontId="10" fillId="0" borderId="0" xfId="2" applyFont="1" applyAlignment="1">
      <alignment vertical="center" wrapText="1"/>
    </xf>
    <xf numFmtId="0" fontId="15" fillId="16" borderId="0" xfId="3" applyFont="1" applyFill="1" applyAlignment="1" applyProtection="1">
      <alignment vertical="center"/>
    </xf>
    <xf numFmtId="0" fontId="16" fillId="16" borderId="0" xfId="3" applyFont="1" applyFill="1" applyAlignment="1" applyProtection="1">
      <alignment vertical="center"/>
    </xf>
    <xf numFmtId="0" fontId="17" fillId="16" borderId="0" xfId="1" applyFont="1" applyFill="1" applyBorder="1" applyAlignment="1" applyProtection="1">
      <alignment horizontal="center" vertical="center"/>
    </xf>
    <xf numFmtId="0" fontId="30" fillId="16" borderId="0" xfId="6" applyFill="1" applyBorder="1" applyAlignment="1" applyProtection="1">
      <alignment horizontal="left" vertical="center"/>
    </xf>
    <xf numFmtId="0" fontId="11" fillId="16" borderId="0" xfId="2" applyFont="1" applyFill="1" applyAlignment="1">
      <alignment vertical="center"/>
    </xf>
    <xf numFmtId="0" fontId="42" fillId="0" borderId="8" xfId="0" quotePrefix="1" applyFont="1" applyBorder="1" applyAlignment="1">
      <alignment horizontal="center" vertical="center" wrapText="1"/>
    </xf>
    <xf numFmtId="0" fontId="43" fillId="0" borderId="0" xfId="0" applyFont="1"/>
    <xf numFmtId="0" fontId="44" fillId="0" borderId="0" xfId="0" applyFont="1"/>
    <xf numFmtId="0" fontId="43" fillId="0" borderId="0" xfId="0" applyFont="1" applyAlignment="1">
      <alignment horizontal="center" vertical="center"/>
    </xf>
    <xf numFmtId="0" fontId="1" fillId="0" borderId="10" xfId="0" applyFont="1" applyBorder="1" applyAlignment="1">
      <alignment horizontal="center" vertical="center"/>
    </xf>
    <xf numFmtId="167" fontId="0" fillId="0" borderId="0" xfId="0" applyNumberFormat="1" applyAlignment="1">
      <alignment vertical="top" wrapText="1"/>
    </xf>
    <xf numFmtId="0" fontId="4" fillId="0" borderId="0" xfId="0" applyFont="1" applyAlignment="1">
      <alignment horizontal="right" vertical="center"/>
    </xf>
    <xf numFmtId="15" fontId="0" fillId="0" borderId="4" xfId="0" quotePrefix="1" applyNumberFormat="1" applyBorder="1"/>
    <xf numFmtId="168" fontId="0" fillId="0" borderId="4" xfId="0" applyNumberFormat="1" applyBorder="1"/>
    <xf numFmtId="0" fontId="18" fillId="0" borderId="4" xfId="0" quotePrefix="1" applyFont="1" applyBorder="1" applyAlignment="1">
      <alignment horizontal="center" vertical="center" wrapText="1"/>
    </xf>
    <xf numFmtId="0" fontId="41" fillId="16" borderId="0" xfId="2" applyFont="1" applyFill="1" applyAlignment="1">
      <alignment horizontal="left" vertical="center" wrapText="1"/>
    </xf>
    <xf numFmtId="0" fontId="41" fillId="16" borderId="0" xfId="2" applyFont="1" applyFill="1" applyAlignment="1">
      <alignment horizontal="left" vertical="center"/>
    </xf>
    <xf numFmtId="0" fontId="13" fillId="16" borderId="0" xfId="2" applyFont="1" applyFill="1" applyAlignment="1">
      <alignment horizontal="left" vertical="center" wrapText="1"/>
    </xf>
    <xf numFmtId="0" fontId="40" fillId="16" borderId="2" xfId="0" applyFont="1" applyFill="1" applyBorder="1" applyAlignment="1">
      <alignment vertical="center"/>
    </xf>
    <xf numFmtId="0" fontId="41" fillId="16" borderId="3" xfId="2" applyFont="1" applyFill="1" applyBorder="1" applyAlignment="1">
      <alignment horizontal="left" vertical="center" wrapText="1"/>
    </xf>
    <xf numFmtId="0" fontId="36" fillId="0" borderId="0" xfId="0" applyFont="1" applyAlignment="1">
      <alignment horizontal="center" vertical="center" textRotation="90"/>
    </xf>
    <xf numFmtId="0" fontId="36" fillId="0" borderId="6" xfId="0" applyFont="1" applyBorder="1" applyAlignment="1">
      <alignment horizontal="center" vertical="center" textRotation="90"/>
    </xf>
    <xf numFmtId="0" fontId="38" fillId="18" borderId="8" xfId="0" applyFont="1" applyFill="1" applyBorder="1" applyAlignment="1">
      <alignment horizontal="center" vertical="center"/>
    </xf>
    <xf numFmtId="0" fontId="38" fillId="18" borderId="4" xfId="0" applyFont="1" applyFill="1" applyBorder="1" applyAlignment="1">
      <alignment horizontal="center" vertical="center"/>
    </xf>
    <xf numFmtId="0" fontId="38" fillId="18" borderId="5" xfId="0" applyFont="1" applyFill="1" applyBorder="1" applyAlignment="1">
      <alignment horizontal="center" vertical="center"/>
    </xf>
    <xf numFmtId="0" fontId="39" fillId="19" borderId="5" xfId="0" quotePrefix="1" applyFont="1" applyFill="1" applyBorder="1" applyAlignment="1">
      <alignment horizontal="center" vertical="center"/>
    </xf>
    <xf numFmtId="0" fontId="39" fillId="19" borderId="8" xfId="0" quotePrefix="1" applyFont="1" applyFill="1" applyBorder="1" applyAlignment="1">
      <alignment horizontal="center" vertical="center"/>
    </xf>
    <xf numFmtId="0" fontId="32" fillId="0" borderId="0" xfId="0" applyFont="1" applyAlignment="1">
      <alignment horizontal="center" vertical="center"/>
    </xf>
    <xf numFmtId="0" fontId="39" fillId="17" borderId="5" xfId="0" applyFont="1" applyFill="1" applyBorder="1" applyAlignment="1">
      <alignment horizontal="center" vertical="center"/>
    </xf>
    <xf numFmtId="0" fontId="39" fillId="17" borderId="8" xfId="0" applyFont="1" applyFill="1" applyBorder="1" applyAlignment="1">
      <alignment horizontal="center" vertical="center"/>
    </xf>
    <xf numFmtId="0" fontId="39" fillId="19" borderId="5" xfId="0" applyFont="1" applyFill="1" applyBorder="1" applyAlignment="1">
      <alignment horizontal="center" vertical="center"/>
    </xf>
    <xf numFmtId="0" fontId="39" fillId="19" borderId="8" xfId="0" applyFont="1" applyFill="1" applyBorder="1" applyAlignment="1">
      <alignment horizontal="center" vertical="center"/>
    </xf>
    <xf numFmtId="0" fontId="38" fillId="18" borderId="5" xfId="0" quotePrefix="1" applyFont="1" applyFill="1" applyBorder="1" applyAlignment="1">
      <alignment horizontal="center" vertical="center"/>
    </xf>
    <xf numFmtId="0" fontId="38" fillId="18" borderId="8" xfId="0" quotePrefix="1" applyFont="1" applyFill="1" applyBorder="1" applyAlignment="1">
      <alignment horizontal="center" vertical="center"/>
    </xf>
    <xf numFmtId="0" fontId="39" fillId="19" borderId="11" xfId="0" applyFont="1" applyFill="1" applyBorder="1" applyAlignment="1">
      <alignment horizontal="center" vertical="center"/>
    </xf>
    <xf numFmtId="0" fontId="39" fillId="19" borderId="13" xfId="0" applyFont="1" applyFill="1" applyBorder="1" applyAlignment="1">
      <alignment horizontal="center" vertical="center"/>
    </xf>
    <xf numFmtId="0" fontId="38" fillId="18" borderId="11" xfId="0" applyFont="1" applyFill="1" applyBorder="1" applyAlignment="1">
      <alignment horizontal="center" vertical="center"/>
    </xf>
    <xf numFmtId="0" fontId="38" fillId="18" borderId="13" xfId="0" applyFont="1" applyFill="1" applyBorder="1" applyAlignment="1">
      <alignment horizontal="center" vertical="center"/>
    </xf>
    <xf numFmtId="0" fontId="39" fillId="19" borderId="11" xfId="0" quotePrefix="1" applyFont="1" applyFill="1" applyBorder="1" applyAlignment="1">
      <alignment horizontal="center" vertical="center"/>
    </xf>
    <xf numFmtId="0" fontId="39" fillId="19" borderId="13" xfId="0" quotePrefix="1" applyFont="1" applyFill="1" applyBorder="1" applyAlignment="1">
      <alignment horizontal="center" vertical="center"/>
    </xf>
    <xf numFmtId="0" fontId="33" fillId="0" borderId="0" xfId="0" applyFont="1" applyAlignment="1">
      <alignment horizontal="center" vertical="center"/>
    </xf>
    <xf numFmtId="0" fontId="42" fillId="0" borderId="11" xfId="0" quotePrefix="1" applyFont="1" applyBorder="1" applyAlignment="1">
      <alignment horizontal="center" vertical="center" wrapText="1"/>
    </xf>
    <xf numFmtId="0" fontId="42" fillId="0" borderId="3" xfId="0" quotePrefix="1" applyFont="1" applyBorder="1" applyAlignment="1">
      <alignment horizontal="center" vertical="center" wrapText="1"/>
    </xf>
    <xf numFmtId="0" fontId="42" fillId="0" borderId="13" xfId="0" quotePrefix="1" applyFont="1" applyBorder="1" applyAlignment="1">
      <alignment horizontal="center" vertical="center" wrapText="1"/>
    </xf>
    <xf numFmtId="0" fontId="37" fillId="0" borderId="14" xfId="0" quotePrefix="1" applyFont="1" applyBorder="1" applyAlignment="1">
      <alignment horizontal="center" vertical="center" wrapText="1"/>
    </xf>
    <xf numFmtId="0" fontId="37" fillId="0" borderId="2" xfId="0" quotePrefix="1" applyFont="1" applyBorder="1" applyAlignment="1">
      <alignment horizontal="center" vertical="center" wrapText="1"/>
    </xf>
    <xf numFmtId="0" fontId="37" fillId="0" borderId="12" xfId="0" quotePrefix="1" applyFont="1" applyBorder="1" applyAlignment="1">
      <alignment horizontal="center" vertical="center" wrapText="1"/>
    </xf>
    <xf numFmtId="0" fontId="19" fillId="3" borderId="0" xfId="0" applyFont="1" applyFill="1" applyAlignment="1">
      <alignment horizontal="left" vertical="top"/>
    </xf>
    <xf numFmtId="0" fontId="18" fillId="12" borderId="0" xfId="0" applyFont="1" applyFill="1" applyAlignment="1">
      <alignment horizontal="left" vertical="top" wrapText="1"/>
    </xf>
    <xf numFmtId="0" fontId="18" fillId="12" borderId="0" xfId="0" applyFont="1" applyFill="1" applyAlignment="1">
      <alignment horizontal="left" vertical="top"/>
    </xf>
    <xf numFmtId="0" fontId="31" fillId="14" borderId="7" xfId="2" applyFont="1" applyFill="1" applyBorder="1" applyAlignment="1">
      <alignment horizontal="center" vertical="center" wrapText="1"/>
    </xf>
    <xf numFmtId="0" fontId="31" fillId="14" borderId="0" xfId="2" applyFont="1" applyFill="1" applyAlignment="1">
      <alignment horizontal="center" vertical="center" wrapText="1"/>
    </xf>
    <xf numFmtId="0" fontId="23" fillId="8" borderId="4" xfId="2" applyFont="1" applyFill="1" applyBorder="1" applyAlignment="1">
      <alignment horizontal="left" vertical="center"/>
    </xf>
    <xf numFmtId="0" fontId="24" fillId="6" borderId="4" xfId="0" applyFont="1" applyFill="1" applyBorder="1" applyAlignment="1">
      <alignment horizontal="left" vertical="center" wrapText="1"/>
    </xf>
    <xf numFmtId="0" fontId="23" fillId="5" borderId="4" xfId="0" applyFont="1" applyFill="1" applyBorder="1" applyAlignment="1">
      <alignment horizontal="left" vertical="center" wrapText="1"/>
    </xf>
    <xf numFmtId="0" fontId="35" fillId="6" borderId="2" xfId="3" applyFont="1" applyFill="1" applyBorder="1" applyAlignment="1" applyProtection="1">
      <alignment horizontal="center" vertical="center"/>
    </xf>
    <xf numFmtId="0" fontId="25" fillId="0" borderId="0" xfId="0" applyFont="1" applyAlignment="1">
      <alignment horizontal="center" vertical="center" wrapText="1"/>
    </xf>
    <xf numFmtId="0" fontId="20" fillId="0" borderId="2" xfId="0" applyFont="1" applyBorder="1" applyAlignment="1">
      <alignment horizontal="center"/>
    </xf>
    <xf numFmtId="0" fontId="0" fillId="4" borderId="4" xfId="0" applyFill="1" applyBorder="1"/>
    <xf numFmtId="166" fontId="0" fillId="0" borderId="0" xfId="0" applyNumberFormat="1" applyBorder="1" applyAlignment="1">
      <alignment horizontal="center" vertical="center"/>
    </xf>
    <xf numFmtId="0" fontId="3" fillId="0" borderId="0" xfId="0" applyFont="1" applyBorder="1" applyAlignment="1">
      <alignment horizontal="center" vertical="center"/>
    </xf>
    <xf numFmtId="0" fontId="45" fillId="0" borderId="0" xfId="0" applyFont="1" applyAlignment="1">
      <alignment horizontal="center" vertical="center"/>
    </xf>
    <xf numFmtId="0" fontId="46" fillId="0" borderId="0" xfId="0" applyFont="1" applyAlignment="1">
      <alignment horizontal="right" vertical="center" textRotation="90"/>
    </xf>
    <xf numFmtId="0" fontId="46" fillId="0" borderId="0" xfId="0" applyFont="1" applyAlignment="1">
      <alignment horizontal="center" vertical="center"/>
    </xf>
    <xf numFmtId="0" fontId="46" fillId="0" borderId="0" xfId="0" applyFont="1" applyBorder="1" applyAlignment="1">
      <alignment horizontal="right" vertical="center" textRotation="90"/>
    </xf>
    <xf numFmtId="0" fontId="38" fillId="18" borderId="15" xfId="0" applyFont="1" applyFill="1" applyBorder="1" applyAlignment="1">
      <alignment horizontal="center" vertical="center"/>
    </xf>
    <xf numFmtId="0" fontId="39" fillId="17" borderId="15" xfId="0" applyFont="1" applyFill="1" applyBorder="1" applyAlignment="1">
      <alignment horizontal="center" vertical="center"/>
    </xf>
    <xf numFmtId="0" fontId="39" fillId="19" borderId="15" xfId="0" quotePrefix="1" applyFont="1" applyFill="1" applyBorder="1" applyAlignment="1">
      <alignment horizontal="center" vertical="center"/>
    </xf>
    <xf numFmtId="0" fontId="39" fillId="19" borderId="15" xfId="0" applyFont="1" applyFill="1" applyBorder="1" applyAlignment="1">
      <alignment horizontal="center" vertical="center"/>
    </xf>
    <xf numFmtId="0" fontId="38" fillId="18" borderId="15" xfId="0" quotePrefix="1" applyFont="1" applyFill="1" applyBorder="1" applyAlignment="1">
      <alignment horizontal="center" vertical="center"/>
    </xf>
    <xf numFmtId="0" fontId="47" fillId="0" borderId="15" xfId="0" quotePrefix="1" applyFont="1" applyBorder="1" applyAlignment="1">
      <alignment horizontal="center" vertical="center" wrapText="1"/>
    </xf>
    <xf numFmtId="0" fontId="47" fillId="0" borderId="16" xfId="0" quotePrefix="1" applyFont="1" applyBorder="1" applyAlignment="1">
      <alignment horizontal="center" vertical="center" wrapText="1"/>
    </xf>
    <xf numFmtId="0" fontId="47" fillId="0" borderId="15" xfId="0" quotePrefix="1" applyFont="1" applyBorder="1" applyAlignment="1">
      <alignment horizontal="center" vertical="center" wrapText="1"/>
    </xf>
    <xf numFmtId="0" fontId="24" fillId="7" borderId="4" xfId="2" applyFont="1" applyFill="1" applyBorder="1" applyAlignment="1">
      <alignment horizontal="left" vertical="center"/>
    </xf>
    <xf numFmtId="165" fontId="4" fillId="10" borderId="17" xfId="0" applyNumberFormat="1" applyFont="1" applyFill="1" applyBorder="1" applyAlignment="1">
      <alignment horizontal="center" vertical="center" textRotation="90"/>
    </xf>
    <xf numFmtId="165" fontId="4" fillId="10" borderId="18" xfId="0" applyNumberFormat="1" applyFont="1" applyFill="1" applyBorder="1" applyAlignment="1">
      <alignment horizontal="center" vertical="center" textRotation="90"/>
    </xf>
    <xf numFmtId="165" fontId="4" fillId="10" borderId="19" xfId="0" applyNumberFormat="1" applyFont="1" applyFill="1" applyBorder="1" applyAlignment="1">
      <alignment horizontal="center" vertical="center" textRotation="90"/>
    </xf>
    <xf numFmtId="166" fontId="0" fillId="0" borderId="20" xfId="0" applyNumberFormat="1" applyBorder="1" applyAlignment="1">
      <alignment horizontal="center" vertical="center"/>
    </xf>
    <xf numFmtId="166" fontId="0" fillId="0" borderId="21" xfId="0" applyNumberFormat="1" applyBorder="1" applyAlignment="1">
      <alignment horizontal="center" vertical="center"/>
    </xf>
    <xf numFmtId="166" fontId="0" fillId="0" borderId="22" xfId="0" applyNumberFormat="1" applyBorder="1" applyAlignment="1">
      <alignment horizontal="center" vertical="center"/>
    </xf>
    <xf numFmtId="166" fontId="0" fillId="0" borderId="23" xfId="0" applyNumberFormat="1" applyBorder="1" applyAlignment="1">
      <alignment horizontal="center" vertical="center"/>
    </xf>
    <xf numFmtId="166" fontId="0" fillId="0" borderId="24" xfId="0" applyNumberFormat="1" applyBorder="1" applyAlignment="1">
      <alignment horizontal="center" vertical="center"/>
    </xf>
    <xf numFmtId="0" fontId="0" fillId="0" borderId="20" xfId="0" applyBorder="1" applyAlignment="1">
      <alignment horizontal="left"/>
    </xf>
    <xf numFmtId="164" fontId="0" fillId="0" borderId="21" xfId="0" applyNumberFormat="1" applyBorder="1" applyAlignment="1">
      <alignment horizontal="right"/>
    </xf>
    <xf numFmtId="0" fontId="0" fillId="0" borderId="20" xfId="0" applyBorder="1"/>
    <xf numFmtId="0" fontId="0" fillId="0" borderId="0" xfId="0" applyBorder="1"/>
    <xf numFmtId="0" fontId="0" fillId="0" borderId="21" xfId="0" applyBorder="1"/>
    <xf numFmtId="0" fontId="3" fillId="0" borderId="20" xfId="0" applyFont="1" applyBorder="1"/>
    <xf numFmtId="0" fontId="29" fillId="0" borderId="0" xfId="0" applyFont="1" applyBorder="1"/>
    <xf numFmtId="0" fontId="3" fillId="0" borderId="21" xfId="0" applyFont="1" applyBorder="1"/>
    <xf numFmtId="0" fontId="3" fillId="0" borderId="22" xfId="0" applyFont="1" applyBorder="1"/>
    <xf numFmtId="0" fontId="29" fillId="0" borderId="23" xfId="0" applyFont="1" applyBorder="1"/>
    <xf numFmtId="0" fontId="3" fillId="0" borderId="24" xfId="0" applyFont="1" applyBorder="1"/>
    <xf numFmtId="0" fontId="0" fillId="0" borderId="20" xfId="0" applyBorder="1" applyAlignment="1">
      <alignment horizontal="center" vertical="center"/>
    </xf>
    <xf numFmtId="0" fontId="0" fillId="0" borderId="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167" fontId="0" fillId="0" borderId="21" xfId="0" applyNumberFormat="1" applyBorder="1" applyAlignment="1">
      <alignment horizontal="right"/>
    </xf>
    <xf numFmtId="0" fontId="0" fillId="0" borderId="22" xfId="0" applyBorder="1"/>
    <xf numFmtId="0" fontId="0" fillId="0" borderId="23" xfId="0" applyBorder="1"/>
    <xf numFmtId="0" fontId="0" fillId="0" borderId="24" xfId="0" applyBorder="1"/>
    <xf numFmtId="0" fontId="3" fillId="0" borderId="16"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0" fillId="0" borderId="16" xfId="0" pivotButton="1" applyBorder="1"/>
    <xf numFmtId="0" fontId="0" fillId="0" borderId="29" xfId="0" applyBorder="1"/>
    <xf numFmtId="0" fontId="0" fillId="0" borderId="0" xfId="0" applyNumberFormat="1" applyBorder="1" applyAlignment="1">
      <alignment horizontal="right"/>
    </xf>
    <xf numFmtId="0" fontId="0" fillId="0" borderId="15" xfId="0" pivotButton="1" applyBorder="1"/>
    <xf numFmtId="0" fontId="0" fillId="0" borderId="30" xfId="0" applyBorder="1" applyAlignment="1">
      <alignment horizontal="left"/>
    </xf>
    <xf numFmtId="0" fontId="0" fillId="0" borderId="31" xfId="0" applyBorder="1" applyAlignment="1">
      <alignment horizontal="left"/>
    </xf>
    <xf numFmtId="0" fontId="0" fillId="0" borderId="32" xfId="0" applyBorder="1" applyAlignment="1">
      <alignment horizontal="left"/>
    </xf>
    <xf numFmtId="0" fontId="0" fillId="0" borderId="25" xfId="0" pivotButton="1" applyBorder="1" applyAlignment="1">
      <alignment vertical="top" wrapText="1"/>
    </xf>
    <xf numFmtId="0" fontId="0" fillId="0" borderId="26" xfId="0" applyBorder="1" applyAlignment="1">
      <alignment vertical="top" wrapText="1"/>
    </xf>
    <xf numFmtId="0" fontId="0" fillId="0" borderId="27" xfId="0" applyBorder="1" applyAlignment="1">
      <alignment vertical="top" wrapText="1"/>
    </xf>
    <xf numFmtId="164" fontId="0" fillId="0" borderId="24" xfId="0" applyNumberFormat="1" applyBorder="1" applyAlignment="1">
      <alignment horizontal="right"/>
    </xf>
    <xf numFmtId="165" fontId="0" fillId="0" borderId="25" xfId="0" applyNumberFormat="1" applyBorder="1" applyAlignment="1">
      <alignment horizontal="right"/>
    </xf>
    <xf numFmtId="164" fontId="0" fillId="0" borderId="27" xfId="0" applyNumberFormat="1" applyBorder="1" applyAlignment="1">
      <alignment horizontal="right"/>
    </xf>
    <xf numFmtId="165" fontId="0" fillId="0" borderId="20" xfId="0" applyNumberFormat="1" applyBorder="1" applyAlignment="1">
      <alignment horizontal="right"/>
    </xf>
    <xf numFmtId="165" fontId="0" fillId="0" borderId="22" xfId="0" applyNumberFormat="1" applyBorder="1" applyAlignment="1">
      <alignment horizontal="right"/>
    </xf>
    <xf numFmtId="0" fontId="0" fillId="0" borderId="16" xfId="0" applyBorder="1" applyAlignment="1">
      <alignment horizontal="right"/>
    </xf>
    <xf numFmtId="0" fontId="0" fillId="0" borderId="29" xfId="0" applyBorder="1" applyAlignment="1">
      <alignment horizontal="right"/>
    </xf>
  </cellXfs>
  <cellStyles count="8">
    <cellStyle name="% 2" xfId="5" xr:uid="{FDA5B7BA-44B0-470D-AD1A-EAC352803EBA}"/>
    <cellStyle name="Heading 1" xfId="1" builtinId="16"/>
    <cellStyle name="Hyperlink" xfId="6" builtinId="8"/>
    <cellStyle name="Hyperlink 2" xfId="4" xr:uid="{BCDF27FF-64D2-47D0-841B-B8585D46FAFA}"/>
    <cellStyle name="Normal" xfId="0" builtinId="0"/>
    <cellStyle name="Normal 2" xfId="2" xr:uid="{4B63B38A-3E55-482E-B2C3-EB25CAF41629}"/>
    <cellStyle name="Percent" xfId="7" builtinId="5"/>
    <cellStyle name="Title 2" xfId="3" xr:uid="{90969FF0-57EA-47EC-A937-E19DA0FE550E}"/>
  </cellStyles>
  <dxfs count="183">
    <dxf>
      <fill>
        <patternFill patternType="solid">
          <fgColor auto="1"/>
          <bgColor theme="4" tint="-0.499984740745262"/>
        </patternFill>
      </fill>
      <border>
        <top/>
        <bottom style="thin">
          <color theme="0"/>
        </bottom>
      </border>
    </dxf>
    <dxf>
      <fill>
        <patternFill patternType="solid">
          <fgColor auto="1"/>
          <bgColor theme="4" tint="-0.499984740745262"/>
        </patternFill>
      </fill>
      <border>
        <top/>
        <bottom style="thin">
          <color theme="0"/>
        </bottom>
      </border>
    </dxf>
    <dxf>
      <numFmt numFmtId="164" formatCode="[$-409]d\-mmm\-yy;@"/>
    </dxf>
    <dxf>
      <numFmt numFmtId="165" formatCode="[$-409]dd\-mmm\-yy;@"/>
    </dxf>
    <dxf>
      <alignment horizontal="right"/>
    </dxf>
    <dxf>
      <alignment horizontal="right"/>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rder>
    </dxf>
    <dxf>
      <border>
        <left style="thin">
          <color theme="1"/>
        </left>
        <right style="thin">
          <color theme="1"/>
        </right>
        <top style="thin">
          <color theme="1"/>
        </top>
      </border>
    </dxf>
    <dxf>
      <border>
        <left style="thin">
          <color theme="1"/>
        </left>
        <right style="thin">
          <color theme="1"/>
        </right>
        <top style="thin">
          <color theme="1"/>
        </top>
      </border>
    </dxf>
    <dxf>
      <border>
        <left style="thin">
          <color theme="1"/>
        </left>
        <right style="thin">
          <color theme="1"/>
        </right>
        <top style="thin">
          <color theme="1"/>
        </top>
      </border>
    </dxf>
    <dxf>
      <border>
        <left style="thin">
          <color theme="1"/>
        </left>
        <right style="thin">
          <color theme="1"/>
        </right>
        <top style="thin">
          <color theme="1"/>
        </top>
      </border>
    </dxf>
    <dxf>
      <border>
        <left/>
        <right/>
        <top/>
        <bottom/>
        <vertical/>
        <horizontal/>
      </border>
    </dxf>
    <dxf>
      <border>
        <left/>
        <right/>
        <top/>
        <bottom/>
        <vertical/>
        <horizontal/>
      </border>
    </dxf>
    <dxf>
      <border>
        <left/>
        <right/>
        <top/>
        <bottom/>
        <vertical/>
        <horizontal/>
      </border>
    </dxf>
    <dxf>
      <border>
        <left/>
        <right/>
        <top/>
        <bottom/>
        <vertical/>
        <horizontal/>
      </border>
    </dxf>
    <dxf>
      <border>
        <left/>
        <right/>
        <top/>
        <bottom/>
        <vertical/>
        <horizontal/>
      </border>
    </dxf>
    <dxf>
      <alignment wrapText="1"/>
    </dxf>
    <dxf>
      <alignment wrapText="1"/>
    </dxf>
    <dxf>
      <alignment vertical="top"/>
    </dxf>
    <dxf>
      <alignment vertical="top"/>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border>
        <left style="thin">
          <color theme="1"/>
        </left>
        <right style="thin">
          <color theme="1"/>
        </right>
        <top style="thin">
          <color theme="1"/>
        </top>
        <bottom style="thin">
          <color theme="1"/>
        </bottom>
      </border>
    </dxf>
    <dxf>
      <numFmt numFmtId="0" formatCode="General"/>
    </dxf>
    <dxf>
      <numFmt numFmtId="0" formatCode="General"/>
    </dxf>
    <dxf>
      <numFmt numFmtId="0" formatCode="General"/>
    </dxf>
    <dxf>
      <numFmt numFmtId="164" formatCode="[$-409]d\-mmm\-yy;@"/>
    </dxf>
    <dxf>
      <numFmt numFmtId="165" formatCode="[$-409]dd\-mmm\-yy;@"/>
    </dxf>
    <dxf>
      <font>
        <b/>
        <i val="0"/>
        <strike val="0"/>
        <condense val="0"/>
        <extend val="0"/>
        <outline val="0"/>
        <shadow val="0"/>
        <u val="none"/>
        <vertAlign val="baseline"/>
        <sz val="10"/>
        <color auto="1"/>
        <name val="Segoe UI"/>
        <family val="2"/>
        <scheme val="none"/>
      </font>
      <fill>
        <patternFill patternType="solid">
          <fgColor indexed="64"/>
          <bgColor theme="2" tint="-9.9978637043366805E-2"/>
        </patternFill>
      </fill>
      <alignment horizontal="general" vertical="center" textRotation="0" wrapText="1" indent="0" justifyLastLine="0" shrinkToFit="0" readingOrder="0"/>
      <protection locked="1" hidden="0"/>
    </dxf>
    <dxf>
      <numFmt numFmtId="0" formatCode="General"/>
      <alignment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vertical="top" textRotation="0" wrapText="1" indent="0" justifyLastLine="0" shrinkToFit="0" readingOrder="0"/>
    </dxf>
    <dxf>
      <numFmt numFmtId="0" formatCode="General"/>
      <alignment vertical="top" textRotation="0" wrapText="1" indent="0" justifyLastLine="0" shrinkToFit="0" readingOrder="0"/>
    </dxf>
    <dxf>
      <numFmt numFmtId="167" formatCode="[$-409]d\-mmm\-yyyy;@"/>
      <alignment horizontal="general" vertical="top" textRotation="0" wrapText="1" indent="0" justifyLastLine="0" shrinkToFit="0" readingOrder="0"/>
    </dxf>
    <dxf>
      <numFmt numFmtId="167" formatCode="[$-409]d\-mmm\-yyyy;@"/>
      <alignment horizontal="general" vertical="top" textRotation="0" wrapText="1" indent="0" justifyLastLine="0" shrinkToFit="0" readingOrder="0"/>
    </dxf>
    <dxf>
      <numFmt numFmtId="0" formatCode="General"/>
      <alignment horizontal="general" vertical="top" textRotation="0" wrapText="1" indent="0" justifyLastLine="0" shrinkToFit="0" readingOrder="0"/>
    </dxf>
    <dxf>
      <numFmt numFmtId="0" formatCode="General"/>
      <alignment vertical="top" textRotation="0" wrapText="1" indent="0" justifyLastLine="0" shrinkToFit="0" readingOrder="0"/>
    </dxf>
    <dxf>
      <alignment vertical="top" textRotation="0" wrapText="0" indent="0" justifyLastLine="0" shrinkToFit="0" readingOrder="0"/>
    </dxf>
    <dxf>
      <numFmt numFmtId="0" formatCode="General"/>
      <alignment vertical="top" textRotation="0" wrapText="1" indent="0" justifyLastLine="0" shrinkToFit="0" readingOrder="0"/>
    </dxf>
    <dxf>
      <alignment horizontal="general" vertical="top" textRotation="0" wrapText="0" indent="0" justifyLastLine="0" shrinkToFit="0" readingOrder="0"/>
    </dxf>
    <dxf>
      <numFmt numFmtId="167" formatCode="[$-409]d\-mmm\-yyyy;@"/>
      <alignment vertical="top" textRotation="0" wrapText="0" indent="0" justifyLastLine="0" shrinkToFit="0" readingOrder="0"/>
    </dxf>
    <dxf>
      <numFmt numFmtId="0" formatCode="General"/>
      <alignment vertical="top" textRotation="0" wrapText="0" indent="0" justifyLastLine="0" shrinkToFit="0" readingOrder="0"/>
    </dxf>
    <dxf>
      <alignment vertical="top" textRotation="0" wrapText="0" indent="0" justifyLastLine="0" shrinkToFit="0" readingOrder="0"/>
    </dxf>
    <dxf>
      <numFmt numFmtId="0" formatCode="General"/>
      <alignment horizontal="center" vertical="top" textRotation="0" wrapText="0" indent="0" justifyLastLine="0" shrinkToFit="0" readingOrder="0"/>
    </dxf>
    <dxf>
      <numFmt numFmtId="0" formatCode="General"/>
      <alignment horizontal="center" vertical="top" textRotation="0" wrapText="0" indent="0" justifyLastLine="0" shrinkToFit="0" readingOrder="0"/>
    </dxf>
    <dxf>
      <numFmt numFmtId="0" formatCode="General"/>
      <alignment horizontal="center" vertical="top" textRotation="0" wrapText="0" indent="0" justifyLastLine="0" shrinkToFit="0" readingOrder="0"/>
    </dxf>
    <dxf>
      <alignment vertical="top" textRotation="0" wrapText="0" indent="0" justifyLastLine="0" shrinkToFit="0" readingOrder="0"/>
    </dxf>
    <dxf>
      <numFmt numFmtId="0" formatCode="General"/>
      <alignment horizontal="center"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numFmt numFmtId="0" formatCode="General"/>
      <alignment horizontal="center" vertical="top" textRotation="0" wrapText="0" indent="0" justifyLastLine="0" shrinkToFit="0" readingOrder="0"/>
    </dxf>
    <dxf>
      <numFmt numFmtId="0" formatCode="General"/>
      <alignment horizontal="center" vertical="top" textRotation="0" wrapText="0" indent="0" justifyLastLine="0" shrinkToFit="0" readingOrder="0"/>
    </dxf>
    <dxf>
      <numFmt numFmtId="0" formatCode="General"/>
      <alignment horizontal="center" vertical="top" textRotation="0" wrapText="0" indent="0" justifyLastLine="0" shrinkToFit="0" readingOrder="0"/>
    </dxf>
    <dxf>
      <alignment vertical="top" textRotation="0" wrapText="0" indent="0" justifyLastLine="0" shrinkToFit="0" readingOrder="0"/>
    </dxf>
    <dxf>
      <numFmt numFmtId="0" formatCode="General"/>
      <alignment horizontal="center"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general"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font>
        <b/>
        <i val="0"/>
        <strike val="0"/>
        <condense val="0"/>
        <extend val="0"/>
        <outline val="0"/>
        <shadow val="0"/>
        <u val="none"/>
        <vertAlign val="baseline"/>
        <sz val="10"/>
        <color rgb="FF0070C0"/>
        <name val="Segoe UI"/>
        <family val="2"/>
        <scheme val="none"/>
      </font>
      <fill>
        <patternFill patternType="solid">
          <fgColor indexed="64"/>
          <bgColor rgb="FFF3FAFF"/>
        </patternFill>
      </fill>
      <alignment horizontal="general" vertical="center" textRotation="0" wrapText="1" indent="0" justifyLastLine="0" shrinkToFit="0" readingOrder="0"/>
      <protection locked="1" hidden="0"/>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dxf>
    <dxf>
      <alignment horizontal="center"/>
    </dxf>
    <dxf>
      <alignment horizontal="center"/>
    </dxf>
    <dxf>
      <alignment vertical="center"/>
    </dxf>
    <dxf>
      <alignment vertical="center"/>
    </dxf>
    <dxf>
      <alignment vertical="center"/>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numFmt numFmtId="14" formatCode="0.00%"/>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dxf>
    <dxf>
      <alignment horizontal="center"/>
    </dxf>
    <dxf>
      <alignment vertical="center"/>
    </dxf>
    <dxf>
      <alignment vertical="center"/>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horizontal="center"/>
    </dxf>
    <dxf>
      <alignment horizontal="center"/>
    </dxf>
    <dxf>
      <alignment vertical="center"/>
    </dxf>
    <dxf>
      <alignment vertical="center"/>
    </dxf>
    <dxf>
      <alignment vertical="top"/>
    </dxf>
    <dxf>
      <alignment vertical="top"/>
    </dxf>
    <dxf>
      <alignment vertical="top"/>
    </dxf>
    <dxf>
      <alignment vertical="top"/>
    </dxf>
    <dxf>
      <alignment vertical="top"/>
    </dxf>
    <dxf>
      <alignment vertical="top"/>
    </dxf>
    <dxf>
      <alignment horizontal="right"/>
    </dxf>
    <dxf>
      <alignment horizontal="right"/>
    </dxf>
    <dxf>
      <alignment horizontal="right"/>
    </dxf>
    <dxf>
      <numFmt numFmtId="165" formatCode="[$-409]dd\-mmm\-yy;@"/>
    </dxf>
    <dxf>
      <numFmt numFmtId="164" formatCode="[$-409]d\-mmm\-yy;@"/>
    </dxf>
    <dxf>
      <font>
        <b/>
        <color theme="1"/>
      </font>
      <border>
        <bottom style="thin">
          <color theme="4"/>
        </bottom>
        <vertical/>
        <horizontal/>
      </border>
    </dxf>
    <dxf>
      <font>
        <sz val="11"/>
        <color theme="1"/>
        <name val="Segoe UI"/>
        <family val="2"/>
        <scheme val="none"/>
      </font>
      <border diagonalUp="0" diagonalDown="0">
        <left/>
        <right/>
        <top/>
        <bottom/>
        <vertical/>
        <horizontal/>
      </border>
    </dxf>
    <dxf>
      <fill>
        <patternFill>
          <bgColor theme="0"/>
        </patternFill>
      </fill>
    </dxf>
    <dxf>
      <fill>
        <patternFill>
          <bgColor rgb="FFEFF6FE"/>
        </patternFill>
      </fill>
    </dxf>
    <dxf>
      <font>
        <b/>
        <i val="0"/>
      </font>
      <fill>
        <patternFill>
          <bgColor theme="4" tint="0.79998168889431442"/>
        </patternFill>
      </fill>
      <border>
        <left style="double">
          <color auto="1"/>
        </left>
        <right style="double">
          <color auto="1"/>
        </right>
        <top style="double">
          <color auto="1"/>
        </top>
        <bottom style="double">
          <color auto="1"/>
        </bottom>
      </border>
    </dxf>
    <dxf>
      <font>
        <b/>
        <i val="0"/>
      </font>
      <fill>
        <patternFill>
          <bgColor theme="4" tint="0.79998168889431442"/>
        </patternFill>
      </fill>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2" defaultPivotStyle="PivotStyleLight16">
    <tableStyle name="Custom Blue" pivot="0" count="5" xr9:uid="{3E7C2CE2-D3B8-46DC-821E-7938FE0D5890}">
      <tableStyleElement type="wholeTable" dxfId="182"/>
      <tableStyleElement type="headerRow" dxfId="181"/>
      <tableStyleElement type="totalRow" dxfId="180"/>
      <tableStyleElement type="firstRowStripe" dxfId="179"/>
      <tableStyleElement type="secondRowStripe" dxfId="178"/>
    </tableStyle>
    <tableStyle name="Custom slicer" pivot="0" table="0" count="10" xr9:uid="{07302A2B-CDBB-4F82-9327-9AF5F0D9D528}">
      <tableStyleElement type="wholeTable" dxfId="177"/>
      <tableStyleElement type="headerRow" dxfId="176"/>
    </tableStyle>
  </tableStyles>
  <colors>
    <mruColors>
      <color rgb="FF9BC2E6"/>
      <color rgb="FFF5F6FD"/>
      <color rgb="FF800000"/>
      <color rgb="FFFFDCD1"/>
      <color rgb="FF252B42"/>
      <color rgb="FFA29BFE"/>
      <color rgb="FFFF5E8D"/>
      <color rgb="FFF5F5FC"/>
      <color rgb="FFE8F1FB"/>
      <color rgb="FFFF467E"/>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Custom slicer">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26" Type="http://schemas.openxmlformats.org/officeDocument/2006/relationships/customXml" Target="../customXml/item9.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calcChain" Target="calcChain.xml"/><Relationship Id="rId25" Type="http://schemas.openxmlformats.org/officeDocument/2006/relationships/customXml" Target="../customXml/item8.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openxmlformats.org/officeDocument/2006/relationships/customXml" Target="../customXml/item7.xml"/><Relationship Id="rId5" Type="http://schemas.openxmlformats.org/officeDocument/2006/relationships/worksheet" Target="worksheets/sheet5.xml"/><Relationship Id="rId15" Type="http://schemas.openxmlformats.org/officeDocument/2006/relationships/sharedStrings" Target="sharedStrings.xml"/><Relationship Id="rId23" Type="http://schemas.openxmlformats.org/officeDocument/2006/relationships/customXml" Target="../customXml/item6.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5.xml"/><Relationship Id="rId27" Type="http://schemas.openxmlformats.org/officeDocument/2006/relationships/customXml" Target="../customXml/item10.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[Risk Register Template for Information Security v1.0.xlsx]RiskPivots!PivotTable5</c:name>
    <c:fmtId val="3"/>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gradFill>
            <a:gsLst>
              <a:gs pos="0">
                <a:srgbClr val="0E86D4"/>
              </a:gs>
              <a:gs pos="100000">
                <a:srgbClr val="68BBE3"/>
              </a:gs>
            </a:gsLst>
            <a:lin ang="5400000" scaled="1"/>
          </a:gradFill>
          <a:ln w="19050">
            <a:noFill/>
          </a:ln>
          <a:effectLst/>
        </c:spPr>
        <c:marker>
          <c:symbol val="none"/>
        </c:marker>
        <c:dLbl>
          <c:idx val="0"/>
          <c:spPr>
            <a:noFill/>
            <a:ln>
              <a:noFill/>
            </a:ln>
            <a:effectLst/>
          </c:spPr>
          <c:txPr>
            <a:bodyPr rot="0" spcFirstLastPara="1" vertOverflow="ellipsis" vert="horz" wrap="square" anchor="ctr" anchorCtr="1"/>
            <a:lstStyle/>
            <a:p>
              <a:pPr>
                <a:defRPr sz="1400" b="1" i="0" u="none" strike="noStrike" kern="1200" baseline="0">
                  <a:solidFill>
                    <a:srgbClr val="055C9D"/>
                  </a:solidFill>
                  <a:latin typeface="Segoe UI" panose="020B0502040204020203" pitchFamily="34" charset="0"/>
                  <a:ea typeface="+mn-ea"/>
                  <a:cs typeface="Segoe UI" panose="020B0502040204020203" pitchFamily="34" charset="0"/>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A29BFE"/>
          </a:solidFill>
          <a:ln w="12700">
            <a:solidFill>
              <a:srgbClr val="252B42"/>
            </a:solidFill>
          </a:ln>
          <a:effectLst/>
        </c:spPr>
        <c:marker>
          <c:symbol val="none"/>
        </c:marker>
        <c:dLbl>
          <c:idx val="0"/>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1"/>
          <c:showSerName val="0"/>
          <c:showPercent val="1"/>
          <c:showBubbleSize val="0"/>
          <c:extLst>
            <c:ext xmlns:c15="http://schemas.microsoft.com/office/drawing/2012/chart" uri="{CE6537A1-D6FC-4f65-9D91-7224C49458BB}"/>
          </c:extLst>
        </c:dLbl>
      </c:pivotFmt>
      <c:pivotFmt>
        <c:idx val="5"/>
        <c:spPr>
          <a:solidFill>
            <a:srgbClr val="800000"/>
          </a:solidFill>
          <a:ln w="12700">
            <a:solidFill>
              <a:srgbClr val="252B42"/>
            </a:solidFill>
          </a:ln>
          <a:effectLst/>
        </c:spPr>
        <c:dLbl>
          <c:idx val="0"/>
          <c:layout>
            <c:manualLayout>
              <c:x val="0.11560927218778835"/>
              <c:y val="-5.7502255944805104E-2"/>
            </c:manualLayout>
          </c:layout>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1"/>
          <c:showSerName val="0"/>
          <c:showPercent val="1"/>
          <c:showBubbleSize val="0"/>
          <c:extLst>
            <c:ext xmlns:c15="http://schemas.microsoft.com/office/drawing/2012/chart" uri="{CE6537A1-D6FC-4f65-9D91-7224C49458BB}"/>
          </c:extLst>
        </c:dLbl>
      </c:pivotFmt>
      <c:pivotFmt>
        <c:idx val="6"/>
        <c:spPr>
          <a:solidFill>
            <a:schemeClr val="accent6">
              <a:lumMod val="75000"/>
            </a:schemeClr>
          </a:solidFill>
          <a:ln w="12700">
            <a:solidFill>
              <a:srgbClr val="252B42"/>
            </a:solidFill>
          </a:ln>
          <a:effectLst/>
        </c:spPr>
        <c:dLbl>
          <c:idx val="0"/>
          <c:layout>
            <c:manualLayout>
              <c:x val="9.869084211152665E-2"/>
              <c:y val="0.11212939909236991"/>
            </c:manualLayout>
          </c:layout>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1"/>
          <c:showSerName val="0"/>
          <c:showPercent val="1"/>
          <c:showBubbleSize val="0"/>
          <c:extLst>
            <c:ext xmlns:c15="http://schemas.microsoft.com/office/drawing/2012/chart" uri="{CE6537A1-D6FC-4f65-9D91-7224C49458BB}"/>
          </c:extLst>
        </c:dLbl>
      </c:pivotFmt>
      <c:pivotFmt>
        <c:idx val="7"/>
        <c:spPr>
          <a:solidFill>
            <a:srgbClr val="FFDCD1"/>
          </a:solidFill>
          <a:ln w="12700">
            <a:solidFill>
              <a:srgbClr val="252B42"/>
            </a:solidFill>
          </a:ln>
          <a:effectLst/>
        </c:spPr>
        <c:dLbl>
          <c:idx val="0"/>
          <c:layout>
            <c:manualLayout>
              <c:x val="-0.13111783309102826"/>
              <c:y val="8.6253383917207618E-2"/>
            </c:manualLayout>
          </c:layout>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1"/>
          <c:showSerName val="0"/>
          <c:showPercent val="1"/>
          <c:showBubbleSize val="0"/>
          <c:extLst>
            <c:ext xmlns:c15="http://schemas.microsoft.com/office/drawing/2012/chart" uri="{CE6537A1-D6FC-4f65-9D91-7224C49458BB}"/>
          </c:extLst>
        </c:dLbl>
      </c:pivotFmt>
    </c:pivotFmts>
    <c:plotArea>
      <c:layout>
        <c:manualLayout>
          <c:layoutTarget val="inner"/>
          <c:xMode val="edge"/>
          <c:yMode val="edge"/>
          <c:x val="0.27757659697102377"/>
          <c:y val="0.1050258330016766"/>
          <c:w val="0.45105767595910179"/>
          <c:h val="0.81978928818998753"/>
        </c:manualLayout>
      </c:layout>
      <c:doughnutChart>
        <c:varyColors val="1"/>
        <c:ser>
          <c:idx val="0"/>
          <c:order val="0"/>
          <c:tx>
            <c:strRef>
              <c:f>RiskPivots!$C$48</c:f>
              <c:strCache>
                <c:ptCount val="1"/>
                <c:pt idx="0">
                  <c:v>Total</c:v>
                </c:pt>
              </c:strCache>
            </c:strRef>
          </c:tx>
          <c:spPr>
            <a:solidFill>
              <a:srgbClr val="A29BFE"/>
            </a:solidFill>
            <a:ln w="12700">
              <a:solidFill>
                <a:srgbClr val="252B42"/>
              </a:solidFill>
            </a:ln>
          </c:spPr>
          <c:explosion val="1"/>
          <c:dPt>
            <c:idx val="0"/>
            <c:bubble3D val="0"/>
            <c:spPr>
              <a:solidFill>
                <a:srgbClr val="800000"/>
              </a:solidFill>
              <a:ln w="12700">
                <a:solidFill>
                  <a:srgbClr val="252B42"/>
                </a:solidFill>
              </a:ln>
              <a:effectLst/>
            </c:spPr>
            <c:extLst>
              <c:ext xmlns:c16="http://schemas.microsoft.com/office/drawing/2014/chart" uri="{C3380CC4-5D6E-409C-BE32-E72D297353CC}">
                <c16:uniqueId val="{00000000-2677-4890-A92F-15BB0A2DBBF1}"/>
              </c:ext>
            </c:extLst>
          </c:dPt>
          <c:dPt>
            <c:idx val="1"/>
            <c:bubble3D val="0"/>
            <c:spPr>
              <a:solidFill>
                <a:schemeClr val="accent6">
                  <a:lumMod val="75000"/>
                </a:schemeClr>
              </a:solidFill>
              <a:ln w="12700">
                <a:solidFill>
                  <a:srgbClr val="252B42"/>
                </a:solidFill>
              </a:ln>
              <a:effectLst/>
            </c:spPr>
            <c:extLst>
              <c:ext xmlns:c16="http://schemas.microsoft.com/office/drawing/2014/chart" uri="{C3380CC4-5D6E-409C-BE32-E72D297353CC}">
                <c16:uniqueId val="{00000001-2677-4890-A92F-15BB0A2DBBF1}"/>
              </c:ext>
            </c:extLst>
          </c:dPt>
          <c:dPt>
            <c:idx val="2"/>
            <c:bubble3D val="0"/>
            <c:spPr>
              <a:solidFill>
                <a:srgbClr val="FFDCD1"/>
              </a:solidFill>
              <a:ln w="12700">
                <a:solidFill>
                  <a:srgbClr val="252B42"/>
                </a:solidFill>
              </a:ln>
              <a:effectLst/>
            </c:spPr>
            <c:extLst>
              <c:ext xmlns:c16="http://schemas.microsoft.com/office/drawing/2014/chart" uri="{C3380CC4-5D6E-409C-BE32-E72D297353CC}">
                <c16:uniqueId val="{00000002-2677-4890-A92F-15BB0A2DBBF1}"/>
              </c:ext>
            </c:extLst>
          </c:dPt>
          <c:dLbls>
            <c:dLbl>
              <c:idx val="0"/>
              <c:layout>
                <c:manualLayout>
                  <c:x val="0.11560927218778835"/>
                  <c:y val="-5.7502255944805104E-2"/>
                </c:manualLayout>
              </c:layou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2677-4890-A92F-15BB0A2DBBF1}"/>
                </c:ext>
              </c:extLst>
            </c:dLbl>
            <c:dLbl>
              <c:idx val="1"/>
              <c:layout>
                <c:manualLayout>
                  <c:x val="9.869084211152665E-2"/>
                  <c:y val="0.11212939909236991"/>
                </c:manualLayout>
              </c:layou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2677-4890-A92F-15BB0A2DBBF1}"/>
                </c:ext>
              </c:extLst>
            </c:dLbl>
            <c:dLbl>
              <c:idx val="2"/>
              <c:layout>
                <c:manualLayout>
                  <c:x val="-0.13111783309102826"/>
                  <c:y val="8.6253383917207618E-2"/>
                </c:manualLayout>
              </c:layout>
              <c:showLegendKey val="0"/>
              <c:showVal val="1"/>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2677-4890-A92F-15BB0A2DBBF1}"/>
                </c:ext>
              </c:extLst>
            </c:dLbl>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RiskPivots!$B$49:$B$52</c:f>
              <c:strCache>
                <c:ptCount val="3"/>
                <c:pt idx="0">
                  <c:v>High</c:v>
                </c:pt>
                <c:pt idx="1">
                  <c:v>Low</c:v>
                </c:pt>
                <c:pt idx="2">
                  <c:v>Medium</c:v>
                </c:pt>
              </c:strCache>
            </c:strRef>
          </c:cat>
          <c:val>
            <c:numRef>
              <c:f>RiskPivots!$C$49:$C$52</c:f>
              <c:numCache>
                <c:formatCode>General</c:formatCode>
                <c:ptCount val="3"/>
                <c:pt idx="0">
                  <c:v>5</c:v>
                </c:pt>
                <c:pt idx="1">
                  <c:v>3</c:v>
                </c:pt>
                <c:pt idx="2">
                  <c:v>12</c:v>
                </c:pt>
              </c:numCache>
            </c:numRef>
          </c:val>
          <c:extLst>
            <c:ext xmlns:c16="http://schemas.microsoft.com/office/drawing/2014/chart" uri="{C3380CC4-5D6E-409C-BE32-E72D297353CC}">
              <c16:uniqueId val="{00000000-6DA2-4A63-9DC1-226406D58D05}"/>
            </c:ext>
          </c:extLst>
        </c:ser>
        <c:dLbls>
          <c:showLegendKey val="0"/>
          <c:showVal val="0"/>
          <c:showCatName val="0"/>
          <c:showSerName val="0"/>
          <c:showPercent val="0"/>
          <c:showBubbleSize val="0"/>
          <c:showLeaderLines val="1"/>
        </c:dLbls>
        <c:firstSliceAng val="11"/>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200">
          <a:latin typeface="Segoe UI" panose="020B0502040204020203" pitchFamily="34" charset="0"/>
          <a:cs typeface="Segoe UI" panose="020B0502040204020203"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rgbClr val="003060"/>
          </a:solidFill>
          <a:ln>
            <a:solidFill>
              <a:schemeClr val="bg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003060"/>
          </a:solidFill>
          <a:ln>
            <a:solidFill>
              <a:schemeClr val="bg1"/>
            </a:solidFill>
          </a:ln>
          <a:effectLst/>
        </c:spPr>
      </c:pivotFmt>
      <c:pivotFmt>
        <c:idx val="7"/>
        <c:spPr>
          <a:solidFill>
            <a:srgbClr val="0E86D4"/>
          </a:solidFill>
          <a:ln>
            <a:noFill/>
          </a:ln>
          <a:effectLst/>
        </c:spPr>
      </c:pivotFmt>
      <c:pivotFmt>
        <c:idx val="8"/>
        <c:spPr>
          <a:solidFill>
            <a:srgbClr val="68BBE3"/>
          </a:solidFill>
          <a:ln>
            <a:noFill/>
          </a:ln>
          <a:effectLst/>
        </c:spPr>
      </c:pivotFmt>
    </c:pivotFmts>
    <c:plotArea>
      <c:layout>
        <c:manualLayout>
          <c:layoutTarget val="inner"/>
          <c:xMode val="edge"/>
          <c:yMode val="edge"/>
          <c:x val="0.17976905032231796"/>
          <c:y val="5.8333361170776032E-2"/>
          <c:w val="0.66343008426346983"/>
          <c:h val="0.82426222425621132"/>
        </c:manualLayout>
      </c:layout>
      <c:doughnutChart>
        <c:varyColors val="1"/>
        <c:dLbls>
          <c:showLegendKey val="0"/>
          <c:showVal val="0"/>
          <c:showCatName val="0"/>
          <c:showSerName val="0"/>
          <c:showPercent val="0"/>
          <c:showBubbleSize val="0"/>
          <c:showLeaderLines val="0"/>
        </c:dLbls>
        <c:firstSliceAng val="0"/>
        <c:holeSize val="74"/>
      </c:doughnutChart>
      <c:spPr>
        <a:noFill/>
        <a:ln>
          <a:noFill/>
        </a:ln>
        <a:effectLst/>
      </c:spPr>
    </c:plotArea>
    <c:legend>
      <c:legendPos val="b"/>
      <c:layout>
        <c:manualLayout>
          <c:xMode val="edge"/>
          <c:yMode val="edge"/>
          <c:x val="4.2747806555208483E-2"/>
          <c:y val="0.82958223888567972"/>
          <c:w val="0.95725219344479151"/>
          <c:h val="0.14668894227700127"/>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bg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[Risk Register Template for Information Security v1.0.xlsx]RiskPivots!PivotTable13</c:name>
    <c:fmtId val="3"/>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A29BFE"/>
          </a:solidFill>
          <a:ln>
            <a:noFill/>
          </a:ln>
          <a:effectLst/>
        </c:spPr>
        <c:marker>
          <c:symbol val="none"/>
        </c:marker>
        <c:dLbl>
          <c:idx val="0"/>
          <c:spPr>
            <a:noFill/>
            <a:ln>
              <a:noFill/>
            </a:ln>
            <a:effectLst/>
          </c:spPr>
          <c:txPr>
            <a:bodyPr rot="0" spcFirstLastPara="1" vertOverflow="ellipsis" vert="horz" wrap="square" anchor="ctr" anchorCtr="1"/>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RiskPivots!$C$189</c:f>
              <c:strCache>
                <c:ptCount val="1"/>
                <c:pt idx="0">
                  <c:v>Total</c:v>
                </c:pt>
              </c:strCache>
            </c:strRef>
          </c:tx>
          <c:spPr>
            <a:solidFill>
              <a:srgbClr val="A29BFE"/>
            </a:solidFill>
            <a:ln>
              <a:noFill/>
            </a:ln>
            <a:effectLst/>
          </c:spPr>
          <c:invertIfNegative val="0"/>
          <c:dLbls>
            <c:spPr>
              <a:noFill/>
              <a:ln>
                <a:noFill/>
              </a:ln>
              <a:effectLst/>
            </c:spPr>
            <c:txPr>
              <a:bodyPr rot="0" spcFirstLastPara="1" vertOverflow="ellipsis" vert="horz" wrap="square" anchor="ctr" anchorCtr="1"/>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RiskPivots!$B$190:$B$198</c:f>
              <c:strCache>
                <c:ptCount val="8"/>
                <c:pt idx="0">
                  <c:v>Ransomware</c:v>
                </c:pt>
                <c:pt idx="1">
                  <c:v>Non-compliance</c:v>
                </c:pt>
                <c:pt idx="2">
                  <c:v>Identity and Access</c:v>
                </c:pt>
                <c:pt idx="3">
                  <c:v>Social Engineering</c:v>
                </c:pt>
                <c:pt idx="4">
                  <c:v>Data breach</c:v>
                </c:pt>
                <c:pt idx="5">
                  <c:v>Supply Chain </c:v>
                </c:pt>
                <c:pt idx="6">
                  <c:v>Insider Threats</c:v>
                </c:pt>
                <c:pt idx="7">
                  <c:v>System Vulnerabilities</c:v>
                </c:pt>
              </c:strCache>
            </c:strRef>
          </c:cat>
          <c:val>
            <c:numRef>
              <c:f>RiskPivots!$C$190:$C$198</c:f>
              <c:numCache>
                <c:formatCode>General</c:formatCode>
                <c:ptCount val="8"/>
                <c:pt idx="0">
                  <c:v>1</c:v>
                </c:pt>
                <c:pt idx="1">
                  <c:v>2</c:v>
                </c:pt>
                <c:pt idx="2">
                  <c:v>2</c:v>
                </c:pt>
                <c:pt idx="3">
                  <c:v>2</c:v>
                </c:pt>
                <c:pt idx="4">
                  <c:v>2</c:v>
                </c:pt>
                <c:pt idx="5">
                  <c:v>2</c:v>
                </c:pt>
                <c:pt idx="6">
                  <c:v>2</c:v>
                </c:pt>
                <c:pt idx="7">
                  <c:v>4</c:v>
                </c:pt>
              </c:numCache>
            </c:numRef>
          </c:val>
          <c:extLst>
            <c:ext xmlns:c16="http://schemas.microsoft.com/office/drawing/2014/chart" uri="{C3380CC4-5D6E-409C-BE32-E72D297353CC}">
              <c16:uniqueId val="{00000000-D04A-40CC-9333-D59F8F910A4E}"/>
            </c:ext>
          </c:extLst>
        </c:ser>
        <c:dLbls>
          <c:showLegendKey val="0"/>
          <c:showVal val="0"/>
          <c:showCatName val="0"/>
          <c:showSerName val="0"/>
          <c:showPercent val="0"/>
          <c:showBubbleSize val="0"/>
        </c:dLbls>
        <c:gapWidth val="219"/>
        <c:axId val="1043159680"/>
        <c:axId val="1043158720"/>
      </c:barChart>
      <c:catAx>
        <c:axId val="10431596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Segoe UI" panose="020B0502040204020203" pitchFamily="34" charset="0"/>
                <a:ea typeface="+mn-ea"/>
                <a:cs typeface="Segoe UI" panose="020B0502040204020203" pitchFamily="34" charset="0"/>
              </a:defRPr>
            </a:pPr>
            <a:endParaRPr lang="en-US"/>
          </a:p>
        </c:txPr>
        <c:crossAx val="1043158720"/>
        <c:crosses val="autoZero"/>
        <c:auto val="1"/>
        <c:lblAlgn val="ctr"/>
        <c:lblOffset val="100"/>
        <c:noMultiLvlLbl val="0"/>
      </c:catAx>
      <c:valAx>
        <c:axId val="1043158720"/>
        <c:scaling>
          <c:orientation val="minMax"/>
        </c:scaling>
        <c:delete val="1"/>
        <c:axPos val="b"/>
        <c:numFmt formatCode="General" sourceLinked="1"/>
        <c:majorTickMark val="none"/>
        <c:minorTickMark val="none"/>
        <c:tickLblPos val="nextTo"/>
        <c:crossAx val="104315968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sz="1600">
          <a:latin typeface="Segoe UI" panose="020B0502040204020203" pitchFamily="34" charset="0"/>
          <a:cs typeface="Segoe UI" panose="020B0502040204020203"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252B42"/>
            </a:solidFill>
            <a:ln>
              <a:noFill/>
            </a:ln>
            <a:effectLst/>
          </c:spPr>
          <c:invertIfNegative val="0"/>
          <c:dLbls>
            <c:spPr>
              <a:noFill/>
              <a:ln>
                <a:noFill/>
              </a:ln>
              <a:effectLst/>
            </c:spPr>
            <c:txPr>
              <a:bodyPr rot="0" spcFirstLastPara="1" vertOverflow="ellipsis" vert="horz" wrap="square" anchor="ctr" anchorCtr="1"/>
              <a:lstStyle/>
              <a:p>
                <a:pPr>
                  <a:defRPr sz="1600" b="1" i="0" u="none" strike="noStrike" kern="1200" baseline="0">
                    <a:solidFill>
                      <a:schemeClr val="tx1">
                        <a:lumMod val="75000"/>
                        <a:lumOff val="25000"/>
                      </a:schemeClr>
                    </a:solidFill>
                    <a:latin typeface="Segoe UI" panose="020B0502040204020203" pitchFamily="34" charset="0"/>
                    <a:ea typeface="+mn-ea"/>
                    <a:cs typeface="Segoe UI" panose="020B0502040204020203"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RiskPivots!$E$211:$E$222</c:f>
              <c:strCache>
                <c:ptCount val="12"/>
                <c:pt idx="0">
                  <c:v>Jan-2024</c:v>
                </c:pt>
                <c:pt idx="1">
                  <c:v>Feb-2024</c:v>
                </c:pt>
                <c:pt idx="2">
                  <c:v>Mar-2024</c:v>
                </c:pt>
                <c:pt idx="3">
                  <c:v>Apr-2024</c:v>
                </c:pt>
                <c:pt idx="4">
                  <c:v>May-2024</c:v>
                </c:pt>
                <c:pt idx="5">
                  <c:v>Jun-2024</c:v>
                </c:pt>
                <c:pt idx="6">
                  <c:v>Jul-2024</c:v>
                </c:pt>
                <c:pt idx="7">
                  <c:v>Aug-2024</c:v>
                </c:pt>
                <c:pt idx="8">
                  <c:v>Sep-2024</c:v>
                </c:pt>
                <c:pt idx="9">
                  <c:v>Oct-2024</c:v>
                </c:pt>
                <c:pt idx="10">
                  <c:v>Nov-2024</c:v>
                </c:pt>
                <c:pt idx="11">
                  <c:v>Dec-2024</c:v>
                </c:pt>
              </c:strCache>
            </c:strRef>
          </c:cat>
          <c:val>
            <c:numRef>
              <c:f>RiskPivots!$F$211:$F$222</c:f>
              <c:numCache>
                <c:formatCode>General</c:formatCode>
                <c:ptCount val="12"/>
                <c:pt idx="0">
                  <c:v>1</c:v>
                </c:pt>
                <c:pt idx="1">
                  <c:v>0</c:v>
                </c:pt>
                <c:pt idx="2">
                  <c:v>0</c:v>
                </c:pt>
                <c:pt idx="3">
                  <c:v>16</c:v>
                </c:pt>
                <c:pt idx="4">
                  <c:v>1</c:v>
                </c:pt>
                <c:pt idx="5">
                  <c:v>0</c:v>
                </c:pt>
                <c:pt idx="6">
                  <c:v>0</c:v>
                </c:pt>
                <c:pt idx="7">
                  <c:v>0</c:v>
                </c:pt>
                <c:pt idx="8">
                  <c:v>1</c:v>
                </c:pt>
                <c:pt idx="9">
                  <c:v>0</c:v>
                </c:pt>
                <c:pt idx="10">
                  <c:v>0</c:v>
                </c:pt>
                <c:pt idx="11">
                  <c:v>1</c:v>
                </c:pt>
              </c:numCache>
            </c:numRef>
          </c:val>
          <c:extLst>
            <c:ext xmlns:c16="http://schemas.microsoft.com/office/drawing/2014/chart" uri="{C3380CC4-5D6E-409C-BE32-E72D297353CC}">
              <c16:uniqueId val="{00000000-2FD5-4333-8174-94446BA23B59}"/>
            </c:ext>
          </c:extLst>
        </c:ser>
        <c:dLbls>
          <c:showLegendKey val="0"/>
          <c:showVal val="0"/>
          <c:showCatName val="0"/>
          <c:showSerName val="0"/>
          <c:showPercent val="0"/>
          <c:showBubbleSize val="0"/>
        </c:dLbls>
        <c:gapWidth val="150"/>
        <c:axId val="1200276624"/>
        <c:axId val="1200266544"/>
      </c:barChart>
      <c:catAx>
        <c:axId val="120027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Segoe UI" panose="020B0502040204020203" pitchFamily="34" charset="0"/>
                <a:ea typeface="Segoe UI Black" panose="020B0A02040204020203" pitchFamily="34" charset="0"/>
                <a:cs typeface="Segoe UI" panose="020B0502040204020203" pitchFamily="34" charset="0"/>
              </a:defRPr>
            </a:pPr>
            <a:endParaRPr lang="en-US"/>
          </a:p>
        </c:txPr>
        <c:crossAx val="1200266544"/>
        <c:crosses val="autoZero"/>
        <c:auto val="1"/>
        <c:lblAlgn val="ctr"/>
        <c:lblOffset val="100"/>
        <c:noMultiLvlLbl val="0"/>
      </c:catAx>
      <c:valAx>
        <c:axId val="1200266544"/>
        <c:scaling>
          <c:orientation val="minMax"/>
        </c:scaling>
        <c:delete val="1"/>
        <c:axPos val="l"/>
        <c:numFmt formatCode="General" sourceLinked="1"/>
        <c:majorTickMark val="none"/>
        <c:minorTickMark val="none"/>
        <c:tickLblPos val="nextTo"/>
        <c:crossAx val="1200276624"/>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sz="160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ap="rnd">
              <a:solidFill>
                <a:srgbClr val="A29BFE"/>
              </a:solidFill>
              <a:round/>
            </a:ln>
            <a:effectLst/>
          </c:spPr>
          <c:marker>
            <c:symbol val="none"/>
          </c:marker>
          <c:dLbls>
            <c:spPr>
              <a:solidFill>
                <a:srgbClr val="252B42"/>
              </a:solid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bg1"/>
                    </a:solidFill>
                    <a:latin typeface="Segoe UI" panose="020B0502040204020203" pitchFamily="34" charset="0"/>
                    <a:ea typeface="+mn-ea"/>
                    <a:cs typeface="Segoe UI" panose="020B0502040204020203" pitchFamily="34" charset="0"/>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RiskPivots!$B$232:$B$243</c:f>
              <c:numCache>
                <c:formatCode>d\-mmm\-yy</c:formatCode>
                <c:ptCount val="12"/>
                <c:pt idx="0">
                  <c:v>45292</c:v>
                </c:pt>
                <c:pt idx="1">
                  <c:v>45323</c:v>
                </c:pt>
                <c:pt idx="2">
                  <c:v>45352</c:v>
                </c:pt>
                <c:pt idx="3">
                  <c:v>45383</c:v>
                </c:pt>
                <c:pt idx="4">
                  <c:v>45413</c:v>
                </c:pt>
                <c:pt idx="5">
                  <c:v>45444</c:v>
                </c:pt>
                <c:pt idx="6">
                  <c:v>45474</c:v>
                </c:pt>
                <c:pt idx="7">
                  <c:v>45505</c:v>
                </c:pt>
                <c:pt idx="8">
                  <c:v>45536</c:v>
                </c:pt>
                <c:pt idx="9">
                  <c:v>45566</c:v>
                </c:pt>
                <c:pt idx="10">
                  <c:v>45597</c:v>
                </c:pt>
                <c:pt idx="11">
                  <c:v>45627</c:v>
                </c:pt>
              </c:numCache>
            </c:numRef>
          </c:cat>
          <c:val>
            <c:numRef>
              <c:f>RiskPivots!$C$232:$C$243</c:f>
              <c:numCache>
                <c:formatCode>0.0</c:formatCode>
                <c:ptCount val="12"/>
                <c:pt idx="0">
                  <c:v>11.3</c:v>
                </c:pt>
                <c:pt idx="1">
                  <c:v>10.5</c:v>
                </c:pt>
                <c:pt idx="2">
                  <c:v>9.65</c:v>
                </c:pt>
                <c:pt idx="3">
                  <c:v>9.65</c:v>
                </c:pt>
                <c:pt idx="4">
                  <c:v>9.5500000000000007</c:v>
                </c:pt>
                <c:pt idx="5">
                  <c:v>9</c:v>
                </c:pt>
                <c:pt idx="6">
                  <c:v>8.15</c:v>
                </c:pt>
                <c:pt idx="7">
                  <c:v>8.15</c:v>
                </c:pt>
                <c:pt idx="8">
                  <c:v>8.15</c:v>
                </c:pt>
                <c:pt idx="9">
                  <c:v>8.15</c:v>
                </c:pt>
                <c:pt idx="10">
                  <c:v>8.1999999999999993</c:v>
                </c:pt>
                <c:pt idx="11">
                  <c:v>7.9</c:v>
                </c:pt>
              </c:numCache>
            </c:numRef>
          </c:val>
          <c:smooth val="0"/>
          <c:extLst>
            <c:ext xmlns:c16="http://schemas.microsoft.com/office/drawing/2014/chart" uri="{C3380CC4-5D6E-409C-BE32-E72D297353CC}">
              <c16:uniqueId val="{00000000-7699-4BF7-AE76-A4A6DB2A26A7}"/>
            </c:ext>
          </c:extLst>
        </c:ser>
        <c:dLbls>
          <c:showLegendKey val="0"/>
          <c:showVal val="0"/>
          <c:showCatName val="0"/>
          <c:showSerName val="0"/>
          <c:showPercent val="0"/>
          <c:showBubbleSize val="0"/>
        </c:dLbls>
        <c:smooth val="0"/>
        <c:axId val="421097072"/>
        <c:axId val="421098032"/>
      </c:lineChart>
      <c:dateAx>
        <c:axId val="421097072"/>
        <c:scaling>
          <c:orientation val="minMax"/>
        </c:scaling>
        <c:delete val="0"/>
        <c:axPos val="b"/>
        <c:majorGridlines>
          <c:spPr>
            <a:ln w="9525" cap="flat" cmpd="sng" algn="ctr">
              <a:solidFill>
                <a:schemeClr val="tx1">
                  <a:lumMod val="15000"/>
                  <a:lumOff val="85000"/>
                </a:schemeClr>
              </a:solidFill>
              <a:prstDash val="sysDot"/>
              <a:round/>
            </a:ln>
            <a:effectLst/>
          </c:spPr>
        </c:majorGridlines>
        <c:numFmt formatCode="d\-mmm\-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Segoe UI" panose="020B0502040204020203" pitchFamily="34" charset="0"/>
                <a:ea typeface="+mn-ea"/>
                <a:cs typeface="Segoe UI" panose="020B0502040204020203" pitchFamily="34" charset="0"/>
              </a:defRPr>
            </a:pPr>
            <a:endParaRPr lang="en-US"/>
          </a:p>
        </c:txPr>
        <c:crossAx val="421098032"/>
        <c:crosses val="autoZero"/>
        <c:auto val="1"/>
        <c:lblOffset val="100"/>
        <c:baseTimeUnit val="months"/>
      </c:dateAx>
      <c:valAx>
        <c:axId val="421098032"/>
        <c:scaling>
          <c:orientation val="minMax"/>
        </c:scaling>
        <c:delete val="1"/>
        <c:axPos val="l"/>
        <c:numFmt formatCode="0.0" sourceLinked="1"/>
        <c:majorTickMark val="none"/>
        <c:minorTickMark val="none"/>
        <c:tickLblPos val="nextTo"/>
        <c:crossAx val="421097072"/>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sz="1600">
          <a:latin typeface="Segoe UI" panose="020B0502040204020203" pitchFamily="34" charset="0"/>
          <a:cs typeface="Segoe UI" panose="020B0502040204020203"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absolute">
    <xdr:from>
      <xdr:col>0</xdr:col>
      <xdr:colOff>6724</xdr:colOff>
      <xdr:row>0</xdr:row>
      <xdr:rowOff>11206</xdr:rowOff>
    </xdr:from>
    <xdr:to>
      <xdr:col>4</xdr:col>
      <xdr:colOff>294379</xdr:colOff>
      <xdr:row>0</xdr:row>
      <xdr:rowOff>1276670</xdr:rowOff>
    </xdr:to>
    <xdr:grpSp>
      <xdr:nvGrpSpPr>
        <xdr:cNvPr id="20" name="Group 19">
          <a:extLst>
            <a:ext uri="{FF2B5EF4-FFF2-40B4-BE49-F238E27FC236}">
              <a16:creationId xmlns:a16="http://schemas.microsoft.com/office/drawing/2014/main" id="{8529D2CF-6B8C-4DBE-95C6-EB037A03F10B}"/>
            </a:ext>
          </a:extLst>
        </xdr:cNvPr>
        <xdr:cNvGrpSpPr>
          <a:grpSpLocks/>
        </xdr:cNvGrpSpPr>
      </xdr:nvGrpSpPr>
      <xdr:grpSpPr>
        <a:xfrm>
          <a:off x="6724" y="11206"/>
          <a:ext cx="14778355" cy="1265464"/>
          <a:chOff x="13607" y="0"/>
          <a:chExt cx="12984480" cy="1265464"/>
        </a:xfrm>
      </xdr:grpSpPr>
      <xdr:sp macro="" textlink="">
        <xdr:nvSpPr>
          <xdr:cNvPr id="21" name="Rectangle 20">
            <a:extLst>
              <a:ext uri="{FF2B5EF4-FFF2-40B4-BE49-F238E27FC236}">
                <a16:creationId xmlns:a16="http://schemas.microsoft.com/office/drawing/2014/main" id="{9B1F8EB4-EDF5-5BCE-F8F3-1C6AA07EBFF3}"/>
              </a:ext>
            </a:extLst>
          </xdr:cNvPr>
          <xdr:cNvSpPr/>
        </xdr:nvSpPr>
        <xdr:spPr>
          <a:xfrm>
            <a:off x="13607" y="0"/>
            <a:ext cx="12984480"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22" name="Rectangle 21">
            <a:extLst>
              <a:ext uri="{FF2B5EF4-FFF2-40B4-BE49-F238E27FC236}">
                <a16:creationId xmlns:a16="http://schemas.microsoft.com/office/drawing/2014/main" id="{F50AADE1-F826-EB5F-A11F-5FE23469E424}"/>
              </a:ext>
            </a:extLst>
          </xdr:cNvPr>
          <xdr:cNvSpPr/>
        </xdr:nvSpPr>
        <xdr:spPr>
          <a:xfrm>
            <a:off x="1734502" y="99124"/>
            <a:ext cx="6005561"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4800" b="1">
                <a:solidFill>
                  <a:sysClr val="windowText" lastClr="000000"/>
                </a:solidFill>
                <a:effectLst/>
                <a:latin typeface="Segoe UI" panose="020B0502040204020203" pitchFamily="34" charset="0"/>
                <a:ea typeface="+mn-ea"/>
                <a:cs typeface="Segoe UI" panose="020B0502040204020203" pitchFamily="34" charset="0"/>
              </a:rPr>
              <a:t>RISK DASHBOARD</a:t>
            </a:r>
            <a:endParaRPr lang="en-US" sz="48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23" name="Picture 22">
            <a:extLst>
              <a:ext uri="{FF2B5EF4-FFF2-40B4-BE49-F238E27FC236}">
                <a16:creationId xmlns:a16="http://schemas.microsoft.com/office/drawing/2014/main" id="{BE519380-A0B7-11A8-7344-CC291B2C11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4" name="Rectangle: Rounded Corners 23">
            <a:extLst>
              <a:ext uri="{FF2B5EF4-FFF2-40B4-BE49-F238E27FC236}">
                <a16:creationId xmlns:a16="http://schemas.microsoft.com/office/drawing/2014/main" id="{DEADAD15-B1EB-02EE-FE17-C614A936E901}"/>
              </a:ext>
            </a:extLst>
          </xdr:cNvPr>
          <xdr:cNvSpPr/>
        </xdr:nvSpPr>
        <xdr:spPr>
          <a:xfrm>
            <a:off x="10256586" y="374068"/>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582631</xdr:colOff>
      <xdr:row>53</xdr:row>
      <xdr:rowOff>150172</xdr:rowOff>
    </xdr:from>
    <xdr:to>
      <xdr:col>14</xdr:col>
      <xdr:colOff>242454</xdr:colOff>
      <xdr:row>84</xdr:row>
      <xdr:rowOff>41563</xdr:rowOff>
    </xdr:to>
    <xdr:grpSp>
      <xdr:nvGrpSpPr>
        <xdr:cNvPr id="3" name="Group 2">
          <a:extLst>
            <a:ext uri="{FF2B5EF4-FFF2-40B4-BE49-F238E27FC236}">
              <a16:creationId xmlns:a16="http://schemas.microsoft.com/office/drawing/2014/main" id="{33C9ED7B-1AED-3BCE-97DC-44E06C2DC9BA}"/>
            </a:ext>
          </a:extLst>
        </xdr:cNvPr>
        <xdr:cNvGrpSpPr/>
      </xdr:nvGrpSpPr>
      <xdr:grpSpPr>
        <a:xfrm>
          <a:off x="582631" y="10246672"/>
          <a:ext cx="9807123" cy="5796891"/>
          <a:chOff x="4801375" y="1700891"/>
          <a:chExt cx="5274944" cy="5592537"/>
        </a:xfrm>
      </xdr:grpSpPr>
      <xdr:sp macro="" textlink="">
        <xdr:nvSpPr>
          <xdr:cNvPr id="9" name="Rectangle: Rounded Corners 8">
            <a:extLst>
              <a:ext uri="{FF2B5EF4-FFF2-40B4-BE49-F238E27FC236}">
                <a16:creationId xmlns:a16="http://schemas.microsoft.com/office/drawing/2014/main" id="{09510BB3-45F8-BC6C-19F6-A9CF146F1C30}"/>
              </a:ext>
            </a:extLst>
          </xdr:cNvPr>
          <xdr:cNvSpPr/>
        </xdr:nvSpPr>
        <xdr:spPr>
          <a:xfrm>
            <a:off x="4942746" y="1700891"/>
            <a:ext cx="5133573" cy="5592537"/>
          </a:xfrm>
          <a:prstGeom prst="roundRect">
            <a:avLst>
              <a:gd name="adj" fmla="val 6006"/>
            </a:avLst>
          </a:prstGeom>
          <a:solidFill>
            <a:srgbClr val="F5F5F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AB68E320-1FFD-4AB7-83B3-3F3B39D1929A}"/>
              </a:ext>
            </a:extLst>
          </xdr:cNvPr>
          <xdr:cNvGraphicFramePr>
            <a:graphicFrameLocks/>
          </xdr:cNvGraphicFramePr>
        </xdr:nvGraphicFramePr>
        <xdr:xfrm>
          <a:off x="4801375" y="2617675"/>
          <a:ext cx="5213094" cy="4417218"/>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TextBox 9">
            <a:extLst>
              <a:ext uri="{FF2B5EF4-FFF2-40B4-BE49-F238E27FC236}">
                <a16:creationId xmlns:a16="http://schemas.microsoft.com/office/drawing/2014/main" id="{C0241363-C737-AE5F-D619-FF3DF314C1DA}"/>
              </a:ext>
            </a:extLst>
          </xdr:cNvPr>
          <xdr:cNvSpPr txBox="1"/>
        </xdr:nvSpPr>
        <xdr:spPr>
          <a:xfrm>
            <a:off x="5039941" y="1870979"/>
            <a:ext cx="3744874"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rgbClr val="FF5E8D"/>
                </a:solidFill>
                <a:latin typeface="Segoe UI Black" panose="020B0A02040204020203" pitchFamily="34" charset="0"/>
                <a:ea typeface="Segoe UI Black" panose="020B0A02040204020203" pitchFamily="34" charset="0"/>
              </a:rPr>
              <a:t>Active Risks - by Risk</a:t>
            </a:r>
            <a:r>
              <a:rPr lang="en-US" sz="1800" b="1" baseline="0">
                <a:solidFill>
                  <a:srgbClr val="FF5E8D"/>
                </a:solidFill>
                <a:latin typeface="Segoe UI Black" panose="020B0A02040204020203" pitchFamily="34" charset="0"/>
                <a:ea typeface="Segoe UI Black" panose="020B0A02040204020203" pitchFamily="34" charset="0"/>
              </a:rPr>
              <a:t> Levels</a:t>
            </a:r>
            <a:endParaRPr lang="en-US" sz="1800" b="1">
              <a:solidFill>
                <a:srgbClr val="FF5E8D"/>
              </a:solidFill>
              <a:latin typeface="Segoe UI Black" panose="020B0A02040204020203" pitchFamily="34" charset="0"/>
              <a:ea typeface="Segoe UI Black" panose="020B0A02040204020203" pitchFamily="34" charset="0"/>
            </a:endParaRPr>
          </a:p>
        </xdr:txBody>
      </xdr:sp>
      <xdr:cxnSp macro="">
        <xdr:nvCxnSpPr>
          <xdr:cNvPr id="26" name="Straight Connector 25">
            <a:extLst>
              <a:ext uri="{FF2B5EF4-FFF2-40B4-BE49-F238E27FC236}">
                <a16:creationId xmlns:a16="http://schemas.microsoft.com/office/drawing/2014/main" id="{E47032E7-33D4-2758-F5AE-890E1FE72E66}"/>
              </a:ext>
            </a:extLst>
          </xdr:cNvPr>
          <xdr:cNvCxnSpPr/>
        </xdr:nvCxnSpPr>
        <xdr:spPr>
          <a:xfrm flipV="1">
            <a:off x="5140114" y="2604879"/>
            <a:ext cx="4393842" cy="3922"/>
          </a:xfrm>
          <a:prstGeom prst="line">
            <a:avLst/>
          </a:prstGeom>
          <a:ln>
            <a:solidFill>
              <a:srgbClr val="252B42"/>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Box 26">
            <a:extLst>
              <a:ext uri="{FF2B5EF4-FFF2-40B4-BE49-F238E27FC236}">
                <a16:creationId xmlns:a16="http://schemas.microsoft.com/office/drawing/2014/main" id="{70096551-8169-B57E-FFA5-C1792B381FA8}"/>
              </a:ext>
            </a:extLst>
          </xdr:cNvPr>
          <xdr:cNvSpPr txBox="1"/>
        </xdr:nvSpPr>
        <xdr:spPr>
          <a:xfrm>
            <a:off x="5057143" y="2256046"/>
            <a:ext cx="2889760"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Shows</a:t>
            </a:r>
            <a:r>
              <a:rPr lang="en-US" sz="1100" b="0" baseline="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 the number of risks according to each Level</a:t>
            </a:r>
            <a:endPar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endParaRPr>
          </a:p>
        </xdr:txBody>
      </xdr:sp>
    </xdr:grpSp>
    <xdr:clientData/>
  </xdr:twoCellAnchor>
  <xdr:twoCellAnchor>
    <xdr:from>
      <xdr:col>1</xdr:col>
      <xdr:colOff>285748</xdr:colOff>
      <xdr:row>15</xdr:row>
      <xdr:rowOff>136071</xdr:rowOff>
    </xdr:from>
    <xdr:to>
      <xdr:col>7</xdr:col>
      <xdr:colOff>136070</xdr:colOff>
      <xdr:row>88</xdr:row>
      <xdr:rowOff>108856</xdr:rowOff>
    </xdr:to>
    <xdr:graphicFrame macro="">
      <xdr:nvGraphicFramePr>
        <xdr:cNvPr id="31" name="Donutchart">
          <a:extLst>
            <a:ext uri="{FF2B5EF4-FFF2-40B4-BE49-F238E27FC236}">
              <a16:creationId xmlns:a16="http://schemas.microsoft.com/office/drawing/2014/main" id="{B2E5149B-3F1B-42ED-A6C8-CDC357F5F0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xdr:col>
      <xdr:colOff>190502</xdr:colOff>
      <xdr:row>7</xdr:row>
      <xdr:rowOff>108855</xdr:rowOff>
    </xdr:from>
    <xdr:to>
      <xdr:col>5</xdr:col>
      <xdr:colOff>435428</xdr:colOff>
      <xdr:row>20</xdr:row>
      <xdr:rowOff>146276</xdr:rowOff>
    </xdr:to>
    <xdr:grpSp>
      <xdr:nvGrpSpPr>
        <xdr:cNvPr id="24" name="Group 23">
          <a:extLst>
            <a:ext uri="{FF2B5EF4-FFF2-40B4-BE49-F238E27FC236}">
              <a16:creationId xmlns:a16="http://schemas.microsoft.com/office/drawing/2014/main" id="{F87C2499-17C0-9B1B-3F3E-A47B794F7A37}"/>
            </a:ext>
          </a:extLst>
        </xdr:cNvPr>
        <xdr:cNvGrpSpPr/>
      </xdr:nvGrpSpPr>
      <xdr:grpSpPr>
        <a:xfrm>
          <a:off x="889002" y="1442355"/>
          <a:ext cx="3407226" cy="2513921"/>
          <a:chOff x="892971" y="1700890"/>
          <a:chExt cx="2998142" cy="2513921"/>
        </a:xfrm>
      </xdr:grpSpPr>
      <xdr:sp macro="" textlink="">
        <xdr:nvSpPr>
          <xdr:cNvPr id="7" name="Rectangle: Rounded Corners 6">
            <a:extLst>
              <a:ext uri="{FF2B5EF4-FFF2-40B4-BE49-F238E27FC236}">
                <a16:creationId xmlns:a16="http://schemas.microsoft.com/office/drawing/2014/main" id="{C9EDB577-3689-578D-A6E1-8AD87DB381BC}"/>
              </a:ext>
            </a:extLst>
          </xdr:cNvPr>
          <xdr:cNvSpPr/>
        </xdr:nvSpPr>
        <xdr:spPr>
          <a:xfrm>
            <a:off x="892971" y="1700890"/>
            <a:ext cx="2998142" cy="2513921"/>
          </a:xfrm>
          <a:prstGeom prst="roundRect">
            <a:avLst>
              <a:gd name="adj" fmla="val 9032"/>
            </a:avLst>
          </a:prstGeom>
          <a:solidFill>
            <a:srgbClr val="252B4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sp macro="" textlink="">
        <xdr:nvSpPr>
          <xdr:cNvPr id="11" name="TextBox 10">
            <a:extLst>
              <a:ext uri="{FF2B5EF4-FFF2-40B4-BE49-F238E27FC236}">
                <a16:creationId xmlns:a16="http://schemas.microsoft.com/office/drawing/2014/main" id="{76D0F9FC-0D1C-65A7-F075-28BA289AE535}"/>
              </a:ext>
            </a:extLst>
          </xdr:cNvPr>
          <xdr:cNvSpPr txBox="1"/>
        </xdr:nvSpPr>
        <xdr:spPr>
          <a:xfrm>
            <a:off x="974408" y="1823354"/>
            <a:ext cx="2469696" cy="5306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latin typeface="Segoe UI Black" panose="020B0A02040204020203" pitchFamily="34" charset="0"/>
                <a:ea typeface="Segoe UI Black" panose="020B0A02040204020203" pitchFamily="34" charset="0"/>
                <a:cs typeface="Segoe UI" panose="020B0502040204020203" pitchFamily="34" charset="0"/>
              </a:rPr>
              <a:t>Active Risks</a:t>
            </a:r>
          </a:p>
        </xdr:txBody>
      </xdr:sp>
      <xdr:sp macro="" textlink="">
        <xdr:nvSpPr>
          <xdr:cNvPr id="15" name="TextBox 14">
            <a:extLst>
              <a:ext uri="{FF2B5EF4-FFF2-40B4-BE49-F238E27FC236}">
                <a16:creationId xmlns:a16="http://schemas.microsoft.com/office/drawing/2014/main" id="{E778D425-EB67-6C76-C8C2-487137E0F9B1}"/>
              </a:ext>
            </a:extLst>
          </xdr:cNvPr>
          <xdr:cNvSpPr txBox="1"/>
        </xdr:nvSpPr>
        <xdr:spPr>
          <a:xfrm>
            <a:off x="961006" y="2177140"/>
            <a:ext cx="2700520" cy="340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rPr>
              <a:t>Total risks under active management</a:t>
            </a:r>
          </a:p>
        </xdr:txBody>
      </xdr:sp>
      <xdr:cxnSp macro="">
        <xdr:nvCxnSpPr>
          <xdr:cNvPr id="30" name="Straight Connector 29">
            <a:extLst>
              <a:ext uri="{FF2B5EF4-FFF2-40B4-BE49-F238E27FC236}">
                <a16:creationId xmlns:a16="http://schemas.microsoft.com/office/drawing/2014/main" id="{193866EC-F1C0-FA9F-BF25-8652DD26D6FE}"/>
              </a:ext>
            </a:extLst>
          </xdr:cNvPr>
          <xdr:cNvCxnSpPr/>
        </xdr:nvCxnSpPr>
        <xdr:spPr>
          <a:xfrm>
            <a:off x="1056254" y="2509630"/>
            <a:ext cx="2631884" cy="2589"/>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sp macro="" textlink="RiskPivots!C92">
        <xdr:nvSpPr>
          <xdr:cNvPr id="34" name="percent_compliance">
            <a:extLst>
              <a:ext uri="{FF2B5EF4-FFF2-40B4-BE49-F238E27FC236}">
                <a16:creationId xmlns:a16="http://schemas.microsoft.com/office/drawing/2014/main" id="{E0D21FD1-28D3-04FE-982A-71BE6EADDE5A}"/>
              </a:ext>
            </a:extLst>
          </xdr:cNvPr>
          <xdr:cNvSpPr txBox="1"/>
        </xdr:nvSpPr>
        <xdr:spPr>
          <a:xfrm>
            <a:off x="1383025" y="2734037"/>
            <a:ext cx="1529504" cy="1020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04E42551-B7A9-41C7-B9FE-EEDA2B5C7408}" type="TxLink">
              <a:rPr lang="en-US" sz="6600" b="0" i="0" u="none" strike="noStrike">
                <a:solidFill>
                  <a:schemeClr val="bg1"/>
                </a:solidFill>
                <a:latin typeface="Segoe UI Black" panose="020B0A02040204020203" pitchFamily="34" charset="0"/>
                <a:ea typeface="Segoe UI Black" panose="020B0A02040204020203" pitchFamily="34" charset="0"/>
                <a:cs typeface="Segoe UI" panose="020B0502040204020203" pitchFamily="34" charset="0"/>
              </a:rPr>
              <a:pPr marL="0" indent="0" algn="ctr"/>
              <a:t>17</a:t>
            </a:fld>
            <a:endParaRPr lang="en-US" sz="41300" b="0">
              <a:solidFill>
                <a:schemeClr val="bg1"/>
              </a:solidFill>
              <a:latin typeface="Segoe UI Black" panose="020B0A02040204020203" pitchFamily="34" charset="0"/>
              <a:ea typeface="Segoe UI Black" panose="020B0A02040204020203" pitchFamily="34" charset="0"/>
              <a:cs typeface="Segoe UI" panose="020B0502040204020203" pitchFamily="34" charset="0"/>
            </a:endParaRPr>
          </a:p>
        </xdr:txBody>
      </xdr:sp>
    </xdr:grpSp>
    <xdr:clientData/>
  </xdr:twoCellAnchor>
  <xdr:twoCellAnchor editAs="absolute">
    <xdr:from>
      <xdr:col>6</xdr:col>
      <xdr:colOff>193221</xdr:colOff>
      <xdr:row>7</xdr:row>
      <xdr:rowOff>97969</xdr:rowOff>
    </xdr:from>
    <xdr:to>
      <xdr:col>11</xdr:col>
      <xdr:colOff>163285</xdr:colOff>
      <xdr:row>20</xdr:row>
      <xdr:rowOff>135390</xdr:rowOff>
    </xdr:to>
    <xdr:grpSp>
      <xdr:nvGrpSpPr>
        <xdr:cNvPr id="4" name="Group 3">
          <a:extLst>
            <a:ext uri="{FF2B5EF4-FFF2-40B4-BE49-F238E27FC236}">
              <a16:creationId xmlns:a16="http://schemas.microsoft.com/office/drawing/2014/main" id="{6F9256E2-61FC-4EFE-8435-30DC00996FC1}"/>
            </a:ext>
          </a:extLst>
        </xdr:cNvPr>
        <xdr:cNvGrpSpPr/>
      </xdr:nvGrpSpPr>
      <xdr:grpSpPr>
        <a:xfrm>
          <a:off x="4752521" y="1431469"/>
          <a:ext cx="3462564" cy="2513921"/>
          <a:chOff x="892971" y="1700890"/>
          <a:chExt cx="2521630" cy="2513921"/>
        </a:xfrm>
      </xdr:grpSpPr>
      <xdr:sp macro="" textlink="">
        <xdr:nvSpPr>
          <xdr:cNvPr id="12" name="Rectangle: Rounded Corners 11">
            <a:extLst>
              <a:ext uri="{FF2B5EF4-FFF2-40B4-BE49-F238E27FC236}">
                <a16:creationId xmlns:a16="http://schemas.microsoft.com/office/drawing/2014/main" id="{B426A916-E968-F95D-1557-6232C3426EB2}"/>
              </a:ext>
            </a:extLst>
          </xdr:cNvPr>
          <xdr:cNvSpPr/>
        </xdr:nvSpPr>
        <xdr:spPr>
          <a:xfrm>
            <a:off x="892971" y="1700890"/>
            <a:ext cx="2521630" cy="2513921"/>
          </a:xfrm>
          <a:prstGeom prst="roundRect">
            <a:avLst>
              <a:gd name="adj" fmla="val 9032"/>
            </a:avLst>
          </a:prstGeom>
          <a:solidFill>
            <a:srgbClr val="252B4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sp macro="" textlink="">
        <xdr:nvSpPr>
          <xdr:cNvPr id="20" name="TextBox 19">
            <a:extLst>
              <a:ext uri="{FF2B5EF4-FFF2-40B4-BE49-F238E27FC236}">
                <a16:creationId xmlns:a16="http://schemas.microsoft.com/office/drawing/2014/main" id="{825FACDF-D39B-BB4E-6F5E-93C282FC8126}"/>
              </a:ext>
            </a:extLst>
          </xdr:cNvPr>
          <xdr:cNvSpPr txBox="1"/>
        </xdr:nvSpPr>
        <xdr:spPr>
          <a:xfrm>
            <a:off x="947398" y="1864176"/>
            <a:ext cx="2286116" cy="39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latin typeface="Segoe UI Black" panose="020B0A02040204020203" pitchFamily="34" charset="0"/>
                <a:ea typeface="Segoe UI Black" panose="020B0A02040204020203" pitchFamily="34" charset="0"/>
                <a:cs typeface="Segoe UI" panose="020B0502040204020203" pitchFamily="34" charset="0"/>
              </a:rPr>
              <a:t>Mitigated Risks</a:t>
            </a:r>
          </a:p>
        </xdr:txBody>
      </xdr:sp>
      <xdr:sp macro="" textlink="">
        <xdr:nvSpPr>
          <xdr:cNvPr id="23" name="TextBox 22">
            <a:extLst>
              <a:ext uri="{FF2B5EF4-FFF2-40B4-BE49-F238E27FC236}">
                <a16:creationId xmlns:a16="http://schemas.microsoft.com/office/drawing/2014/main" id="{970A0FD3-705B-D64F-C266-C8A619314F9F}"/>
              </a:ext>
            </a:extLst>
          </xdr:cNvPr>
          <xdr:cNvSpPr txBox="1"/>
        </xdr:nvSpPr>
        <xdr:spPr>
          <a:xfrm>
            <a:off x="961006" y="2177140"/>
            <a:ext cx="2432275" cy="340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rPr>
              <a:t>Percentage of risks</a:t>
            </a:r>
            <a:r>
              <a:rPr lang="en-US" sz="1100" b="0" baseline="0">
                <a:solidFill>
                  <a:schemeClr val="bg1"/>
                </a:solidFill>
                <a:latin typeface="Segoe UI" panose="020B0502040204020203" pitchFamily="34" charset="0"/>
                <a:ea typeface="Segoe UI Black" panose="020B0A02040204020203" pitchFamily="34" charset="0"/>
                <a:cs typeface="Segoe UI" panose="020B0502040204020203" pitchFamily="34" charset="0"/>
              </a:rPr>
              <a:t> that are mitigated so far</a:t>
            </a:r>
            <a:endPar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endParaRPr>
          </a:p>
        </xdr:txBody>
      </xdr:sp>
      <xdr:cxnSp macro="">
        <xdr:nvCxnSpPr>
          <xdr:cNvPr id="25" name="Straight Connector 24">
            <a:extLst>
              <a:ext uri="{FF2B5EF4-FFF2-40B4-BE49-F238E27FC236}">
                <a16:creationId xmlns:a16="http://schemas.microsoft.com/office/drawing/2014/main" id="{1145DA43-7C69-B3CD-EC15-3F6BE86AFDF8}"/>
              </a:ext>
            </a:extLst>
          </xdr:cNvPr>
          <xdr:cNvCxnSpPr/>
        </xdr:nvCxnSpPr>
        <xdr:spPr>
          <a:xfrm>
            <a:off x="1022300" y="2509630"/>
            <a:ext cx="2289402" cy="2589"/>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sp macro="" textlink="RiskPivots!E73">
        <xdr:nvSpPr>
          <xdr:cNvPr id="28" name="percent_compliance">
            <a:extLst>
              <a:ext uri="{FF2B5EF4-FFF2-40B4-BE49-F238E27FC236}">
                <a16:creationId xmlns:a16="http://schemas.microsoft.com/office/drawing/2014/main" id="{22CAC42D-A46F-F90A-86A8-EBDEAD1E50A6}"/>
              </a:ext>
            </a:extLst>
          </xdr:cNvPr>
          <xdr:cNvSpPr txBox="1"/>
        </xdr:nvSpPr>
        <xdr:spPr>
          <a:xfrm>
            <a:off x="1383025" y="2734037"/>
            <a:ext cx="1529504" cy="1020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CF0FF42C-731A-4887-BB13-72C208E1C68F}" type="TxLink">
              <a:rPr lang="en-US" sz="6600" b="0" i="0" u="none" strike="noStrike">
                <a:solidFill>
                  <a:schemeClr val="bg1"/>
                </a:solidFill>
                <a:latin typeface="Segoe UI Black" panose="020B0A02040204020203" pitchFamily="34" charset="0"/>
                <a:ea typeface="Segoe UI Black" panose="020B0A02040204020203" pitchFamily="34" charset="0"/>
                <a:cs typeface="Segoe UI" panose="020B0502040204020203" pitchFamily="34" charset="0"/>
              </a:rPr>
              <a:pPr marL="0" indent="0" algn="ctr"/>
              <a:t>5%</a:t>
            </a:fld>
            <a:endParaRPr lang="en-US" sz="333300" b="0">
              <a:solidFill>
                <a:schemeClr val="bg1"/>
              </a:solidFill>
              <a:latin typeface="Segoe UI Black" panose="020B0A02040204020203" pitchFamily="34" charset="0"/>
              <a:ea typeface="Segoe UI Black" panose="020B0A02040204020203" pitchFamily="34" charset="0"/>
              <a:cs typeface="Segoe UI" panose="020B0502040204020203" pitchFamily="34" charset="0"/>
            </a:endParaRPr>
          </a:p>
        </xdr:txBody>
      </xdr:sp>
    </xdr:grpSp>
    <xdr:clientData/>
  </xdr:twoCellAnchor>
  <xdr:twoCellAnchor editAs="absolute">
    <xdr:from>
      <xdr:col>0</xdr:col>
      <xdr:colOff>41829</xdr:colOff>
      <xdr:row>0</xdr:row>
      <xdr:rowOff>98778</xdr:rowOff>
    </xdr:from>
    <xdr:to>
      <xdr:col>29</xdr:col>
      <xdr:colOff>259543</xdr:colOff>
      <xdr:row>7</xdr:row>
      <xdr:rowOff>23686</xdr:rowOff>
    </xdr:to>
    <xdr:grpSp>
      <xdr:nvGrpSpPr>
        <xdr:cNvPr id="18" name="Group 17">
          <a:extLst>
            <a:ext uri="{FF2B5EF4-FFF2-40B4-BE49-F238E27FC236}">
              <a16:creationId xmlns:a16="http://schemas.microsoft.com/office/drawing/2014/main" id="{DD652988-EAB1-E734-74FA-E2FE753812DE}"/>
            </a:ext>
          </a:extLst>
        </xdr:cNvPr>
        <xdr:cNvGrpSpPr>
          <a:grpSpLocks/>
        </xdr:cNvGrpSpPr>
      </xdr:nvGrpSpPr>
      <xdr:grpSpPr>
        <a:xfrm>
          <a:off x="41829" y="98778"/>
          <a:ext cx="20842514" cy="1258408"/>
          <a:chOff x="13607" y="0"/>
          <a:chExt cx="18301607" cy="1265464"/>
        </a:xfrm>
      </xdr:grpSpPr>
      <xdr:sp macro="" textlink="">
        <xdr:nvSpPr>
          <xdr:cNvPr id="16" name="Rectangle 15">
            <a:extLst>
              <a:ext uri="{FF2B5EF4-FFF2-40B4-BE49-F238E27FC236}">
                <a16:creationId xmlns:a16="http://schemas.microsoft.com/office/drawing/2014/main" id="{4A442A50-9C22-1ADC-BA9C-6B1D16E03F11}"/>
              </a:ext>
            </a:extLst>
          </xdr:cNvPr>
          <xdr:cNvSpPr/>
        </xdr:nvSpPr>
        <xdr:spPr>
          <a:xfrm>
            <a:off x="13607" y="0"/>
            <a:ext cx="18301607"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6" name="Rectangle 5">
            <a:extLst>
              <a:ext uri="{FF2B5EF4-FFF2-40B4-BE49-F238E27FC236}">
                <a16:creationId xmlns:a16="http://schemas.microsoft.com/office/drawing/2014/main" id="{5C11FBAE-C86B-13A1-C003-EA999969D7E4}"/>
              </a:ext>
            </a:extLst>
          </xdr:cNvPr>
          <xdr:cNvSpPr/>
        </xdr:nvSpPr>
        <xdr:spPr>
          <a:xfrm>
            <a:off x="3818796" y="121536"/>
            <a:ext cx="6005561"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4800" b="1">
                <a:solidFill>
                  <a:sysClr val="windowText" lastClr="000000"/>
                </a:solidFill>
                <a:effectLst/>
                <a:latin typeface="Segoe UI" panose="020B0502040204020203" pitchFamily="34" charset="0"/>
                <a:ea typeface="+mn-ea"/>
                <a:cs typeface="Segoe UI" panose="020B0502040204020203" pitchFamily="34" charset="0"/>
              </a:rPr>
              <a:t>RISK DASHBOARD</a:t>
            </a:r>
            <a:endParaRPr lang="en-US" sz="48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14" name="Picture 13">
            <a:extLst>
              <a:ext uri="{FF2B5EF4-FFF2-40B4-BE49-F238E27FC236}">
                <a16:creationId xmlns:a16="http://schemas.microsoft.com/office/drawing/2014/main" id="{96DC0448-C7AD-6691-C3EA-2D4BB994718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7" name="Rectangle: Rounded Corners 16">
            <a:extLst>
              <a:ext uri="{FF2B5EF4-FFF2-40B4-BE49-F238E27FC236}">
                <a16:creationId xmlns:a16="http://schemas.microsoft.com/office/drawing/2014/main" id="{C74A3E09-7F62-6E6B-6E88-E72C74CBD596}"/>
              </a:ext>
            </a:extLst>
          </xdr:cNvPr>
          <xdr:cNvSpPr/>
        </xdr:nvSpPr>
        <xdr:spPr>
          <a:xfrm>
            <a:off x="15512144" y="34045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twoCellAnchor>
    <xdr:from>
      <xdr:col>1</xdr:col>
      <xdr:colOff>328708</xdr:colOff>
      <xdr:row>87</xdr:row>
      <xdr:rowOff>93916</xdr:rowOff>
    </xdr:from>
    <xdr:to>
      <xdr:col>15</xdr:col>
      <xdr:colOff>455709</xdr:colOff>
      <xdr:row>103</xdr:row>
      <xdr:rowOff>207842</xdr:rowOff>
    </xdr:to>
    <xdr:sp macro="" textlink="">
      <xdr:nvSpPr>
        <xdr:cNvPr id="22" name="Rectangle: Rounded Corners 21">
          <a:extLst>
            <a:ext uri="{FF2B5EF4-FFF2-40B4-BE49-F238E27FC236}">
              <a16:creationId xmlns:a16="http://schemas.microsoft.com/office/drawing/2014/main" id="{C00745E8-B6A3-5C71-E0FB-989A9A6B49A0}"/>
            </a:ext>
          </a:extLst>
        </xdr:cNvPr>
        <xdr:cNvSpPr/>
      </xdr:nvSpPr>
      <xdr:spPr>
        <a:xfrm>
          <a:off x="1030943" y="16798151"/>
          <a:ext cx="10316884" cy="5388162"/>
        </a:xfrm>
        <a:prstGeom prst="roundRect">
          <a:avLst>
            <a:gd name="adj" fmla="val 5942"/>
          </a:avLst>
        </a:prstGeom>
        <a:noFill/>
        <a:ln w="57150">
          <a:solidFill>
            <a:srgbClr val="A29BF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xdr:clientData/>
  </xdr:twoCellAnchor>
  <xdr:twoCellAnchor>
    <xdr:from>
      <xdr:col>1</xdr:col>
      <xdr:colOff>560483</xdr:colOff>
      <xdr:row>88</xdr:row>
      <xdr:rowOff>80367</xdr:rowOff>
    </xdr:from>
    <xdr:to>
      <xdr:col>5</xdr:col>
      <xdr:colOff>5643</xdr:colOff>
      <xdr:row>90</xdr:row>
      <xdr:rowOff>144702</xdr:rowOff>
    </xdr:to>
    <xdr:sp macro="" textlink="">
      <xdr:nvSpPr>
        <xdr:cNvPr id="29" name="TextBox 28">
          <a:extLst>
            <a:ext uri="{FF2B5EF4-FFF2-40B4-BE49-F238E27FC236}">
              <a16:creationId xmlns:a16="http://schemas.microsoft.com/office/drawing/2014/main" id="{5FB5553D-ABCE-4C20-A2BB-D6C8AEFA051D}"/>
            </a:ext>
          </a:extLst>
        </xdr:cNvPr>
        <xdr:cNvSpPr txBox="1"/>
      </xdr:nvSpPr>
      <xdr:spPr>
        <a:xfrm>
          <a:off x="1172804" y="10557867"/>
          <a:ext cx="2221018" cy="445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800" b="1">
              <a:solidFill>
                <a:srgbClr val="FF5E8D"/>
              </a:solidFill>
              <a:latin typeface="Segoe UI Black" panose="020B0A02040204020203" pitchFamily="34" charset="0"/>
              <a:ea typeface="Segoe UI Black" panose="020B0A02040204020203" pitchFamily="34" charset="0"/>
              <a:cs typeface="Segoe UI" panose="020B0502040204020203" pitchFamily="34" charset="0"/>
            </a:rPr>
            <a:t>Risk Heatmap</a:t>
          </a:r>
        </a:p>
      </xdr:txBody>
    </xdr:sp>
    <xdr:clientData/>
  </xdr:twoCellAnchor>
  <xdr:twoCellAnchor>
    <xdr:from>
      <xdr:col>1</xdr:col>
      <xdr:colOff>560483</xdr:colOff>
      <xdr:row>90</xdr:row>
      <xdr:rowOff>139989</xdr:rowOff>
    </xdr:from>
    <xdr:to>
      <xdr:col>7</xdr:col>
      <xdr:colOff>107682</xdr:colOff>
      <xdr:row>92</xdr:row>
      <xdr:rowOff>74223</xdr:rowOff>
    </xdr:to>
    <xdr:sp macro="" textlink="">
      <xdr:nvSpPr>
        <xdr:cNvPr id="33" name="TextBox 32">
          <a:extLst>
            <a:ext uri="{FF2B5EF4-FFF2-40B4-BE49-F238E27FC236}">
              <a16:creationId xmlns:a16="http://schemas.microsoft.com/office/drawing/2014/main" id="{40426AFB-CA1E-4D5E-9A27-4FA420735EF6}"/>
            </a:ext>
          </a:extLst>
        </xdr:cNvPr>
        <xdr:cNvSpPr txBox="1"/>
      </xdr:nvSpPr>
      <xdr:spPr>
        <a:xfrm>
          <a:off x="1172804" y="10998489"/>
          <a:ext cx="3547699" cy="3424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rgbClr val="252B42"/>
              </a:solidFill>
              <a:latin typeface="Segoe UI" panose="020B0502040204020203" pitchFamily="34" charset="0"/>
              <a:ea typeface="Segoe UI Black" panose="020B0A02040204020203" pitchFamily="34" charset="0"/>
              <a:cs typeface="Segoe UI" panose="020B0502040204020203" pitchFamily="34" charset="0"/>
            </a:rPr>
            <a:t>Heatmap showing all Active Risks</a:t>
          </a:r>
        </a:p>
      </xdr:txBody>
    </xdr:sp>
    <xdr:clientData/>
  </xdr:twoCellAnchor>
  <xdr:twoCellAnchor>
    <xdr:from>
      <xdr:col>1</xdr:col>
      <xdr:colOff>560482</xdr:colOff>
      <xdr:row>92</xdr:row>
      <xdr:rowOff>73060</xdr:rowOff>
    </xdr:from>
    <xdr:to>
      <xdr:col>14</xdr:col>
      <xdr:colOff>320452</xdr:colOff>
      <xdr:row>92</xdr:row>
      <xdr:rowOff>74220</xdr:rowOff>
    </xdr:to>
    <xdr:cxnSp macro="">
      <xdr:nvCxnSpPr>
        <xdr:cNvPr id="35" name="Straight Connector 34">
          <a:extLst>
            <a:ext uri="{FF2B5EF4-FFF2-40B4-BE49-F238E27FC236}">
              <a16:creationId xmlns:a16="http://schemas.microsoft.com/office/drawing/2014/main" id="{54159814-5774-4FD3-99B6-5FBB9DF9B963}"/>
            </a:ext>
          </a:extLst>
        </xdr:cNvPr>
        <xdr:cNvCxnSpPr/>
      </xdr:nvCxnSpPr>
      <xdr:spPr>
        <a:xfrm flipV="1">
          <a:off x="1172803" y="11339774"/>
          <a:ext cx="8046720" cy="1160"/>
        </a:xfrm>
        <a:prstGeom prst="line">
          <a:avLst/>
        </a:prstGeom>
        <a:ln>
          <a:solidFill>
            <a:srgbClr val="252B4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70756</xdr:colOff>
      <xdr:row>7</xdr:row>
      <xdr:rowOff>111573</xdr:rowOff>
    </xdr:from>
    <xdr:to>
      <xdr:col>17</xdr:col>
      <xdr:colOff>40820</xdr:colOff>
      <xdr:row>20</xdr:row>
      <xdr:rowOff>148994</xdr:rowOff>
    </xdr:to>
    <xdr:grpSp>
      <xdr:nvGrpSpPr>
        <xdr:cNvPr id="47" name="Group 46">
          <a:extLst>
            <a:ext uri="{FF2B5EF4-FFF2-40B4-BE49-F238E27FC236}">
              <a16:creationId xmlns:a16="http://schemas.microsoft.com/office/drawing/2014/main" id="{16281D26-102B-34B8-21EE-F981F3C0BA19}"/>
            </a:ext>
          </a:extLst>
        </xdr:cNvPr>
        <xdr:cNvGrpSpPr/>
      </xdr:nvGrpSpPr>
      <xdr:grpSpPr>
        <a:xfrm>
          <a:off x="8821056" y="1445073"/>
          <a:ext cx="3462564" cy="2513921"/>
          <a:chOff x="892971" y="1700890"/>
          <a:chExt cx="2521630" cy="2513921"/>
        </a:xfrm>
      </xdr:grpSpPr>
      <xdr:sp macro="" textlink="">
        <xdr:nvSpPr>
          <xdr:cNvPr id="48" name="Rectangle: Rounded Corners 47">
            <a:extLst>
              <a:ext uri="{FF2B5EF4-FFF2-40B4-BE49-F238E27FC236}">
                <a16:creationId xmlns:a16="http://schemas.microsoft.com/office/drawing/2014/main" id="{7C50DEF6-631C-765C-3FCA-2E32C0B52006}"/>
              </a:ext>
            </a:extLst>
          </xdr:cNvPr>
          <xdr:cNvSpPr/>
        </xdr:nvSpPr>
        <xdr:spPr>
          <a:xfrm>
            <a:off x="892971" y="1700890"/>
            <a:ext cx="2521630" cy="2513921"/>
          </a:xfrm>
          <a:prstGeom prst="roundRect">
            <a:avLst>
              <a:gd name="adj" fmla="val 9032"/>
            </a:avLst>
          </a:prstGeom>
          <a:solidFill>
            <a:srgbClr val="252B4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sp macro="" textlink="">
        <xdr:nvSpPr>
          <xdr:cNvPr id="49" name="TextBox 48">
            <a:extLst>
              <a:ext uri="{FF2B5EF4-FFF2-40B4-BE49-F238E27FC236}">
                <a16:creationId xmlns:a16="http://schemas.microsoft.com/office/drawing/2014/main" id="{B69F82E3-A804-416A-3675-F2C9AA7507A1}"/>
              </a:ext>
            </a:extLst>
          </xdr:cNvPr>
          <xdr:cNvSpPr txBox="1"/>
        </xdr:nvSpPr>
        <xdr:spPr>
          <a:xfrm>
            <a:off x="947398" y="1864176"/>
            <a:ext cx="2286116" cy="39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latin typeface="Segoe UI Black" panose="020B0A02040204020203" pitchFamily="34" charset="0"/>
                <a:ea typeface="Segoe UI Black" panose="020B0A02040204020203" pitchFamily="34" charset="0"/>
                <a:cs typeface="Segoe UI" panose="020B0502040204020203" pitchFamily="34" charset="0"/>
              </a:rPr>
              <a:t>Risk above tolerance</a:t>
            </a:r>
          </a:p>
        </xdr:txBody>
      </xdr:sp>
      <xdr:sp macro="" textlink="">
        <xdr:nvSpPr>
          <xdr:cNvPr id="50" name="TextBox 49">
            <a:extLst>
              <a:ext uri="{FF2B5EF4-FFF2-40B4-BE49-F238E27FC236}">
                <a16:creationId xmlns:a16="http://schemas.microsoft.com/office/drawing/2014/main" id="{F626814A-98DA-8C37-C27D-FE5D588E4954}"/>
              </a:ext>
            </a:extLst>
          </xdr:cNvPr>
          <xdr:cNvSpPr txBox="1"/>
        </xdr:nvSpPr>
        <xdr:spPr>
          <a:xfrm>
            <a:off x="961006" y="2177140"/>
            <a:ext cx="2432275" cy="340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rPr>
              <a:t>%</a:t>
            </a:r>
            <a:r>
              <a:rPr lang="en-US" sz="1100" b="0" baseline="0">
                <a:solidFill>
                  <a:schemeClr val="bg1"/>
                </a:solidFill>
                <a:latin typeface="Segoe UI" panose="020B0502040204020203" pitchFamily="34" charset="0"/>
                <a:ea typeface="Segoe UI Black" panose="020B0A02040204020203" pitchFamily="34" charset="0"/>
                <a:cs typeface="Segoe UI" panose="020B0502040204020203" pitchFamily="34" charset="0"/>
              </a:rPr>
              <a:t> of risks that exceed the tolerance level</a:t>
            </a:r>
            <a:endPar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endParaRPr>
          </a:p>
        </xdr:txBody>
      </xdr:sp>
      <xdr:cxnSp macro="">
        <xdr:nvCxnSpPr>
          <xdr:cNvPr id="51" name="Straight Connector 50">
            <a:extLst>
              <a:ext uri="{FF2B5EF4-FFF2-40B4-BE49-F238E27FC236}">
                <a16:creationId xmlns:a16="http://schemas.microsoft.com/office/drawing/2014/main" id="{91F4EF14-FD11-1C4A-2067-DD36DAB7F88F}"/>
              </a:ext>
            </a:extLst>
          </xdr:cNvPr>
          <xdr:cNvCxnSpPr/>
        </xdr:nvCxnSpPr>
        <xdr:spPr>
          <a:xfrm>
            <a:off x="1022300" y="2509630"/>
            <a:ext cx="2289402" cy="2589"/>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sp macro="" textlink="RiskPivots!F64">
        <xdr:nvSpPr>
          <xdr:cNvPr id="52" name="percent_compliance">
            <a:extLst>
              <a:ext uri="{FF2B5EF4-FFF2-40B4-BE49-F238E27FC236}">
                <a16:creationId xmlns:a16="http://schemas.microsoft.com/office/drawing/2014/main" id="{93560452-6366-FF57-FD4D-97C01AE27B23}"/>
              </a:ext>
            </a:extLst>
          </xdr:cNvPr>
          <xdr:cNvSpPr txBox="1"/>
        </xdr:nvSpPr>
        <xdr:spPr>
          <a:xfrm>
            <a:off x="1037842" y="2734037"/>
            <a:ext cx="2252262" cy="1020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9FD8F480-B4F4-44FF-9345-65C5E8F40614}" type="TxLink">
              <a:rPr lang="en-US" sz="6600" b="1" i="0" u="none" strike="noStrike">
                <a:solidFill>
                  <a:schemeClr val="bg1"/>
                </a:solidFill>
                <a:latin typeface="Segoe UI Black" panose="020B0A02040204020203" pitchFamily="34" charset="0"/>
                <a:ea typeface="Segoe UI Black" panose="020B0A02040204020203" pitchFamily="34" charset="0"/>
                <a:cs typeface="Calibri"/>
              </a:rPr>
              <a:pPr marL="0" indent="0" algn="ctr"/>
              <a:t>85%</a:t>
            </a:fld>
            <a:endParaRPr lang="en-US" sz="6600" b="0">
              <a:solidFill>
                <a:schemeClr val="bg1"/>
              </a:solidFill>
              <a:latin typeface="Segoe UI Black" panose="020B0A02040204020203" pitchFamily="34" charset="0"/>
              <a:ea typeface="Segoe UI Black" panose="020B0A02040204020203" pitchFamily="34" charset="0"/>
              <a:cs typeface="Segoe UI" panose="020B0502040204020203" pitchFamily="34" charset="0"/>
            </a:endParaRPr>
          </a:p>
        </xdr:txBody>
      </xdr:sp>
    </xdr:grpSp>
    <xdr:clientData/>
  </xdr:twoCellAnchor>
  <xdr:twoCellAnchor editAs="absolute">
    <xdr:from>
      <xdr:col>17</xdr:col>
      <xdr:colOff>601435</xdr:colOff>
      <xdr:row>7</xdr:row>
      <xdr:rowOff>111577</xdr:rowOff>
    </xdr:from>
    <xdr:to>
      <xdr:col>22</xdr:col>
      <xdr:colOff>571499</xdr:colOff>
      <xdr:row>20</xdr:row>
      <xdr:rowOff>148998</xdr:rowOff>
    </xdr:to>
    <xdr:grpSp>
      <xdr:nvGrpSpPr>
        <xdr:cNvPr id="57" name="Group 56">
          <a:extLst>
            <a:ext uri="{FF2B5EF4-FFF2-40B4-BE49-F238E27FC236}">
              <a16:creationId xmlns:a16="http://schemas.microsoft.com/office/drawing/2014/main" id="{CDD7C690-D838-1E3E-CD68-3C965874CAF4}"/>
            </a:ext>
          </a:extLst>
        </xdr:cNvPr>
        <xdr:cNvGrpSpPr/>
      </xdr:nvGrpSpPr>
      <xdr:grpSpPr>
        <a:xfrm>
          <a:off x="12844235" y="1445077"/>
          <a:ext cx="3462564" cy="2513921"/>
          <a:chOff x="892971" y="1700890"/>
          <a:chExt cx="2521630" cy="2513921"/>
        </a:xfrm>
      </xdr:grpSpPr>
      <xdr:sp macro="" textlink="">
        <xdr:nvSpPr>
          <xdr:cNvPr id="58" name="Rectangle: Rounded Corners 57">
            <a:extLst>
              <a:ext uri="{FF2B5EF4-FFF2-40B4-BE49-F238E27FC236}">
                <a16:creationId xmlns:a16="http://schemas.microsoft.com/office/drawing/2014/main" id="{11887F73-8817-C678-122D-3E504132A7D2}"/>
              </a:ext>
            </a:extLst>
          </xdr:cNvPr>
          <xdr:cNvSpPr/>
        </xdr:nvSpPr>
        <xdr:spPr>
          <a:xfrm>
            <a:off x="892971" y="1700890"/>
            <a:ext cx="2521630" cy="2513921"/>
          </a:xfrm>
          <a:prstGeom prst="roundRect">
            <a:avLst>
              <a:gd name="adj" fmla="val 9032"/>
            </a:avLst>
          </a:prstGeom>
          <a:solidFill>
            <a:srgbClr val="252B4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sp macro="" textlink="">
        <xdr:nvSpPr>
          <xdr:cNvPr id="59" name="TextBox 58">
            <a:extLst>
              <a:ext uri="{FF2B5EF4-FFF2-40B4-BE49-F238E27FC236}">
                <a16:creationId xmlns:a16="http://schemas.microsoft.com/office/drawing/2014/main" id="{A5D0862F-0E4E-C6D3-EAA3-F9AD65BD806D}"/>
              </a:ext>
            </a:extLst>
          </xdr:cNvPr>
          <xdr:cNvSpPr txBox="1"/>
        </xdr:nvSpPr>
        <xdr:spPr>
          <a:xfrm>
            <a:off x="947398" y="1864176"/>
            <a:ext cx="2286116" cy="39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latin typeface="Segoe UI Black" panose="020B0A02040204020203" pitchFamily="34" charset="0"/>
                <a:ea typeface="Segoe UI Black" panose="020B0A02040204020203" pitchFamily="34" charset="0"/>
                <a:cs typeface="Segoe UI" panose="020B0502040204020203" pitchFamily="34" charset="0"/>
              </a:rPr>
              <a:t>Accepted Risks</a:t>
            </a:r>
          </a:p>
        </xdr:txBody>
      </xdr:sp>
      <xdr:sp macro="" textlink="">
        <xdr:nvSpPr>
          <xdr:cNvPr id="60" name="TextBox 59">
            <a:extLst>
              <a:ext uri="{FF2B5EF4-FFF2-40B4-BE49-F238E27FC236}">
                <a16:creationId xmlns:a16="http://schemas.microsoft.com/office/drawing/2014/main" id="{3E678E0B-CE09-0C3E-FC3F-230B184C0C20}"/>
              </a:ext>
            </a:extLst>
          </xdr:cNvPr>
          <xdr:cNvSpPr txBox="1"/>
        </xdr:nvSpPr>
        <xdr:spPr>
          <a:xfrm>
            <a:off x="961006" y="2177140"/>
            <a:ext cx="2432275" cy="340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rPr>
              <a:t>Percentage of risks</a:t>
            </a:r>
            <a:r>
              <a:rPr lang="en-US" sz="1100" b="0" baseline="0">
                <a:solidFill>
                  <a:schemeClr val="bg1"/>
                </a:solidFill>
                <a:latin typeface="Segoe UI" panose="020B0502040204020203" pitchFamily="34" charset="0"/>
                <a:ea typeface="Segoe UI Black" panose="020B0A02040204020203" pitchFamily="34" charset="0"/>
                <a:cs typeface="Segoe UI" panose="020B0502040204020203" pitchFamily="34" charset="0"/>
              </a:rPr>
              <a:t> that have been accepted</a:t>
            </a:r>
            <a:endPar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endParaRPr>
          </a:p>
        </xdr:txBody>
      </xdr:sp>
      <xdr:cxnSp macro="">
        <xdr:nvCxnSpPr>
          <xdr:cNvPr id="61" name="Straight Connector 60">
            <a:extLst>
              <a:ext uri="{FF2B5EF4-FFF2-40B4-BE49-F238E27FC236}">
                <a16:creationId xmlns:a16="http://schemas.microsoft.com/office/drawing/2014/main" id="{A4CFDB0B-D48D-9F8A-49E7-BF1273E06776}"/>
              </a:ext>
            </a:extLst>
          </xdr:cNvPr>
          <xdr:cNvCxnSpPr/>
        </xdr:nvCxnSpPr>
        <xdr:spPr>
          <a:xfrm>
            <a:off x="1022300" y="2509630"/>
            <a:ext cx="2289402" cy="2589"/>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sp macro="" textlink="RiskPivots!C115">
        <xdr:nvSpPr>
          <xdr:cNvPr id="62" name="percent_compliance">
            <a:extLst>
              <a:ext uri="{FF2B5EF4-FFF2-40B4-BE49-F238E27FC236}">
                <a16:creationId xmlns:a16="http://schemas.microsoft.com/office/drawing/2014/main" id="{343466BC-1202-60B5-C6C8-8DD24355F569}"/>
              </a:ext>
            </a:extLst>
          </xdr:cNvPr>
          <xdr:cNvSpPr txBox="1"/>
        </xdr:nvSpPr>
        <xdr:spPr>
          <a:xfrm>
            <a:off x="1162338" y="2734037"/>
            <a:ext cx="2014588" cy="1020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66D1DF39-C396-4E43-BA55-CDF38F199D57}" type="TxLink">
              <a:rPr lang="en-US" sz="6600" b="0" i="0" u="none" strike="noStrike">
                <a:solidFill>
                  <a:schemeClr val="bg1"/>
                </a:solidFill>
                <a:latin typeface="Segoe UI Black" panose="020B0A02040204020203" pitchFamily="34" charset="0"/>
                <a:ea typeface="Segoe UI Black" panose="020B0A02040204020203" pitchFamily="34" charset="0"/>
                <a:cs typeface="Calibri"/>
              </a:rPr>
              <a:pPr marL="0" indent="0" algn="ctr"/>
              <a:t>10%</a:t>
            </a:fld>
            <a:endParaRPr lang="en-US" sz="6600" b="0">
              <a:solidFill>
                <a:schemeClr val="bg1"/>
              </a:solidFill>
              <a:latin typeface="Segoe UI Black" panose="020B0A02040204020203" pitchFamily="34" charset="0"/>
              <a:ea typeface="Segoe UI Black" panose="020B0A02040204020203" pitchFamily="34" charset="0"/>
              <a:cs typeface="Segoe UI" panose="020B0502040204020203" pitchFamily="34" charset="0"/>
            </a:endParaRPr>
          </a:p>
        </xdr:txBody>
      </xdr:sp>
    </xdr:grpSp>
    <xdr:clientData/>
  </xdr:twoCellAnchor>
  <xdr:twoCellAnchor editAs="absolute">
    <xdr:from>
      <xdr:col>23</xdr:col>
      <xdr:colOff>465365</xdr:colOff>
      <xdr:row>7</xdr:row>
      <xdr:rowOff>125183</xdr:rowOff>
    </xdr:from>
    <xdr:to>
      <xdr:col>28</xdr:col>
      <xdr:colOff>435429</xdr:colOff>
      <xdr:row>20</xdr:row>
      <xdr:rowOff>162604</xdr:rowOff>
    </xdr:to>
    <xdr:grpSp>
      <xdr:nvGrpSpPr>
        <xdr:cNvPr id="69" name="Group 68">
          <a:extLst>
            <a:ext uri="{FF2B5EF4-FFF2-40B4-BE49-F238E27FC236}">
              <a16:creationId xmlns:a16="http://schemas.microsoft.com/office/drawing/2014/main" id="{40D4A8C0-DE3F-F355-B021-455C2977B9C3}"/>
            </a:ext>
          </a:extLst>
        </xdr:cNvPr>
        <xdr:cNvGrpSpPr/>
      </xdr:nvGrpSpPr>
      <xdr:grpSpPr>
        <a:xfrm>
          <a:off x="16899165" y="1458683"/>
          <a:ext cx="3462564" cy="2513921"/>
          <a:chOff x="892971" y="1700890"/>
          <a:chExt cx="2521630" cy="2513921"/>
        </a:xfrm>
      </xdr:grpSpPr>
      <xdr:sp macro="" textlink="">
        <xdr:nvSpPr>
          <xdr:cNvPr id="70" name="Rectangle: Rounded Corners 69">
            <a:extLst>
              <a:ext uri="{FF2B5EF4-FFF2-40B4-BE49-F238E27FC236}">
                <a16:creationId xmlns:a16="http://schemas.microsoft.com/office/drawing/2014/main" id="{A74A0664-8119-F65D-A761-FBCA3C180B67}"/>
              </a:ext>
            </a:extLst>
          </xdr:cNvPr>
          <xdr:cNvSpPr/>
        </xdr:nvSpPr>
        <xdr:spPr>
          <a:xfrm>
            <a:off x="892971" y="1700890"/>
            <a:ext cx="2521630" cy="2513921"/>
          </a:xfrm>
          <a:prstGeom prst="roundRect">
            <a:avLst>
              <a:gd name="adj" fmla="val 9032"/>
            </a:avLst>
          </a:prstGeom>
          <a:solidFill>
            <a:srgbClr val="252B4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sp macro="" textlink="">
        <xdr:nvSpPr>
          <xdr:cNvPr id="71" name="TextBox 70">
            <a:extLst>
              <a:ext uri="{FF2B5EF4-FFF2-40B4-BE49-F238E27FC236}">
                <a16:creationId xmlns:a16="http://schemas.microsoft.com/office/drawing/2014/main" id="{CC3D0E85-EB83-0989-7BEC-1C7CB8B3586A}"/>
              </a:ext>
            </a:extLst>
          </xdr:cNvPr>
          <xdr:cNvSpPr txBox="1"/>
        </xdr:nvSpPr>
        <xdr:spPr>
          <a:xfrm>
            <a:off x="947398" y="1864176"/>
            <a:ext cx="2286116" cy="39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bg1"/>
                </a:solidFill>
                <a:latin typeface="Segoe UI Black" panose="020B0A02040204020203" pitchFamily="34" charset="0"/>
                <a:ea typeface="Segoe UI Black" panose="020B0A02040204020203" pitchFamily="34" charset="0"/>
                <a:cs typeface="Segoe UI" panose="020B0502040204020203" pitchFamily="34" charset="0"/>
              </a:rPr>
              <a:t>Overdue Risks</a:t>
            </a:r>
          </a:p>
        </xdr:txBody>
      </xdr:sp>
      <xdr:sp macro="" textlink="">
        <xdr:nvSpPr>
          <xdr:cNvPr id="72" name="TextBox 71">
            <a:extLst>
              <a:ext uri="{FF2B5EF4-FFF2-40B4-BE49-F238E27FC236}">
                <a16:creationId xmlns:a16="http://schemas.microsoft.com/office/drawing/2014/main" id="{5D112397-B051-E358-76F8-9B79373E0F2D}"/>
              </a:ext>
            </a:extLst>
          </xdr:cNvPr>
          <xdr:cNvSpPr txBox="1"/>
        </xdr:nvSpPr>
        <xdr:spPr>
          <a:xfrm>
            <a:off x="961006" y="2177140"/>
            <a:ext cx="2432275" cy="340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rPr>
              <a:t>Number of risks</a:t>
            </a:r>
            <a:r>
              <a:rPr lang="en-US" sz="1100" b="0" baseline="0">
                <a:solidFill>
                  <a:schemeClr val="bg1"/>
                </a:solidFill>
                <a:latin typeface="Segoe UI" panose="020B0502040204020203" pitchFamily="34" charset="0"/>
                <a:ea typeface="Segoe UI Black" panose="020B0A02040204020203" pitchFamily="34" charset="0"/>
                <a:cs typeface="Segoe UI" panose="020B0502040204020203" pitchFamily="34" charset="0"/>
              </a:rPr>
              <a:t> that are overdue</a:t>
            </a:r>
            <a:endParaRPr lang="en-US" sz="1100" b="0">
              <a:solidFill>
                <a:schemeClr val="bg1"/>
              </a:solidFill>
              <a:latin typeface="Segoe UI" panose="020B0502040204020203" pitchFamily="34" charset="0"/>
              <a:ea typeface="Segoe UI Black" panose="020B0A02040204020203" pitchFamily="34" charset="0"/>
              <a:cs typeface="Segoe UI" panose="020B0502040204020203" pitchFamily="34" charset="0"/>
            </a:endParaRPr>
          </a:p>
        </xdr:txBody>
      </xdr:sp>
      <xdr:cxnSp macro="">
        <xdr:nvCxnSpPr>
          <xdr:cNvPr id="73" name="Straight Connector 72">
            <a:extLst>
              <a:ext uri="{FF2B5EF4-FFF2-40B4-BE49-F238E27FC236}">
                <a16:creationId xmlns:a16="http://schemas.microsoft.com/office/drawing/2014/main" id="{71B57633-AE62-B239-38E3-7DF6F2A5C4C9}"/>
              </a:ext>
            </a:extLst>
          </xdr:cNvPr>
          <xdr:cNvCxnSpPr/>
        </xdr:nvCxnSpPr>
        <xdr:spPr>
          <a:xfrm>
            <a:off x="1022300" y="2509630"/>
            <a:ext cx="2289402" cy="2589"/>
          </a:xfrm>
          <a:prstGeom prst="line">
            <a:avLst/>
          </a:prstGeom>
          <a:ln>
            <a:solidFill>
              <a:schemeClr val="bg1"/>
            </a:solidFill>
          </a:ln>
        </xdr:spPr>
        <xdr:style>
          <a:lnRef idx="1">
            <a:schemeClr val="accent1"/>
          </a:lnRef>
          <a:fillRef idx="0">
            <a:schemeClr val="accent1"/>
          </a:fillRef>
          <a:effectRef idx="0">
            <a:schemeClr val="accent1"/>
          </a:effectRef>
          <a:fontRef idx="minor">
            <a:schemeClr val="tx1"/>
          </a:fontRef>
        </xdr:style>
      </xdr:cxnSp>
      <xdr:sp macro="" textlink="RiskPivots!F126">
        <xdr:nvSpPr>
          <xdr:cNvPr id="74" name="percent_compliance">
            <a:extLst>
              <a:ext uri="{FF2B5EF4-FFF2-40B4-BE49-F238E27FC236}">
                <a16:creationId xmlns:a16="http://schemas.microsoft.com/office/drawing/2014/main" id="{E9421647-BD09-7480-8B33-8D7229E72009}"/>
              </a:ext>
            </a:extLst>
          </xdr:cNvPr>
          <xdr:cNvSpPr txBox="1"/>
        </xdr:nvSpPr>
        <xdr:spPr>
          <a:xfrm>
            <a:off x="1162338" y="2734037"/>
            <a:ext cx="2014588" cy="1020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4B710F4F-BC43-4C5F-9B61-FBAE5DFC0A37}" type="TxLink">
              <a:rPr lang="en-US" sz="6600" b="0" i="0" u="none" strike="noStrike">
                <a:solidFill>
                  <a:schemeClr val="bg1"/>
                </a:solidFill>
                <a:latin typeface="Segoe UI Black" panose="020B0A02040204020203" pitchFamily="34" charset="0"/>
                <a:ea typeface="Segoe UI Black" panose="020B0A02040204020203" pitchFamily="34" charset="0"/>
                <a:cs typeface="Calibri"/>
              </a:rPr>
              <a:pPr marL="0" indent="0" algn="ctr"/>
              <a:t>12</a:t>
            </a:fld>
            <a:endParaRPr lang="en-US" sz="6600" b="0" i="0" u="none" strike="noStrike">
              <a:solidFill>
                <a:schemeClr val="bg1"/>
              </a:solidFill>
              <a:latin typeface="Segoe UI Black" panose="020B0A02040204020203" pitchFamily="34" charset="0"/>
              <a:ea typeface="Segoe UI Black" panose="020B0A02040204020203" pitchFamily="34" charset="0"/>
              <a:cs typeface="Calibri"/>
            </a:endParaRPr>
          </a:p>
        </xdr:txBody>
      </xdr:sp>
    </xdr:grpSp>
    <xdr:clientData/>
  </xdr:twoCellAnchor>
  <xdr:twoCellAnchor editAs="absolute">
    <xdr:from>
      <xdr:col>14</xdr:col>
      <xdr:colOff>565562</xdr:colOff>
      <xdr:row>54</xdr:row>
      <xdr:rowOff>12367</xdr:rowOff>
    </xdr:from>
    <xdr:to>
      <xdr:col>28</xdr:col>
      <xdr:colOff>394854</xdr:colOff>
      <xdr:row>84</xdr:row>
      <xdr:rowOff>117764</xdr:rowOff>
    </xdr:to>
    <xdr:grpSp>
      <xdr:nvGrpSpPr>
        <xdr:cNvPr id="5" name="Group 4">
          <a:extLst>
            <a:ext uri="{FF2B5EF4-FFF2-40B4-BE49-F238E27FC236}">
              <a16:creationId xmlns:a16="http://schemas.microsoft.com/office/drawing/2014/main" id="{5D81056B-2AE1-0006-7B5D-54D182B79F8F}"/>
            </a:ext>
          </a:extLst>
        </xdr:cNvPr>
        <xdr:cNvGrpSpPr/>
      </xdr:nvGrpSpPr>
      <xdr:grpSpPr>
        <a:xfrm>
          <a:off x="10712862" y="10299367"/>
          <a:ext cx="9608292" cy="5820397"/>
          <a:chOff x="9212032" y="4327069"/>
          <a:chExt cx="7905752" cy="5820397"/>
        </a:xfrm>
      </xdr:grpSpPr>
      <xdr:grpSp>
        <xdr:nvGrpSpPr>
          <xdr:cNvPr id="63" name="Group 62">
            <a:extLst>
              <a:ext uri="{FF2B5EF4-FFF2-40B4-BE49-F238E27FC236}">
                <a16:creationId xmlns:a16="http://schemas.microsoft.com/office/drawing/2014/main" id="{B16C4865-2813-7F35-0DB3-9DB132B3BF6B}"/>
              </a:ext>
            </a:extLst>
          </xdr:cNvPr>
          <xdr:cNvGrpSpPr/>
        </xdr:nvGrpSpPr>
        <xdr:grpSpPr>
          <a:xfrm>
            <a:off x="9212032" y="4327069"/>
            <a:ext cx="7905752" cy="5820397"/>
            <a:chOff x="4942746" y="1700891"/>
            <a:chExt cx="5133573" cy="5820397"/>
          </a:xfrm>
        </xdr:grpSpPr>
        <xdr:sp macro="" textlink="">
          <xdr:nvSpPr>
            <xdr:cNvPr id="64" name="Rectangle: Rounded Corners 63">
              <a:extLst>
                <a:ext uri="{FF2B5EF4-FFF2-40B4-BE49-F238E27FC236}">
                  <a16:creationId xmlns:a16="http://schemas.microsoft.com/office/drawing/2014/main" id="{0D287602-A3AB-9FF4-6AD6-41B53F169C5A}"/>
                </a:ext>
              </a:extLst>
            </xdr:cNvPr>
            <xdr:cNvSpPr/>
          </xdr:nvSpPr>
          <xdr:spPr>
            <a:xfrm>
              <a:off x="4942746" y="1700891"/>
              <a:ext cx="5133573" cy="5820397"/>
            </a:xfrm>
            <a:prstGeom prst="roundRect">
              <a:avLst>
                <a:gd name="adj" fmla="val 6006"/>
              </a:avLst>
            </a:prstGeom>
            <a:solidFill>
              <a:srgbClr val="F5F5F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6" name="TextBox 65">
              <a:extLst>
                <a:ext uri="{FF2B5EF4-FFF2-40B4-BE49-F238E27FC236}">
                  <a16:creationId xmlns:a16="http://schemas.microsoft.com/office/drawing/2014/main" id="{B18E3264-E5B1-A1F3-3CAF-4C0971AD5B75}"/>
                </a:ext>
              </a:extLst>
            </xdr:cNvPr>
            <xdr:cNvSpPr txBox="1"/>
          </xdr:nvSpPr>
          <xdr:spPr>
            <a:xfrm>
              <a:off x="5039941" y="1870979"/>
              <a:ext cx="3744874"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rgbClr val="FF5E8D"/>
                  </a:solidFill>
                  <a:latin typeface="Segoe UI Black" panose="020B0A02040204020203" pitchFamily="34" charset="0"/>
                  <a:ea typeface="Segoe UI Black" panose="020B0A02040204020203" pitchFamily="34" charset="0"/>
                </a:rPr>
                <a:t>Risk Categories</a:t>
              </a:r>
            </a:p>
          </xdr:txBody>
        </xdr:sp>
        <xdr:cxnSp macro="">
          <xdr:nvCxnSpPr>
            <xdr:cNvPr id="67" name="Straight Connector 66">
              <a:extLst>
                <a:ext uri="{FF2B5EF4-FFF2-40B4-BE49-F238E27FC236}">
                  <a16:creationId xmlns:a16="http://schemas.microsoft.com/office/drawing/2014/main" id="{EC7D4E2A-F71A-8C3B-1DBA-4929A6990278}"/>
                </a:ext>
              </a:extLst>
            </xdr:cNvPr>
            <xdr:cNvCxnSpPr/>
          </xdr:nvCxnSpPr>
          <xdr:spPr>
            <a:xfrm flipV="1">
              <a:off x="5140114" y="2604879"/>
              <a:ext cx="4631348" cy="3922"/>
            </a:xfrm>
            <a:prstGeom prst="line">
              <a:avLst/>
            </a:prstGeom>
            <a:ln>
              <a:solidFill>
                <a:srgbClr val="252B42"/>
              </a:solidFill>
            </a:ln>
          </xdr:spPr>
          <xdr:style>
            <a:lnRef idx="1">
              <a:schemeClr val="accent1"/>
            </a:lnRef>
            <a:fillRef idx="0">
              <a:schemeClr val="accent1"/>
            </a:fillRef>
            <a:effectRef idx="0">
              <a:schemeClr val="accent1"/>
            </a:effectRef>
            <a:fontRef idx="minor">
              <a:schemeClr val="tx1"/>
            </a:fontRef>
          </xdr:style>
        </xdr:cxnSp>
        <xdr:sp macro="" textlink="">
          <xdr:nvSpPr>
            <xdr:cNvPr id="68" name="TextBox 67">
              <a:extLst>
                <a:ext uri="{FF2B5EF4-FFF2-40B4-BE49-F238E27FC236}">
                  <a16:creationId xmlns:a16="http://schemas.microsoft.com/office/drawing/2014/main" id="{9E8F2058-0268-A767-87BA-C007AC6EB777}"/>
                </a:ext>
              </a:extLst>
            </xdr:cNvPr>
            <xdr:cNvSpPr txBox="1"/>
          </xdr:nvSpPr>
          <xdr:spPr>
            <a:xfrm>
              <a:off x="5057143" y="2256046"/>
              <a:ext cx="2889760"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Shows the count of active</a:t>
              </a:r>
              <a:r>
                <a:rPr lang="en-US" sz="1100" b="0" baseline="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 risks under each Category</a:t>
              </a:r>
              <a:endPar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endParaRPr>
            </a:p>
          </xdr:txBody>
        </xdr:sp>
      </xdr:grpSp>
      <xdr:graphicFrame macro="">
        <xdr:nvGraphicFramePr>
          <xdr:cNvPr id="2" name="Chart 1">
            <a:extLst>
              <a:ext uri="{FF2B5EF4-FFF2-40B4-BE49-F238E27FC236}">
                <a16:creationId xmlns:a16="http://schemas.microsoft.com/office/drawing/2014/main" id="{BA0537C7-91C7-4185-9787-AE1F383F1A6B}"/>
              </a:ext>
            </a:extLst>
          </xdr:cNvPr>
          <xdr:cNvGraphicFramePr>
            <a:graphicFrameLocks/>
          </xdr:cNvGraphicFramePr>
        </xdr:nvGraphicFramePr>
        <xdr:xfrm>
          <a:off x="9878782" y="5551711"/>
          <a:ext cx="7170968" cy="4150181"/>
        </xdr:xfrm>
        <a:graphic>
          <a:graphicData uri="http://schemas.openxmlformats.org/drawingml/2006/chart">
            <c:chart xmlns:c="http://schemas.openxmlformats.org/drawingml/2006/chart" xmlns:r="http://schemas.openxmlformats.org/officeDocument/2006/relationships" r:id="rId4"/>
          </a:graphicData>
        </a:graphic>
      </xdr:graphicFrame>
    </xdr:grpSp>
    <xdr:clientData/>
  </xdr:twoCellAnchor>
  <xdr:twoCellAnchor>
    <xdr:from>
      <xdr:col>16</xdr:col>
      <xdr:colOff>149678</xdr:colOff>
      <xdr:row>87</xdr:row>
      <xdr:rowOff>68036</xdr:rowOff>
    </xdr:from>
    <xdr:to>
      <xdr:col>28</xdr:col>
      <xdr:colOff>408215</xdr:colOff>
      <xdr:row>104</xdr:row>
      <xdr:rowOff>27216</xdr:rowOff>
    </xdr:to>
    <xdr:grpSp>
      <xdr:nvGrpSpPr>
        <xdr:cNvPr id="41" name="Group 40">
          <a:extLst>
            <a:ext uri="{FF2B5EF4-FFF2-40B4-BE49-F238E27FC236}">
              <a16:creationId xmlns:a16="http://schemas.microsoft.com/office/drawing/2014/main" id="{5D86D5B0-F91F-0D00-6457-6CD5DAF47FD0}"/>
            </a:ext>
          </a:extLst>
        </xdr:cNvPr>
        <xdr:cNvGrpSpPr/>
      </xdr:nvGrpSpPr>
      <xdr:grpSpPr>
        <a:xfrm>
          <a:off x="11693978" y="16641536"/>
          <a:ext cx="8640537" cy="5394780"/>
          <a:chOff x="10246178" y="10355036"/>
          <a:chExt cx="7573737" cy="5674180"/>
        </a:xfrm>
      </xdr:grpSpPr>
      <xdr:grpSp>
        <xdr:nvGrpSpPr>
          <xdr:cNvPr id="21" name="Group 20">
            <a:extLst>
              <a:ext uri="{FF2B5EF4-FFF2-40B4-BE49-F238E27FC236}">
                <a16:creationId xmlns:a16="http://schemas.microsoft.com/office/drawing/2014/main" id="{4B65C639-F34C-AF5D-9C68-BE441387D405}"/>
              </a:ext>
            </a:extLst>
          </xdr:cNvPr>
          <xdr:cNvGrpSpPr/>
        </xdr:nvGrpSpPr>
        <xdr:grpSpPr>
          <a:xfrm>
            <a:off x="10246178" y="10355036"/>
            <a:ext cx="7573737" cy="5674180"/>
            <a:chOff x="4942746" y="1700892"/>
            <a:chExt cx="5133573" cy="4887391"/>
          </a:xfrm>
        </xdr:grpSpPr>
        <xdr:sp macro="" textlink="">
          <xdr:nvSpPr>
            <xdr:cNvPr id="36" name="Rectangle: Rounded Corners 35">
              <a:extLst>
                <a:ext uri="{FF2B5EF4-FFF2-40B4-BE49-F238E27FC236}">
                  <a16:creationId xmlns:a16="http://schemas.microsoft.com/office/drawing/2014/main" id="{1A194975-2002-5DD3-641B-2AB5443CF5CD}"/>
                </a:ext>
              </a:extLst>
            </xdr:cNvPr>
            <xdr:cNvSpPr/>
          </xdr:nvSpPr>
          <xdr:spPr>
            <a:xfrm>
              <a:off x="4942746" y="1700892"/>
              <a:ext cx="5133573" cy="4887391"/>
            </a:xfrm>
            <a:prstGeom prst="roundRect">
              <a:avLst>
                <a:gd name="adj" fmla="val 6006"/>
              </a:avLst>
            </a:prstGeom>
            <a:solidFill>
              <a:srgbClr val="F5F5F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7" name="TextBox 36">
              <a:extLst>
                <a:ext uri="{FF2B5EF4-FFF2-40B4-BE49-F238E27FC236}">
                  <a16:creationId xmlns:a16="http://schemas.microsoft.com/office/drawing/2014/main" id="{5B31E161-6CD3-9CA4-058D-B429C284EE87}"/>
                </a:ext>
              </a:extLst>
            </xdr:cNvPr>
            <xdr:cNvSpPr txBox="1"/>
          </xdr:nvSpPr>
          <xdr:spPr>
            <a:xfrm>
              <a:off x="5039941" y="1870979"/>
              <a:ext cx="3744874"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rgbClr val="FF5E8D"/>
                  </a:solidFill>
                  <a:latin typeface="Segoe UI Black" panose="020B0A02040204020203" pitchFamily="34" charset="0"/>
                  <a:ea typeface="Segoe UI Black" panose="020B0A02040204020203" pitchFamily="34" charset="0"/>
                </a:rPr>
                <a:t>New risks reported</a:t>
              </a:r>
            </a:p>
          </xdr:txBody>
        </xdr:sp>
        <xdr:cxnSp macro="">
          <xdr:nvCxnSpPr>
            <xdr:cNvPr id="38" name="Straight Connector 37">
              <a:extLst>
                <a:ext uri="{FF2B5EF4-FFF2-40B4-BE49-F238E27FC236}">
                  <a16:creationId xmlns:a16="http://schemas.microsoft.com/office/drawing/2014/main" id="{6B5868BA-2B6A-5D9D-8A06-F4C3039189AA}"/>
                </a:ext>
              </a:extLst>
            </xdr:cNvPr>
            <xdr:cNvCxnSpPr/>
          </xdr:nvCxnSpPr>
          <xdr:spPr>
            <a:xfrm flipV="1">
              <a:off x="5112563" y="2604879"/>
              <a:ext cx="4631348" cy="3922"/>
            </a:xfrm>
            <a:prstGeom prst="line">
              <a:avLst/>
            </a:prstGeom>
            <a:ln>
              <a:solidFill>
                <a:srgbClr val="252B42"/>
              </a:solidFill>
            </a:ln>
          </xdr:spPr>
          <xdr:style>
            <a:lnRef idx="1">
              <a:schemeClr val="accent1"/>
            </a:lnRef>
            <a:fillRef idx="0">
              <a:schemeClr val="accent1"/>
            </a:fillRef>
            <a:effectRef idx="0">
              <a:schemeClr val="accent1"/>
            </a:effectRef>
            <a:fontRef idx="minor">
              <a:schemeClr val="tx1"/>
            </a:fontRef>
          </xdr:style>
        </xdr:cxnSp>
        <xdr:sp macro="" textlink="">
          <xdr:nvSpPr>
            <xdr:cNvPr id="39" name="TextBox 38">
              <a:extLst>
                <a:ext uri="{FF2B5EF4-FFF2-40B4-BE49-F238E27FC236}">
                  <a16:creationId xmlns:a16="http://schemas.microsoft.com/office/drawing/2014/main" id="{7DF314F6-0298-B6A3-1F63-5D7C641B4A11}"/>
                </a:ext>
              </a:extLst>
            </xdr:cNvPr>
            <xdr:cNvSpPr txBox="1"/>
          </xdr:nvSpPr>
          <xdr:spPr>
            <a:xfrm>
              <a:off x="5057143" y="2256046"/>
              <a:ext cx="2889760"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Risks</a:t>
              </a:r>
              <a:r>
                <a:rPr lang="en-US" sz="1100" b="0" baseline="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 reported per month</a:t>
              </a:r>
              <a:endPar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endParaRPr>
            </a:p>
          </xdr:txBody>
        </xdr:sp>
      </xdr:grpSp>
      <xdr:graphicFrame macro="">
        <xdr:nvGraphicFramePr>
          <xdr:cNvPr id="40" name="Chart 39">
            <a:extLst>
              <a:ext uri="{FF2B5EF4-FFF2-40B4-BE49-F238E27FC236}">
                <a16:creationId xmlns:a16="http://schemas.microsoft.com/office/drawing/2014/main" id="{F4074C0D-12C5-4B1A-82D4-D6282832AE60}"/>
              </a:ext>
            </a:extLst>
          </xdr:cNvPr>
          <xdr:cNvGraphicFramePr>
            <a:graphicFrameLocks/>
          </xdr:cNvGraphicFramePr>
        </xdr:nvGraphicFramePr>
        <xdr:xfrm>
          <a:off x="10531929" y="11585121"/>
          <a:ext cx="6855278" cy="4027713"/>
        </xdr:xfrm>
        <a:graphic>
          <a:graphicData uri="http://schemas.openxmlformats.org/drawingml/2006/chart">
            <c:chart xmlns:c="http://schemas.openxmlformats.org/drawingml/2006/chart" xmlns:r="http://schemas.openxmlformats.org/officeDocument/2006/relationships" r:id="rId5"/>
          </a:graphicData>
        </a:graphic>
      </xdr:graphicFrame>
    </xdr:grpSp>
    <xdr:clientData/>
  </xdr:twoCellAnchor>
  <xdr:twoCellAnchor editAs="absolute">
    <xdr:from>
      <xdr:col>1</xdr:col>
      <xdr:colOff>238260</xdr:colOff>
      <xdr:row>21</xdr:row>
      <xdr:rowOff>167491</xdr:rowOff>
    </xdr:from>
    <xdr:to>
      <xdr:col>28</xdr:col>
      <xdr:colOff>398318</xdr:colOff>
      <xdr:row>52</xdr:row>
      <xdr:rowOff>58882</xdr:rowOff>
    </xdr:to>
    <xdr:grpSp>
      <xdr:nvGrpSpPr>
        <xdr:cNvPr id="54" name="Group 53">
          <a:extLst>
            <a:ext uri="{FF2B5EF4-FFF2-40B4-BE49-F238E27FC236}">
              <a16:creationId xmlns:a16="http://schemas.microsoft.com/office/drawing/2014/main" id="{DA4D04E3-389E-8A77-F284-CA40330C0D47}"/>
            </a:ext>
          </a:extLst>
        </xdr:cNvPr>
        <xdr:cNvGrpSpPr/>
      </xdr:nvGrpSpPr>
      <xdr:grpSpPr>
        <a:xfrm>
          <a:off x="936760" y="4167991"/>
          <a:ext cx="19387858" cy="5796891"/>
          <a:chOff x="844396" y="4167991"/>
          <a:chExt cx="16854786" cy="5796891"/>
        </a:xfrm>
      </xdr:grpSpPr>
      <xdr:grpSp>
        <xdr:nvGrpSpPr>
          <xdr:cNvPr id="42" name="Group 41">
            <a:extLst>
              <a:ext uri="{FF2B5EF4-FFF2-40B4-BE49-F238E27FC236}">
                <a16:creationId xmlns:a16="http://schemas.microsoft.com/office/drawing/2014/main" id="{14219B88-6D94-951C-491E-078B98119AD0}"/>
              </a:ext>
            </a:extLst>
          </xdr:cNvPr>
          <xdr:cNvGrpSpPr/>
        </xdr:nvGrpSpPr>
        <xdr:grpSpPr>
          <a:xfrm>
            <a:off x="844396" y="4167991"/>
            <a:ext cx="16854786" cy="5796891"/>
            <a:chOff x="4942746" y="1700891"/>
            <a:chExt cx="5133573" cy="5592537"/>
          </a:xfrm>
        </xdr:grpSpPr>
        <xdr:sp macro="" textlink="">
          <xdr:nvSpPr>
            <xdr:cNvPr id="43" name="Rectangle: Rounded Corners 42">
              <a:extLst>
                <a:ext uri="{FF2B5EF4-FFF2-40B4-BE49-F238E27FC236}">
                  <a16:creationId xmlns:a16="http://schemas.microsoft.com/office/drawing/2014/main" id="{E070F3FC-3DBA-E38A-7E39-CACE661B6231}"/>
                </a:ext>
              </a:extLst>
            </xdr:cNvPr>
            <xdr:cNvSpPr/>
          </xdr:nvSpPr>
          <xdr:spPr>
            <a:xfrm>
              <a:off x="4942746" y="1700891"/>
              <a:ext cx="5133573" cy="5592537"/>
            </a:xfrm>
            <a:prstGeom prst="roundRect">
              <a:avLst>
                <a:gd name="adj" fmla="val 6006"/>
              </a:avLst>
            </a:prstGeom>
            <a:solidFill>
              <a:srgbClr val="F5F5F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5" name="TextBox 44">
              <a:extLst>
                <a:ext uri="{FF2B5EF4-FFF2-40B4-BE49-F238E27FC236}">
                  <a16:creationId xmlns:a16="http://schemas.microsoft.com/office/drawing/2014/main" id="{403C9A6E-6247-7818-375D-2F7F7414DF4A}"/>
                </a:ext>
              </a:extLst>
            </xdr:cNvPr>
            <xdr:cNvSpPr txBox="1"/>
          </xdr:nvSpPr>
          <xdr:spPr>
            <a:xfrm>
              <a:off x="5039941" y="1870979"/>
              <a:ext cx="1169720"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rgbClr val="FF5E8D"/>
                  </a:solidFill>
                  <a:latin typeface="Segoe UI Black" panose="020B0A02040204020203" pitchFamily="34" charset="0"/>
                  <a:ea typeface="Segoe UI Black" panose="020B0A02040204020203" pitchFamily="34" charset="0"/>
                </a:rPr>
                <a:t>Average Risk Score</a:t>
              </a:r>
            </a:p>
          </xdr:txBody>
        </xdr:sp>
        <xdr:cxnSp macro="">
          <xdr:nvCxnSpPr>
            <xdr:cNvPr id="46" name="Straight Connector 45">
              <a:extLst>
                <a:ext uri="{FF2B5EF4-FFF2-40B4-BE49-F238E27FC236}">
                  <a16:creationId xmlns:a16="http://schemas.microsoft.com/office/drawing/2014/main" id="{CAA3652D-ABC9-E3D9-643E-0949D0048F33}"/>
                </a:ext>
              </a:extLst>
            </xdr:cNvPr>
            <xdr:cNvCxnSpPr/>
          </xdr:nvCxnSpPr>
          <xdr:spPr>
            <a:xfrm flipV="1">
              <a:off x="5039941" y="2604879"/>
              <a:ext cx="4909464" cy="3922"/>
            </a:xfrm>
            <a:prstGeom prst="line">
              <a:avLst/>
            </a:prstGeom>
            <a:ln>
              <a:solidFill>
                <a:srgbClr val="252B42"/>
              </a:solidFill>
            </a:ln>
          </xdr:spPr>
          <xdr:style>
            <a:lnRef idx="1">
              <a:schemeClr val="accent1"/>
            </a:lnRef>
            <a:fillRef idx="0">
              <a:schemeClr val="accent1"/>
            </a:fillRef>
            <a:effectRef idx="0">
              <a:schemeClr val="accent1"/>
            </a:effectRef>
            <a:fontRef idx="minor">
              <a:schemeClr val="tx1"/>
            </a:fontRef>
          </xdr:style>
        </xdr:cxnSp>
        <xdr:sp macro="" textlink="">
          <xdr:nvSpPr>
            <xdr:cNvPr id="53" name="TextBox 52">
              <a:extLst>
                <a:ext uri="{FF2B5EF4-FFF2-40B4-BE49-F238E27FC236}">
                  <a16:creationId xmlns:a16="http://schemas.microsoft.com/office/drawing/2014/main" id="{86AC65E2-1017-19A7-E9F6-DF0E7CC5CED4}"/>
                </a:ext>
              </a:extLst>
            </xdr:cNvPr>
            <xdr:cNvSpPr txBox="1"/>
          </xdr:nvSpPr>
          <xdr:spPr>
            <a:xfrm>
              <a:off x="5039941" y="2256046"/>
              <a:ext cx="2889760" cy="3673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Shows</a:t>
              </a:r>
              <a:r>
                <a:rPr lang="en-US" sz="1100" b="0" baseline="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rPr>
                <a:t> the average of all risks, over a 12 month period</a:t>
              </a:r>
              <a:endParaRPr lang="en-US" sz="1100" b="0">
                <a:solidFill>
                  <a:sysClr val="windowText" lastClr="000000"/>
                </a:solidFill>
                <a:latin typeface="Segoe UI" panose="020B0502040204020203" pitchFamily="34" charset="0"/>
                <a:ea typeface="Segoe UI Black" panose="020B0A02040204020203" pitchFamily="34" charset="0"/>
                <a:cs typeface="Segoe UI" panose="020B0502040204020203" pitchFamily="34" charset="0"/>
              </a:endParaRPr>
            </a:p>
          </xdr:txBody>
        </xdr:sp>
      </xdr:grpSp>
      <xdr:graphicFrame macro="">
        <xdr:nvGraphicFramePr>
          <xdr:cNvPr id="32" name="Chart 31">
            <a:extLst>
              <a:ext uri="{FF2B5EF4-FFF2-40B4-BE49-F238E27FC236}">
                <a16:creationId xmlns:a16="http://schemas.microsoft.com/office/drawing/2014/main" id="{6DEB1CD3-5A7C-4E36-BECE-5D0CE2D20179}"/>
              </a:ext>
            </a:extLst>
          </xdr:cNvPr>
          <xdr:cNvGraphicFramePr>
            <a:graphicFrameLocks/>
          </xdr:cNvGraphicFramePr>
        </xdr:nvGraphicFramePr>
        <xdr:xfrm>
          <a:off x="1281546" y="5403272"/>
          <a:ext cx="15880772" cy="4035137"/>
        </xdr:xfrm>
        <a:graphic>
          <a:graphicData uri="http://schemas.openxmlformats.org/drawingml/2006/chart">
            <c:chart xmlns:c="http://schemas.openxmlformats.org/drawingml/2006/chart" xmlns:r="http://schemas.openxmlformats.org/officeDocument/2006/relationships" r:id="rId6"/>
          </a:graphicData>
        </a:graphic>
      </xdr:graphicFrame>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22411</xdr:rowOff>
    </xdr:from>
    <xdr:to>
      <xdr:col>29</xdr:col>
      <xdr:colOff>403412</xdr:colOff>
      <xdr:row>0</xdr:row>
      <xdr:rowOff>1287875</xdr:rowOff>
    </xdr:to>
    <xdr:grpSp>
      <xdr:nvGrpSpPr>
        <xdr:cNvPr id="14" name="Group 13">
          <a:extLst>
            <a:ext uri="{FF2B5EF4-FFF2-40B4-BE49-F238E27FC236}">
              <a16:creationId xmlns:a16="http://schemas.microsoft.com/office/drawing/2014/main" id="{D7916C4E-5C46-4072-9B6A-F595758DE356}"/>
            </a:ext>
          </a:extLst>
        </xdr:cNvPr>
        <xdr:cNvGrpSpPr>
          <a:grpSpLocks noChangeAspect="1"/>
        </xdr:cNvGrpSpPr>
      </xdr:nvGrpSpPr>
      <xdr:grpSpPr>
        <a:xfrm>
          <a:off x="1" y="22411"/>
          <a:ext cx="18584464" cy="1265464"/>
          <a:chOff x="13608" y="0"/>
          <a:chExt cx="16349382" cy="1265464"/>
        </a:xfrm>
      </xdr:grpSpPr>
      <xdr:sp macro="" textlink="">
        <xdr:nvSpPr>
          <xdr:cNvPr id="15" name="Rectangle 14">
            <a:extLst>
              <a:ext uri="{FF2B5EF4-FFF2-40B4-BE49-F238E27FC236}">
                <a16:creationId xmlns:a16="http://schemas.microsoft.com/office/drawing/2014/main" id="{2A61B980-A8C0-A3BA-A987-525A4C495EDA}"/>
              </a:ext>
            </a:extLst>
          </xdr:cNvPr>
          <xdr:cNvSpPr/>
        </xdr:nvSpPr>
        <xdr:spPr>
          <a:xfrm>
            <a:off x="13608" y="0"/>
            <a:ext cx="16349382"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16" name="Rectangle 15">
            <a:extLst>
              <a:ext uri="{FF2B5EF4-FFF2-40B4-BE49-F238E27FC236}">
                <a16:creationId xmlns:a16="http://schemas.microsoft.com/office/drawing/2014/main" id="{1EA81CF9-D4D3-B19F-98A6-9D90F72CD79C}"/>
              </a:ext>
            </a:extLst>
          </xdr:cNvPr>
          <xdr:cNvSpPr/>
        </xdr:nvSpPr>
        <xdr:spPr>
          <a:xfrm>
            <a:off x="3818796" y="121536"/>
            <a:ext cx="6005561"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4800" b="1">
                <a:solidFill>
                  <a:sysClr val="windowText" lastClr="000000"/>
                </a:solidFill>
                <a:effectLst/>
                <a:latin typeface="Segoe UI" panose="020B0502040204020203" pitchFamily="34" charset="0"/>
                <a:ea typeface="+mn-ea"/>
                <a:cs typeface="Segoe UI" panose="020B0502040204020203" pitchFamily="34" charset="0"/>
              </a:rPr>
              <a:t>RISK GANTT CHART</a:t>
            </a:r>
            <a:endParaRPr lang="en-US" sz="48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17" name="Picture 16">
            <a:extLst>
              <a:ext uri="{FF2B5EF4-FFF2-40B4-BE49-F238E27FC236}">
                <a16:creationId xmlns:a16="http://schemas.microsoft.com/office/drawing/2014/main" id="{9945AA1B-157B-B459-69F5-A3CEF80EE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8" name="Rectangle: Rounded Corners 17">
            <a:extLst>
              <a:ext uri="{FF2B5EF4-FFF2-40B4-BE49-F238E27FC236}">
                <a16:creationId xmlns:a16="http://schemas.microsoft.com/office/drawing/2014/main" id="{D41358FE-7EF2-4B31-ABD8-233B9F69240C}"/>
              </a:ext>
            </a:extLst>
          </xdr:cNvPr>
          <xdr:cNvSpPr/>
        </xdr:nvSpPr>
        <xdr:spPr>
          <a:xfrm>
            <a:off x="13539907" y="34045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612321</xdr:colOff>
      <xdr:row>0</xdr:row>
      <xdr:rowOff>1265464</xdr:rowOff>
    </xdr:to>
    <xdr:grpSp>
      <xdr:nvGrpSpPr>
        <xdr:cNvPr id="5" name="Group 4">
          <a:extLst>
            <a:ext uri="{FF2B5EF4-FFF2-40B4-BE49-F238E27FC236}">
              <a16:creationId xmlns:a16="http://schemas.microsoft.com/office/drawing/2014/main" id="{47AF6B37-1B4B-4031-A50B-DE7A8A140582}"/>
            </a:ext>
          </a:extLst>
        </xdr:cNvPr>
        <xdr:cNvGrpSpPr>
          <a:grpSpLocks noChangeAspect="1"/>
        </xdr:cNvGrpSpPr>
      </xdr:nvGrpSpPr>
      <xdr:grpSpPr>
        <a:xfrm>
          <a:off x="0" y="0"/>
          <a:ext cx="20842674" cy="1265464"/>
          <a:chOff x="13607" y="0"/>
          <a:chExt cx="18301607" cy="1265464"/>
        </a:xfrm>
      </xdr:grpSpPr>
      <xdr:sp macro="" textlink="">
        <xdr:nvSpPr>
          <xdr:cNvPr id="6" name="Rectangle 5">
            <a:extLst>
              <a:ext uri="{FF2B5EF4-FFF2-40B4-BE49-F238E27FC236}">
                <a16:creationId xmlns:a16="http://schemas.microsoft.com/office/drawing/2014/main" id="{F762D1B0-413E-B2E9-D73C-C66B4513FE80}"/>
              </a:ext>
            </a:extLst>
          </xdr:cNvPr>
          <xdr:cNvSpPr/>
        </xdr:nvSpPr>
        <xdr:spPr>
          <a:xfrm>
            <a:off x="13607" y="0"/>
            <a:ext cx="18301607"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7" name="Rectangle 6">
            <a:extLst>
              <a:ext uri="{FF2B5EF4-FFF2-40B4-BE49-F238E27FC236}">
                <a16:creationId xmlns:a16="http://schemas.microsoft.com/office/drawing/2014/main" id="{97D669B4-F89E-4906-FE24-0A7FC44910B0}"/>
              </a:ext>
            </a:extLst>
          </xdr:cNvPr>
          <xdr:cNvSpPr/>
        </xdr:nvSpPr>
        <xdr:spPr>
          <a:xfrm>
            <a:off x="1673678" y="121536"/>
            <a:ext cx="8150679"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4800" b="1">
                <a:solidFill>
                  <a:sysClr val="windowText" lastClr="000000"/>
                </a:solidFill>
                <a:effectLst/>
                <a:latin typeface="Segoe UI" panose="020B0502040204020203" pitchFamily="34" charset="0"/>
                <a:ea typeface="+mn-ea"/>
                <a:cs typeface="Segoe UI" panose="020B0502040204020203" pitchFamily="34" charset="0"/>
              </a:rPr>
              <a:t>RISK REGISTER</a:t>
            </a:r>
            <a:endParaRPr lang="en-US" sz="48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8" name="Picture 7">
            <a:extLst>
              <a:ext uri="{FF2B5EF4-FFF2-40B4-BE49-F238E27FC236}">
                <a16:creationId xmlns:a16="http://schemas.microsoft.com/office/drawing/2014/main" id="{8A4A29A8-DD4D-8648-3A93-5107FBCB08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9" name="Rectangle: Rounded Corners 8">
            <a:extLst>
              <a:ext uri="{FF2B5EF4-FFF2-40B4-BE49-F238E27FC236}">
                <a16:creationId xmlns:a16="http://schemas.microsoft.com/office/drawing/2014/main" id="{488B8FA9-B949-84AA-9FF7-1DCFFBDDA1CE}"/>
              </a:ext>
            </a:extLst>
          </xdr:cNvPr>
          <xdr:cNvSpPr/>
        </xdr:nvSpPr>
        <xdr:spPr>
          <a:xfrm>
            <a:off x="15512144" y="34045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1447352</xdr:colOff>
      <xdr:row>0</xdr:row>
      <xdr:rowOff>1260421</xdr:rowOff>
    </xdr:to>
    <xdr:grpSp>
      <xdr:nvGrpSpPr>
        <xdr:cNvPr id="4" name="Group 3">
          <a:extLst>
            <a:ext uri="{FF2B5EF4-FFF2-40B4-BE49-F238E27FC236}">
              <a16:creationId xmlns:a16="http://schemas.microsoft.com/office/drawing/2014/main" id="{15A90FC3-C6ED-4177-BB90-0C702610EF88}"/>
            </a:ext>
          </a:extLst>
        </xdr:cNvPr>
        <xdr:cNvGrpSpPr>
          <a:grpSpLocks noChangeAspect="1"/>
        </xdr:cNvGrpSpPr>
      </xdr:nvGrpSpPr>
      <xdr:grpSpPr>
        <a:xfrm>
          <a:off x="0" y="0"/>
          <a:ext cx="12969716" cy="1260421"/>
          <a:chOff x="13607" y="0"/>
          <a:chExt cx="11519678" cy="1265464"/>
        </a:xfrm>
      </xdr:grpSpPr>
      <xdr:sp macro="" textlink="">
        <xdr:nvSpPr>
          <xdr:cNvPr id="5" name="Rectangle 4">
            <a:extLst>
              <a:ext uri="{FF2B5EF4-FFF2-40B4-BE49-F238E27FC236}">
                <a16:creationId xmlns:a16="http://schemas.microsoft.com/office/drawing/2014/main" id="{D4B30F8D-3855-1FFE-21D2-8BF8252EE8CC}"/>
              </a:ext>
            </a:extLst>
          </xdr:cNvPr>
          <xdr:cNvSpPr/>
        </xdr:nvSpPr>
        <xdr:spPr>
          <a:xfrm>
            <a:off x="13607" y="0"/>
            <a:ext cx="11519678"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6" name="Rectangle 5">
            <a:extLst>
              <a:ext uri="{FF2B5EF4-FFF2-40B4-BE49-F238E27FC236}">
                <a16:creationId xmlns:a16="http://schemas.microsoft.com/office/drawing/2014/main" id="{570A22AC-A452-C02F-A8D4-2931EF50B957}"/>
              </a:ext>
            </a:extLst>
          </xdr:cNvPr>
          <xdr:cNvSpPr/>
        </xdr:nvSpPr>
        <xdr:spPr>
          <a:xfrm>
            <a:off x="1673678" y="121536"/>
            <a:ext cx="8150679"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4000" b="1">
                <a:solidFill>
                  <a:sysClr val="windowText" lastClr="000000"/>
                </a:solidFill>
                <a:effectLst/>
                <a:latin typeface="Segoe UI" panose="020B0502040204020203" pitchFamily="34" charset="0"/>
                <a:ea typeface="+mn-ea"/>
                <a:cs typeface="Segoe UI" panose="020B0502040204020203" pitchFamily="34" charset="0"/>
              </a:rPr>
              <a:t>Task</a:t>
            </a:r>
            <a:r>
              <a:rPr lang="en-US" sz="4000" b="1" baseline="0">
                <a:solidFill>
                  <a:sysClr val="windowText" lastClr="000000"/>
                </a:solidFill>
                <a:effectLst/>
                <a:latin typeface="Segoe UI" panose="020B0502040204020203" pitchFamily="34" charset="0"/>
                <a:ea typeface="+mn-ea"/>
                <a:cs typeface="Segoe UI" panose="020B0502040204020203" pitchFamily="34" charset="0"/>
              </a:rPr>
              <a:t> Tracker for Risks</a:t>
            </a:r>
            <a:endParaRPr lang="en-US" sz="40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7" name="Picture 6">
            <a:extLst>
              <a:ext uri="{FF2B5EF4-FFF2-40B4-BE49-F238E27FC236}">
                <a16:creationId xmlns:a16="http://schemas.microsoft.com/office/drawing/2014/main" id="{4976EE23-12F3-7499-A3F7-F4B4EC6F82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8" name="Rectangle: Rounded Corners 7">
            <a:extLst>
              <a:ext uri="{FF2B5EF4-FFF2-40B4-BE49-F238E27FC236}">
                <a16:creationId xmlns:a16="http://schemas.microsoft.com/office/drawing/2014/main" id="{DAC1B3C3-C356-FAD7-2A00-C2D29C20BF91}"/>
              </a:ext>
            </a:extLst>
          </xdr:cNvPr>
          <xdr:cNvSpPr/>
        </xdr:nvSpPr>
        <xdr:spPr>
          <a:xfrm>
            <a:off x="8666398" y="34045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268605</xdr:colOff>
      <xdr:row>1</xdr:row>
      <xdr:rowOff>1084489</xdr:rowOff>
    </xdr:to>
    <xdr:grpSp>
      <xdr:nvGrpSpPr>
        <xdr:cNvPr id="6" name="Group 5">
          <a:extLst>
            <a:ext uri="{FF2B5EF4-FFF2-40B4-BE49-F238E27FC236}">
              <a16:creationId xmlns:a16="http://schemas.microsoft.com/office/drawing/2014/main" id="{AD4696EA-BB2A-4A02-89B0-13BAC74621A0}"/>
            </a:ext>
          </a:extLst>
        </xdr:cNvPr>
        <xdr:cNvGrpSpPr>
          <a:grpSpLocks noChangeAspect="1"/>
        </xdr:cNvGrpSpPr>
      </xdr:nvGrpSpPr>
      <xdr:grpSpPr>
        <a:xfrm>
          <a:off x="0" y="0"/>
          <a:ext cx="14797405" cy="1262289"/>
          <a:chOff x="13607" y="0"/>
          <a:chExt cx="12984480" cy="1265464"/>
        </a:xfrm>
      </xdr:grpSpPr>
      <xdr:sp macro="" textlink="">
        <xdr:nvSpPr>
          <xdr:cNvPr id="7" name="Rectangle 6">
            <a:extLst>
              <a:ext uri="{FF2B5EF4-FFF2-40B4-BE49-F238E27FC236}">
                <a16:creationId xmlns:a16="http://schemas.microsoft.com/office/drawing/2014/main" id="{8F6F7793-9546-C98E-5A6C-F4ADEA8E24C1}"/>
              </a:ext>
            </a:extLst>
          </xdr:cNvPr>
          <xdr:cNvSpPr/>
        </xdr:nvSpPr>
        <xdr:spPr>
          <a:xfrm>
            <a:off x="13607" y="0"/>
            <a:ext cx="12984480"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8" name="Rectangle 7">
            <a:extLst>
              <a:ext uri="{FF2B5EF4-FFF2-40B4-BE49-F238E27FC236}">
                <a16:creationId xmlns:a16="http://schemas.microsoft.com/office/drawing/2014/main" id="{AFA49A16-8489-E01F-6D68-2BA6E84F57B2}"/>
              </a:ext>
            </a:extLst>
          </xdr:cNvPr>
          <xdr:cNvSpPr/>
        </xdr:nvSpPr>
        <xdr:spPr>
          <a:xfrm>
            <a:off x="1851932" y="121536"/>
            <a:ext cx="8724900" cy="94129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3600" b="1">
                <a:solidFill>
                  <a:sysClr val="windowText" lastClr="000000"/>
                </a:solidFill>
                <a:effectLst/>
                <a:latin typeface="Segoe UI" panose="020B0502040204020203" pitchFamily="34" charset="0"/>
                <a:ea typeface="+mn-ea"/>
                <a:cs typeface="Segoe UI" panose="020B0502040204020203" pitchFamily="34" charset="0"/>
              </a:rPr>
              <a:t>Pivot</a:t>
            </a:r>
            <a:r>
              <a:rPr lang="en-US" sz="3600" b="1" baseline="0">
                <a:solidFill>
                  <a:sysClr val="windowText" lastClr="000000"/>
                </a:solidFill>
                <a:effectLst/>
                <a:latin typeface="Segoe UI" panose="020B0502040204020203" pitchFamily="34" charset="0"/>
                <a:ea typeface="+mn-ea"/>
                <a:cs typeface="Segoe UI" panose="020B0502040204020203" pitchFamily="34" charset="0"/>
              </a:rPr>
              <a:t> Calculations for Dashboard</a:t>
            </a:r>
            <a:endParaRPr lang="en-US" sz="3600" b="1">
              <a:solidFill>
                <a:sysClr val="windowText" lastClr="000000"/>
              </a:solidFill>
              <a:effectLst/>
              <a:latin typeface="Segoe UI" panose="020B0502040204020203" pitchFamily="34" charset="0"/>
              <a:cs typeface="Segoe UI" panose="020B0502040204020203" pitchFamily="34" charset="0"/>
            </a:endParaRPr>
          </a:p>
        </xdr:txBody>
      </xdr:sp>
      <xdr:pic>
        <xdr:nvPicPr>
          <xdr:cNvPr id="9" name="Picture 8">
            <a:extLst>
              <a:ext uri="{FF2B5EF4-FFF2-40B4-BE49-F238E27FC236}">
                <a16:creationId xmlns:a16="http://schemas.microsoft.com/office/drawing/2014/main" id="{52E01430-4D38-4CA8-FE12-1B0BDE5BE7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0" name="Rectangle: Rounded Corners 9">
            <a:extLst>
              <a:ext uri="{FF2B5EF4-FFF2-40B4-BE49-F238E27FC236}">
                <a16:creationId xmlns:a16="http://schemas.microsoft.com/office/drawing/2014/main" id="{F7F7107E-7B6F-9E19-3363-2307DDEACCCF}"/>
              </a:ext>
            </a:extLst>
          </xdr:cNvPr>
          <xdr:cNvSpPr/>
        </xdr:nvSpPr>
        <xdr:spPr>
          <a:xfrm>
            <a:off x="10206719" y="35950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xdr:colOff>
      <xdr:row>0</xdr:row>
      <xdr:rowOff>4246</xdr:rowOff>
    </xdr:from>
    <xdr:to>
      <xdr:col>25</xdr:col>
      <xdr:colOff>78442</xdr:colOff>
      <xdr:row>0</xdr:row>
      <xdr:rowOff>1287875</xdr:rowOff>
    </xdr:to>
    <xdr:grpSp>
      <xdr:nvGrpSpPr>
        <xdr:cNvPr id="2" name="Group 1">
          <a:extLst>
            <a:ext uri="{FF2B5EF4-FFF2-40B4-BE49-F238E27FC236}">
              <a16:creationId xmlns:a16="http://schemas.microsoft.com/office/drawing/2014/main" id="{3E597F5F-48CE-434E-83D3-10118E9F185E}"/>
            </a:ext>
          </a:extLst>
        </xdr:cNvPr>
        <xdr:cNvGrpSpPr>
          <a:grpSpLocks noChangeAspect="1"/>
        </xdr:cNvGrpSpPr>
      </xdr:nvGrpSpPr>
      <xdr:grpSpPr>
        <a:xfrm>
          <a:off x="1" y="4246"/>
          <a:ext cx="18810941" cy="1283629"/>
          <a:chOff x="13608" y="-18165"/>
          <a:chExt cx="16349382" cy="1283629"/>
        </a:xfrm>
      </xdr:grpSpPr>
      <xdr:sp macro="" textlink="">
        <xdr:nvSpPr>
          <xdr:cNvPr id="3" name="Rectangle 2">
            <a:extLst>
              <a:ext uri="{FF2B5EF4-FFF2-40B4-BE49-F238E27FC236}">
                <a16:creationId xmlns:a16="http://schemas.microsoft.com/office/drawing/2014/main" id="{C4A56F09-33A3-F359-BFC4-8DE967923017}"/>
              </a:ext>
            </a:extLst>
          </xdr:cNvPr>
          <xdr:cNvSpPr/>
        </xdr:nvSpPr>
        <xdr:spPr>
          <a:xfrm>
            <a:off x="13608" y="0"/>
            <a:ext cx="16349382" cy="1265464"/>
          </a:xfrm>
          <a:prstGeom prst="rect">
            <a:avLst/>
          </a:prstGeom>
          <a:solidFill>
            <a:sysClr val="window" lastClr="FFFFFF"/>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n-US" sz="1100" kern="1200"/>
          </a:p>
        </xdr:txBody>
      </xdr:sp>
      <xdr:sp macro="" textlink="">
        <xdr:nvSpPr>
          <xdr:cNvPr id="4" name="Rectangle 3">
            <a:extLst>
              <a:ext uri="{FF2B5EF4-FFF2-40B4-BE49-F238E27FC236}">
                <a16:creationId xmlns:a16="http://schemas.microsoft.com/office/drawing/2014/main" id="{88316FFD-7D0B-0B28-CCCD-29CE75ED8529}"/>
              </a:ext>
            </a:extLst>
          </xdr:cNvPr>
          <xdr:cNvSpPr/>
        </xdr:nvSpPr>
        <xdr:spPr>
          <a:xfrm>
            <a:off x="3774643" y="-18165"/>
            <a:ext cx="7624811" cy="112605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4400" b="1">
                <a:solidFill>
                  <a:sysClr val="windowText" lastClr="000000"/>
                </a:solidFill>
                <a:effectLst/>
                <a:latin typeface="Segoe UI" panose="020B0502040204020203" pitchFamily="34" charset="0"/>
                <a:ea typeface="+mn-ea"/>
                <a:cs typeface="Segoe UI" panose="020B0502040204020203" pitchFamily="34" charset="0"/>
              </a:rPr>
              <a:t>Risk</a:t>
            </a:r>
            <a:r>
              <a:rPr lang="en-US" sz="4400" b="1" baseline="0">
                <a:solidFill>
                  <a:sysClr val="windowText" lastClr="000000"/>
                </a:solidFill>
                <a:effectLst/>
                <a:latin typeface="Segoe UI" panose="020B0502040204020203" pitchFamily="34" charset="0"/>
                <a:ea typeface="+mn-ea"/>
                <a:cs typeface="Segoe UI" panose="020B0502040204020203" pitchFamily="34" charset="0"/>
              </a:rPr>
              <a:t> Resolution Timeline</a:t>
            </a:r>
          </a:p>
          <a:p>
            <a:pPr marL="0" marR="0" lvl="0" indent="0" algn="ctr" defTabSz="914400" eaLnBrk="1" fontAlgn="auto" latinLnBrk="0" hangingPunct="1">
              <a:lnSpc>
                <a:spcPct val="100000"/>
              </a:lnSpc>
              <a:spcBef>
                <a:spcPts val="0"/>
              </a:spcBef>
              <a:spcAft>
                <a:spcPts val="0"/>
              </a:spcAft>
              <a:buClrTx/>
              <a:buSzTx/>
              <a:buFontTx/>
              <a:buNone/>
              <a:tabLst/>
              <a:defRPr/>
            </a:pPr>
            <a:r>
              <a:rPr lang="en-US" sz="1600" b="0" baseline="0">
                <a:solidFill>
                  <a:sysClr val="windowText" lastClr="000000"/>
                </a:solidFill>
                <a:effectLst/>
                <a:latin typeface="Segoe UI" panose="020B0502040204020203" pitchFamily="34" charset="0"/>
                <a:ea typeface="+mn-ea"/>
                <a:cs typeface="Segoe UI" panose="020B0502040204020203" pitchFamily="34" charset="0"/>
              </a:rPr>
              <a:t>(For average Risk Score chart)</a:t>
            </a:r>
            <a:endParaRPr lang="en-US" sz="1600" b="0">
              <a:solidFill>
                <a:sysClr val="windowText" lastClr="000000"/>
              </a:solidFill>
              <a:effectLst/>
              <a:latin typeface="Segoe UI" panose="020B0502040204020203" pitchFamily="34" charset="0"/>
              <a:cs typeface="Segoe UI" panose="020B0502040204020203" pitchFamily="34" charset="0"/>
            </a:endParaRPr>
          </a:p>
        </xdr:txBody>
      </xdr:sp>
      <xdr:pic>
        <xdr:nvPicPr>
          <xdr:cNvPr id="5" name="Picture 4">
            <a:extLst>
              <a:ext uri="{FF2B5EF4-FFF2-40B4-BE49-F238E27FC236}">
                <a16:creationId xmlns:a16="http://schemas.microsoft.com/office/drawing/2014/main" id="{B2D7E2D1-4B49-A7B6-8778-065FD6BE5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5" y="88446"/>
            <a:ext cx="1238250" cy="1007474"/>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6" name="Rectangle: Rounded Corners 5">
            <a:extLst>
              <a:ext uri="{FF2B5EF4-FFF2-40B4-BE49-F238E27FC236}">
                <a16:creationId xmlns:a16="http://schemas.microsoft.com/office/drawing/2014/main" id="{40DEDE8A-5DE9-C649-48EE-2491C163508F}"/>
              </a:ext>
            </a:extLst>
          </xdr:cNvPr>
          <xdr:cNvSpPr/>
        </xdr:nvSpPr>
        <xdr:spPr>
          <a:xfrm>
            <a:off x="13539907" y="340451"/>
            <a:ext cx="2639786" cy="503464"/>
          </a:xfrm>
          <a:prstGeom prst="roundRect">
            <a:avLst/>
          </a:prstGeom>
          <a:gradFill flip="none" rotWithShape="1">
            <a:gsLst>
              <a:gs pos="0">
                <a:srgbClr val="FF467E"/>
              </a:gs>
              <a:gs pos="100000">
                <a:srgbClr val="FF5E8D"/>
              </a:gs>
            </a:gsLst>
            <a:lin ang="16200000" scaled="1"/>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kern="1200">
                <a:latin typeface="Segoe UI" panose="020B0502040204020203" pitchFamily="34" charset="0"/>
                <a:cs typeface="Segoe UI" panose="020B0502040204020203" pitchFamily="34" charset="0"/>
              </a:rPr>
              <a:t>allaboutgrc.com</a:t>
            </a:r>
          </a:p>
        </xdr:txBody>
      </xdr:sp>
    </xdr:grpSp>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run Sivadasan" refreshedDate="45634.91452766204" createdVersion="8" refreshedVersion="8" minRefreshableVersion="3" recordCount="1000" xr:uid="{C5A9E988-5606-42A3-8BB4-124E402DE570}">
  <cacheSource type="worksheet">
    <worksheetSource name="RiskRegister"/>
  </cacheSource>
  <cacheFields count="45">
    <cacheField name="Risk ID" numFmtId="0">
      <sharedItems containsSemiMixedTypes="0" containsString="0" containsNumber="1" containsInteger="1" minValue="1" maxValue="1000" count="100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sharedItems>
    </cacheField>
    <cacheField name="Risk Title" numFmtId="0">
      <sharedItems containsBlank="1"/>
    </cacheField>
    <cacheField name="Risk Description" numFmtId="0">
      <sharedItems containsBlank="1"/>
    </cacheField>
    <cacheField name="Created Date" numFmtId="0">
      <sharedItems containsNonDate="0" containsDate="1" containsString="0" containsBlank="1" minDate="2024-01-01T00:00:00" maxDate="2024-12-21T00:00:00"/>
    </cacheField>
    <cacheField name="Cause" numFmtId="0">
      <sharedItems containsBlank="1"/>
    </cacheField>
    <cacheField name="Consequence" numFmtId="0">
      <sharedItems containsBlank="1"/>
    </cacheField>
    <cacheField name="Risk Category" numFmtId="0">
      <sharedItems count="9">
        <s v="Data breach"/>
        <s v="Ransomware"/>
        <s v="Insider Threats"/>
        <s v="Supply Chain "/>
        <s v="System Vulnerabilities"/>
        <s v="Social Engineering"/>
        <s v="Identity and Access"/>
        <s v="Non-compliance"/>
        <s v="-- Select Risk Category --"/>
      </sharedItems>
    </cacheField>
    <cacheField name="Risk comments" numFmtId="0">
      <sharedItems containsNonDate="0" containsString="0" containsBlank="1"/>
    </cacheField>
    <cacheField name="Department" numFmtId="0">
      <sharedItems/>
    </cacheField>
    <cacheField name="Risk Owner" numFmtId="0">
      <sharedItems containsNonDate="0" containsString="0" containsBlank="1"/>
    </cacheField>
    <cacheField name="Existing measures and controls" numFmtId="0">
      <sharedItems containsNonDate="0" containsString="0" containsBlank="1"/>
    </cacheField>
    <cacheField name="Inherent Impact Level" numFmtId="0">
      <sharedItems/>
    </cacheField>
    <cacheField name="Inherent Impact Rating" numFmtId="0">
      <sharedItems containsMixedTypes="1" containsNumber="1" containsInteger="1" minValue="1" maxValue="5"/>
    </cacheField>
    <cacheField name="Inherent Likelihood Level" numFmtId="0">
      <sharedItems/>
    </cacheField>
    <cacheField name="Inherent Likelihood Rating" numFmtId="0">
      <sharedItems containsMixedTypes="1" containsNumber="1" containsInteger="1" minValue="1" maxValue="5"/>
    </cacheField>
    <cacheField name="Inherent Risk Level" numFmtId="0">
      <sharedItems count="6">
        <s v="Medium"/>
        <s v="High"/>
        <s v="Low"/>
        <s v="-- Error --"/>
        <e v="#VALUE!" u="1"/>
        <s v="--- Error ---" u="1"/>
      </sharedItems>
    </cacheField>
    <cacheField name="Inherent Risk Rating" numFmtId="0">
      <sharedItems containsMixedTypes="1" containsNumber="1" containsInteger="1" minValue="0" maxValue="25" count="13">
        <n v="5"/>
        <n v="8"/>
        <n v="15"/>
        <n v="16"/>
        <n v="25"/>
        <n v="4"/>
        <n v="12"/>
        <n v="3"/>
        <n v="10"/>
        <n v="20"/>
        <s v="-- Error --"/>
        <n v="6" u="1"/>
        <n v="0" u="1"/>
      </sharedItems>
    </cacheField>
    <cacheField name="Risk Response Strategy" numFmtId="0">
      <sharedItems count="3">
        <s v="Accept"/>
        <s v="Mitigate"/>
        <s v="-- Select Risk Response --"/>
      </sharedItems>
    </cacheField>
    <cacheField name="New measures and controls" numFmtId="0">
      <sharedItems containsBlank="1"/>
    </cacheField>
    <cacheField name="Residual Impact Level" numFmtId="0">
      <sharedItems/>
    </cacheField>
    <cacheField name="Residual Impact Rating" numFmtId="0">
      <sharedItems containsMixedTypes="1" containsNumber="1" containsInteger="1" minValue="1" maxValue="5"/>
    </cacheField>
    <cacheField name="Residual Likelihood Level" numFmtId="0">
      <sharedItems/>
    </cacheField>
    <cacheField name="Residual Likelihood Rating" numFmtId="0">
      <sharedItems containsMixedTypes="1" containsNumber="1" containsInteger="1" minValue="1" maxValue="5"/>
    </cacheField>
    <cacheField name="Residual Risk Level" numFmtId="0">
      <sharedItems count="6">
        <s v="Medium"/>
        <s v="Low"/>
        <s v="High"/>
        <s v="-- Error --"/>
        <e v="#VALUE!" u="1"/>
        <s v="--- Error ---" u="1"/>
      </sharedItems>
    </cacheField>
    <cacheField name="Residual Risk Rating" numFmtId="0">
      <sharedItems containsMixedTypes="1" containsNumber="1" containsInteger="1" minValue="1" maxValue="25" count="8">
        <n v="5"/>
        <n v="8"/>
        <n v="4"/>
        <n v="2"/>
        <n v="1"/>
        <n v="6"/>
        <n v="25"/>
        <s v="-- Error --"/>
      </sharedItems>
    </cacheField>
    <cacheField name="Risk Status" numFmtId="0">
      <sharedItems count="5">
        <s v="Open"/>
        <s v="Closed"/>
        <s v="In Progress"/>
        <s v="-- Select Risk Status --"/>
        <s v="Draft" u="1"/>
      </sharedItems>
    </cacheField>
    <cacheField name="Status comments" numFmtId="0">
      <sharedItems containsNonDate="0" containsString="0" containsBlank="1"/>
    </cacheField>
    <cacheField name="Risk Due Date" numFmtId="167">
      <sharedItems containsNonDate="0" containsDate="1" containsString="0" containsBlank="1" minDate="2023-09-11T00:00:00" maxDate="2024-12-13T00:00:00"/>
    </cacheField>
    <cacheField name="Risk Close Date" numFmtId="0">
      <sharedItems containsNonDate="0" containsString="0" containsBlank="1"/>
    </cacheField>
    <cacheField name="Overdue?" numFmtId="0">
      <sharedItems count="3">
        <s v="Missing Risk Due Date"/>
        <s v="Overdue"/>
        <s v="Not Overdue"/>
      </sharedItems>
    </cacheField>
    <cacheField name="Next Review Date" numFmtId="0">
      <sharedItems containsNonDate="0" containsString="0" containsBlank="1"/>
    </cacheField>
    <cacheField name="Due Month" numFmtId="0">
      <sharedItems/>
    </cacheField>
    <cacheField name="Created Month" numFmtId="0">
      <sharedItems count="6">
        <s v="Jan-2024"/>
        <s v="May-2024"/>
        <s v="Apr-2024"/>
        <s v="Sep-2024"/>
        <s v="Dec-2024"/>
        <s v="Created Date missing"/>
      </sharedItems>
    </cacheField>
    <cacheField name="Risk-Change-Date" numFmtId="167">
      <sharedItems containsSemiMixedTypes="0" containsNonDate="0" containsDate="1" containsString="0" minDate="1899-12-30T00:00:00" maxDate="2024-12-13T00:00:00"/>
    </cacheField>
    <cacheField name="Corrected-Risk-Change-Date" numFmtId="167">
      <sharedItems containsSemiMixedTypes="0" containsNonDate="0" containsDate="1" containsString="0" minDate="2023-09-11T00:00:00" maxDate="2030-01-02T00:00:00" count="14">
        <d v="2030-01-01T00:00:00"/>
        <d v="2024-05-08T00:00:00"/>
        <d v="2024-02-06T00:00:00"/>
        <d v="2023-10-19T00:00:00"/>
        <d v="2023-09-11T00:00:00"/>
        <d v="2024-10-02T00:00:00"/>
        <d v="2024-11-30T00:00:00"/>
        <d v="2024-12-05T00:00:00"/>
        <d v="2024-01-19T00:00:00"/>
        <d v="2024-06-06T00:00:00"/>
        <d v="2024-12-12T00:00:00"/>
        <d v="2024-04-11T00:00:00"/>
        <d v="2023-12-19T00:00:00"/>
        <d v="2023-12-12T00:00:00"/>
      </sharedItems>
      <fieldGroup par="44"/>
    </cacheField>
    <cacheField name="Inherent-I-L-Combo" numFmtId="0">
      <sharedItems/>
    </cacheField>
    <cacheField name="Residual-I-L-Combo" numFmtId="0">
      <sharedItems/>
    </cacheField>
    <cacheField name="Mitigated?" numFmtId="0">
      <sharedItems count="3">
        <s v="No"/>
        <s v="Yes"/>
        <s v="Error"/>
      </sharedItems>
    </cacheField>
    <cacheField name="Current-Impact" numFmtId="0">
      <sharedItems/>
    </cacheField>
    <cacheField name="Current-Likelihood" numFmtId="0">
      <sharedItems/>
    </cacheField>
    <cacheField name="Current-I-L-Combo" numFmtId="0">
      <sharedItems count="14">
        <s v="Very Low-Highly Likely"/>
        <s v="Low-Likely"/>
        <s v="Moderate-Highly Likely"/>
        <s v="High-Likely"/>
        <s v="Very High-Highly Likely"/>
        <s v="Very Low-Likely"/>
        <s v="Very High-Rare"/>
        <s v="Low-Unlikely"/>
        <s v="High-Possible"/>
        <s v="Very High-Possible"/>
        <s v="Very Low-Possible"/>
        <s v="Low-Highly Likely"/>
        <s v="High-Highly Likely"/>
        <s v="-- Select Impact ----- Select Likelihood --"/>
      </sharedItems>
    </cacheField>
    <cacheField name="Current Risk Level" numFmtId="0">
      <sharedItems count="4">
        <s v="Medium"/>
        <s v="High"/>
        <s v="Low"/>
        <s v="-- Error --"/>
      </sharedItems>
    </cacheField>
    <cacheField name="Months (Corrected-Risk-Change-Date)" numFmtId="0" databaseField="0">
      <fieldGroup base="34">
        <rangePr groupBy="months" startDate="2023-09-11T00:00:00" endDate="2030-01-02T00:00:00"/>
        <groupItems count="14">
          <s v="&lt;11/09/23"/>
          <s v="Jan"/>
          <s v="Feb"/>
          <s v="Mar"/>
          <s v="Apr"/>
          <s v="May"/>
          <s v="Jun"/>
          <s v="Jul"/>
          <s v="Aug"/>
          <s v="Sep"/>
          <s v="Oct"/>
          <s v="Nov"/>
          <s v="Dec"/>
          <s v="&gt;02/01/30"/>
        </groupItems>
      </fieldGroup>
    </cacheField>
    <cacheField name="Quarters (Corrected-Risk-Change-Date)" numFmtId="0" databaseField="0">
      <fieldGroup base="34">
        <rangePr groupBy="quarters" startDate="2023-09-11T00:00:00" endDate="2030-01-02T00:00:00"/>
        <groupItems count="6">
          <s v="&lt;11/09/23"/>
          <s v="Qtr1"/>
          <s v="Qtr2"/>
          <s v="Qtr3"/>
          <s v="Qtr4"/>
          <s v="&gt;02/01/30"/>
        </groupItems>
      </fieldGroup>
    </cacheField>
    <cacheField name="Years (Corrected-Risk-Change-Date)" numFmtId="0" databaseField="0">
      <fieldGroup base="34">
        <rangePr groupBy="years" startDate="2023-09-11T00:00:00" endDate="2030-01-02T00:00:00"/>
        <groupItems count="10">
          <s v="&lt;11/09/23"/>
          <s v="2023"/>
          <s v="2024"/>
          <s v="2025"/>
          <s v="2026"/>
          <s v="2027"/>
          <s v="2028"/>
          <s v="2029"/>
          <s v="2030"/>
          <s v="&gt;02/01/30"/>
        </groupItems>
      </fieldGroup>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run" refreshedDate="45704.719456250001" createdVersion="8" refreshedVersion="8" minRefreshableVersion="3" recordCount="100" xr:uid="{27464020-68FD-499C-9056-39057724BEFD}">
  <cacheSource type="worksheet">
    <worksheetSource name="Tasks"/>
  </cacheSource>
  <cacheFields count="17">
    <cacheField name="Task ID" numFmtId="0">
      <sharedItems/>
    </cacheField>
    <cacheField name="Created Date" numFmtId="165">
      <sharedItems containsNonDate="0" containsDate="1" containsString="0" containsBlank="1" minDate="2024-02-03T00:00:00" maxDate="2024-04-10T00:00:00"/>
    </cacheField>
    <cacheField name="Task Title" numFmtId="0">
      <sharedItems containsBlank="1"/>
    </cacheField>
    <cacheField name="Task Description" numFmtId="0">
      <sharedItems containsBlank="1"/>
    </cacheField>
    <cacheField name="Assignee" numFmtId="0">
      <sharedItems containsBlank="1"/>
    </cacheField>
    <cacheField name="Status" numFmtId="0">
      <sharedItems containsBlank="1"/>
    </cacheField>
    <cacheField name="Due Date" numFmtId="164">
      <sharedItems containsNonDate="0" containsDate="1" containsString="0" containsBlank="1" minDate="2024-01-01T00:00:00" maxDate="2024-11-24T00:00:00"/>
    </cacheField>
    <cacheField name="Comments" numFmtId="0">
      <sharedItems containsBlank="1"/>
    </cacheField>
    <cacheField name="Risk ID" numFmtId="0">
      <sharedItems containsString="0" containsBlank="1" containsNumber="1" containsInteger="1" minValue="1" maxValue="4"/>
    </cacheField>
    <cacheField name="Risk Title" numFmtId="0">
      <sharedItems/>
    </cacheField>
    <cacheField name="Overdue?" numFmtId="0">
      <sharedItems/>
    </cacheField>
    <cacheField name="Due Month" numFmtId="0">
      <sharedItems containsNonDate="0" containsString="0" containsBlank="1"/>
    </cacheField>
    <cacheField name="Due Year" numFmtId="0">
      <sharedItems containsNonDate="0" containsString="0" containsBlank="1"/>
    </cacheField>
    <cacheField name="Risk-ID-Title-Combo" numFmtId="0">
      <sharedItems count="9">
        <s v="1 - Risk 1"/>
        <s v="2 - Risk 2"/>
        <s v="3 - Risk 3"/>
        <s v="4 - Risk 4"/>
        <s v=" - Error!"/>
        <s v="1 - Weak physical security" u="1"/>
        <s v="2 - Windows 7 use " u="1"/>
        <s v="3 - Phishing risk" u="1"/>
        <s v="4 - DDoS attack" u="1"/>
      </sharedItems>
    </cacheField>
    <cacheField name="Residual-I-L-Combo" numFmtId="0">
      <sharedItems containsNonDate="0" containsString="0" containsBlank="1"/>
    </cacheField>
    <cacheField name="Mitigated?" numFmtId="0">
      <sharedItems containsNonDate="0" containsString="0" containsBlank="1"/>
    </cacheField>
    <cacheField name="Current Risk Level"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0">
  <r>
    <x v="0"/>
    <s v="Weak physical security"/>
    <s v="sec1"/>
    <d v="2024-01-01T00:00:00"/>
    <s v="sec1"/>
    <s v="sec1"/>
    <x v="0"/>
    <m/>
    <s v="Information Technology (IT)"/>
    <m/>
    <m/>
    <s v="Very Low"/>
    <n v="1"/>
    <s v="Highly Likely"/>
    <n v="5"/>
    <x v="0"/>
    <x v="0"/>
    <x v="0"/>
    <m/>
    <s v="Very Low"/>
    <n v="1"/>
    <s v="Highly Likely"/>
    <n v="5"/>
    <x v="0"/>
    <x v="0"/>
    <x v="0"/>
    <m/>
    <m/>
    <m/>
    <x v="0"/>
    <m/>
    <s v="Missing Risk Due Date"/>
    <x v="0"/>
    <d v="1899-12-30T00:00:00"/>
    <x v="0"/>
    <s v="Very Low-Highly Likely"/>
    <s v="Very Low-Highly Likely"/>
    <x v="0"/>
    <s v="Very Low"/>
    <s v="Highly Likely"/>
    <x v="0"/>
    <x v="0"/>
  </r>
  <r>
    <x v="1"/>
    <s v="Windows 7 use "/>
    <s v="sec2"/>
    <d v="2024-05-02T00:00:00"/>
    <s v="sec2"/>
    <s v="sec2"/>
    <x v="1"/>
    <m/>
    <s v="Information Technology (IT)"/>
    <m/>
    <m/>
    <s v="Low"/>
    <n v="2"/>
    <s v="Likely"/>
    <n v="4"/>
    <x v="0"/>
    <x v="1"/>
    <x v="0"/>
    <m/>
    <s v="Low"/>
    <n v="2"/>
    <s v="Likely"/>
    <n v="4"/>
    <x v="0"/>
    <x v="1"/>
    <x v="1"/>
    <m/>
    <m/>
    <m/>
    <x v="0"/>
    <m/>
    <s v="Missing Risk Due Date"/>
    <x v="1"/>
    <d v="1899-12-30T00:00:00"/>
    <x v="0"/>
    <s v="Low-Likely"/>
    <s v="Low-Likely"/>
    <x v="0"/>
    <s v="Low"/>
    <s v="Likely"/>
    <x v="1"/>
    <x v="0"/>
  </r>
  <r>
    <x v="2"/>
    <s v="Phishing risk"/>
    <s v="sec3"/>
    <d v="2024-04-03T00:00:00"/>
    <s v="sec3"/>
    <s v="sec3"/>
    <x v="2"/>
    <m/>
    <s v="Information Technology (IT)"/>
    <m/>
    <m/>
    <s v="Moderate"/>
    <n v="3"/>
    <s v="Highly Likely"/>
    <n v="5"/>
    <x v="0"/>
    <x v="2"/>
    <x v="1"/>
    <s v="blah1"/>
    <s v="Very Low"/>
    <n v="1"/>
    <s v="Likely"/>
    <n v="4"/>
    <x v="1"/>
    <x v="2"/>
    <x v="2"/>
    <m/>
    <d v="2024-05-08T00:00:00"/>
    <m/>
    <x v="1"/>
    <m/>
    <s v="2024-05"/>
    <x v="2"/>
    <d v="2024-05-08T00:00:00"/>
    <x v="1"/>
    <s v="Moderate-Highly Likely"/>
    <s v="Very Low-Likely"/>
    <x v="0"/>
    <s v="Moderate"/>
    <s v="Highly Likely"/>
    <x v="2"/>
    <x v="0"/>
  </r>
  <r>
    <x v="3"/>
    <s v="DDoS attack"/>
    <s v="sec4"/>
    <d v="2024-04-04T00:00:00"/>
    <s v="sec4"/>
    <s v="sec4"/>
    <x v="3"/>
    <m/>
    <s v="Information Technology (IT)"/>
    <m/>
    <m/>
    <s v="High"/>
    <n v="4"/>
    <s v="Likely"/>
    <n v="4"/>
    <x v="0"/>
    <x v="3"/>
    <x v="1"/>
    <s v="blah2"/>
    <s v="Very Low"/>
    <n v="1"/>
    <s v="Unlikely"/>
    <n v="2"/>
    <x v="1"/>
    <x v="3"/>
    <x v="0"/>
    <m/>
    <m/>
    <m/>
    <x v="0"/>
    <m/>
    <s v="Missing Risk Due Date"/>
    <x v="2"/>
    <d v="1899-12-30T00:00:00"/>
    <x v="0"/>
    <s v="High-Likely"/>
    <s v="Very Low-Unlikely"/>
    <x v="0"/>
    <s v="High"/>
    <s v="Likely"/>
    <x v="3"/>
    <x v="0"/>
  </r>
  <r>
    <x v="4"/>
    <s v="sec5"/>
    <s v="sec5"/>
    <d v="2024-04-05T00:00:00"/>
    <s v="sec5"/>
    <s v="sec5"/>
    <x v="4"/>
    <m/>
    <s v="Information Technology (IT)"/>
    <m/>
    <m/>
    <s v="Very High"/>
    <n v="5"/>
    <s v="Highly Likely"/>
    <n v="5"/>
    <x v="1"/>
    <x v="4"/>
    <x v="1"/>
    <s v="blah3"/>
    <s v="Low"/>
    <n v="2"/>
    <s v="Likely"/>
    <n v="4"/>
    <x v="0"/>
    <x v="1"/>
    <x v="2"/>
    <m/>
    <d v="2024-02-06T00:00:00"/>
    <m/>
    <x v="1"/>
    <m/>
    <s v="2024-02"/>
    <x v="2"/>
    <d v="2024-02-06T00:00:00"/>
    <x v="2"/>
    <s v="Very High-Highly Likely"/>
    <s v="Low-Likely"/>
    <x v="0"/>
    <s v="Very High"/>
    <s v="Highly Likely"/>
    <x v="4"/>
    <x v="1"/>
  </r>
  <r>
    <x v="5"/>
    <s v="sec6"/>
    <s v="sec6"/>
    <d v="2024-04-06T00:00:00"/>
    <s v="sec6"/>
    <s v="sec6"/>
    <x v="5"/>
    <m/>
    <s v="Information Technology (IT)"/>
    <m/>
    <m/>
    <s v="Very Low"/>
    <n v="1"/>
    <s v="Likely"/>
    <n v="4"/>
    <x v="2"/>
    <x v="5"/>
    <x v="1"/>
    <s v="blah4"/>
    <s v="Very Low"/>
    <n v="1"/>
    <s v="Unlikely"/>
    <n v="2"/>
    <x v="1"/>
    <x v="3"/>
    <x v="2"/>
    <m/>
    <d v="2023-10-19T00:00:00"/>
    <m/>
    <x v="1"/>
    <m/>
    <s v="2023-10"/>
    <x v="2"/>
    <d v="2023-10-19T00:00:00"/>
    <x v="3"/>
    <s v="Very Low-Likely"/>
    <s v="Very Low-Unlikely"/>
    <x v="0"/>
    <s v="Very Low"/>
    <s v="Likely"/>
    <x v="5"/>
    <x v="2"/>
  </r>
  <r>
    <x v="6"/>
    <s v="sec7"/>
    <s v="sec7"/>
    <d v="2024-04-07T00:00:00"/>
    <s v="sec7"/>
    <s v="sec7"/>
    <x v="6"/>
    <m/>
    <s v="Information Technology (IT)"/>
    <m/>
    <m/>
    <s v="Very High"/>
    <n v="5"/>
    <s v="Rare"/>
    <n v="1"/>
    <x v="0"/>
    <x v="0"/>
    <x v="1"/>
    <s v="blah5"/>
    <s v="Very Low"/>
    <n v="1"/>
    <s v="Rare"/>
    <n v="1"/>
    <x v="1"/>
    <x v="4"/>
    <x v="2"/>
    <m/>
    <d v="2023-09-11T00:00:00"/>
    <m/>
    <x v="1"/>
    <m/>
    <s v="2023-09"/>
    <x v="2"/>
    <d v="2023-09-11T00:00:00"/>
    <x v="4"/>
    <s v="Very High-Rare"/>
    <s v="Very Low-Rare"/>
    <x v="0"/>
    <s v="Very High"/>
    <s v="Rare"/>
    <x v="6"/>
    <x v="0"/>
  </r>
  <r>
    <x v="7"/>
    <s v="sec8"/>
    <s v="sec8"/>
    <d v="2024-04-08T00:00:00"/>
    <s v="sec8"/>
    <s v="sec8"/>
    <x v="7"/>
    <m/>
    <s v="Information Technology (IT)"/>
    <m/>
    <m/>
    <s v="Low"/>
    <n v="2"/>
    <s v="Unlikely"/>
    <n v="2"/>
    <x v="2"/>
    <x v="5"/>
    <x v="1"/>
    <s v="blah6"/>
    <s v="Low"/>
    <n v="2"/>
    <s v="Unlikely"/>
    <n v="2"/>
    <x v="1"/>
    <x v="2"/>
    <x v="1"/>
    <m/>
    <m/>
    <m/>
    <x v="0"/>
    <m/>
    <s v="Missing Risk Due Date"/>
    <x v="2"/>
    <d v="1899-12-30T00:00:00"/>
    <x v="0"/>
    <s v="Low-Unlikely"/>
    <s v="Low-Unlikely"/>
    <x v="1"/>
    <s v="Low"/>
    <s v="Unlikely"/>
    <x v="7"/>
    <x v="2"/>
  </r>
  <r>
    <x v="8"/>
    <s v="sec9"/>
    <s v="sec9"/>
    <d v="2024-04-09T00:00:00"/>
    <s v="sec9"/>
    <s v="sec9"/>
    <x v="7"/>
    <m/>
    <s v="Sales"/>
    <m/>
    <m/>
    <s v="High"/>
    <n v="4"/>
    <s v="Possible"/>
    <n v="3"/>
    <x v="0"/>
    <x v="6"/>
    <x v="1"/>
    <s v="blah7"/>
    <s v="Very Low"/>
    <n v="1"/>
    <s v="Likely"/>
    <n v="4"/>
    <x v="1"/>
    <x v="2"/>
    <x v="0"/>
    <m/>
    <m/>
    <m/>
    <x v="0"/>
    <m/>
    <s v="Missing Risk Due Date"/>
    <x v="2"/>
    <d v="1899-12-30T00:00:00"/>
    <x v="0"/>
    <s v="High-Possible"/>
    <s v="Very Low-Likely"/>
    <x v="0"/>
    <s v="High"/>
    <s v="Possible"/>
    <x v="8"/>
    <x v="0"/>
  </r>
  <r>
    <x v="9"/>
    <s v="sec10"/>
    <s v="sec10"/>
    <d v="2024-04-10T00:00:00"/>
    <s v="sec10"/>
    <s v="sec10"/>
    <x v="0"/>
    <m/>
    <s v="Sales"/>
    <m/>
    <m/>
    <s v="Very High"/>
    <n v="5"/>
    <s v="Possible"/>
    <n v="3"/>
    <x v="0"/>
    <x v="2"/>
    <x v="1"/>
    <s v="blah8"/>
    <s v="Low"/>
    <n v="2"/>
    <s v="Likely"/>
    <n v="4"/>
    <x v="0"/>
    <x v="1"/>
    <x v="0"/>
    <m/>
    <m/>
    <m/>
    <x v="0"/>
    <m/>
    <s v="Missing Risk Due Date"/>
    <x v="2"/>
    <d v="1899-12-30T00:00:00"/>
    <x v="0"/>
    <s v="Very High-Possible"/>
    <s v="Low-Likely"/>
    <x v="0"/>
    <s v="Very High"/>
    <s v="Possible"/>
    <x v="9"/>
    <x v="0"/>
  </r>
  <r>
    <x v="10"/>
    <s v="sec11"/>
    <s v="sec11"/>
    <d v="2024-04-11T00:00:00"/>
    <s v="sec11"/>
    <s v="sec11"/>
    <x v="1"/>
    <m/>
    <s v="Sales"/>
    <m/>
    <m/>
    <s v="Very Low"/>
    <n v="1"/>
    <s v="Possible"/>
    <n v="3"/>
    <x v="2"/>
    <x v="7"/>
    <x v="1"/>
    <s v="blah9"/>
    <s v="Very Low"/>
    <n v="1"/>
    <s v="Likely"/>
    <n v="4"/>
    <x v="1"/>
    <x v="2"/>
    <x v="2"/>
    <m/>
    <d v="2024-10-02T00:00:00"/>
    <m/>
    <x v="1"/>
    <m/>
    <s v="2024-10"/>
    <x v="2"/>
    <d v="2024-10-02T00:00:00"/>
    <x v="5"/>
    <s v="Very Low-Possible"/>
    <s v="Very Low-Likely"/>
    <x v="0"/>
    <s v="Very Low"/>
    <s v="Possible"/>
    <x v="10"/>
    <x v="2"/>
  </r>
  <r>
    <x v="11"/>
    <s v="sec12"/>
    <s v="sec12"/>
    <d v="2024-04-12T00:00:00"/>
    <s v="sec12"/>
    <s v="sec12"/>
    <x v="2"/>
    <m/>
    <s v="Sales"/>
    <m/>
    <m/>
    <s v="Low"/>
    <n v="2"/>
    <s v="Highly Likely"/>
    <n v="5"/>
    <x v="0"/>
    <x v="8"/>
    <x v="1"/>
    <s v="blah10"/>
    <s v="Very Low"/>
    <n v="1"/>
    <s v="Likely"/>
    <n v="4"/>
    <x v="1"/>
    <x v="2"/>
    <x v="2"/>
    <m/>
    <d v="2024-11-30T00:00:00"/>
    <m/>
    <x v="1"/>
    <m/>
    <s v="2024-11"/>
    <x v="2"/>
    <d v="2024-11-30T00:00:00"/>
    <x v="6"/>
    <s v="Low-Highly Likely"/>
    <s v="Very Low-Likely"/>
    <x v="0"/>
    <s v="Low"/>
    <s v="Highly Likely"/>
    <x v="11"/>
    <x v="0"/>
  </r>
  <r>
    <x v="12"/>
    <s v="sec13"/>
    <s v="sec13"/>
    <d v="2024-04-13T00:00:00"/>
    <s v="sec13"/>
    <s v="sec13"/>
    <x v="3"/>
    <m/>
    <s v="Finance"/>
    <m/>
    <m/>
    <s v="Moderate"/>
    <n v="3"/>
    <s v="Highly Likely"/>
    <n v="5"/>
    <x v="0"/>
    <x v="2"/>
    <x v="1"/>
    <s v="blah11"/>
    <s v="Low"/>
    <n v="2"/>
    <s v="Likely"/>
    <n v="4"/>
    <x v="0"/>
    <x v="1"/>
    <x v="2"/>
    <m/>
    <d v="2024-12-05T00:00:00"/>
    <m/>
    <x v="1"/>
    <m/>
    <s v="2024-12"/>
    <x v="2"/>
    <d v="2024-12-05T00:00:00"/>
    <x v="7"/>
    <s v="Moderate-Highly Likely"/>
    <s v="Low-Likely"/>
    <x v="0"/>
    <s v="Moderate"/>
    <s v="Highly Likely"/>
    <x v="2"/>
    <x v="0"/>
  </r>
  <r>
    <x v="13"/>
    <s v="sec14"/>
    <s v="sec14"/>
    <d v="2024-04-14T00:00:00"/>
    <s v="sec14"/>
    <s v="sec14"/>
    <x v="4"/>
    <m/>
    <s v="Legal"/>
    <m/>
    <m/>
    <s v="High"/>
    <n v="4"/>
    <s v="Highly Likely"/>
    <n v="5"/>
    <x v="1"/>
    <x v="9"/>
    <x v="1"/>
    <s v="blah12"/>
    <s v="Very Low"/>
    <n v="1"/>
    <s v="Likely"/>
    <n v="4"/>
    <x v="1"/>
    <x v="2"/>
    <x v="2"/>
    <m/>
    <d v="2024-01-19T00:00:00"/>
    <m/>
    <x v="1"/>
    <m/>
    <s v="2024-01"/>
    <x v="2"/>
    <d v="2024-01-19T00:00:00"/>
    <x v="8"/>
    <s v="High-Highly Likely"/>
    <s v="Very Low-Likely"/>
    <x v="0"/>
    <s v="High"/>
    <s v="Highly Likely"/>
    <x v="12"/>
    <x v="1"/>
  </r>
  <r>
    <x v="14"/>
    <s v="sec15"/>
    <s v="sec15"/>
    <d v="2024-09-15T00:00:00"/>
    <s v="sec15"/>
    <s v="sec15"/>
    <x v="5"/>
    <m/>
    <s v="Procurement"/>
    <m/>
    <m/>
    <s v="Very High"/>
    <n v="5"/>
    <s v="Highly Likely"/>
    <n v="5"/>
    <x v="1"/>
    <x v="4"/>
    <x v="1"/>
    <s v="blah13"/>
    <s v="Low"/>
    <n v="2"/>
    <s v="Likely"/>
    <n v="4"/>
    <x v="0"/>
    <x v="1"/>
    <x v="2"/>
    <m/>
    <d v="2024-06-06T00:00:00"/>
    <m/>
    <x v="1"/>
    <m/>
    <s v="2024-06"/>
    <x v="3"/>
    <d v="2024-06-06T00:00:00"/>
    <x v="9"/>
    <s v="Very High-Highly Likely"/>
    <s v="Low-Likely"/>
    <x v="0"/>
    <s v="Very High"/>
    <s v="Highly Likely"/>
    <x v="4"/>
    <x v="1"/>
  </r>
  <r>
    <x v="15"/>
    <s v="sec16"/>
    <s v="sec16"/>
    <d v="2024-04-16T00:00:00"/>
    <s v="sec16"/>
    <s v="sec16"/>
    <x v="6"/>
    <m/>
    <s v="Information Technology (IT)"/>
    <m/>
    <m/>
    <s v="Very Low"/>
    <n v="1"/>
    <s v="Highly Likely"/>
    <n v="5"/>
    <x v="0"/>
    <x v="0"/>
    <x v="1"/>
    <s v="blah14"/>
    <s v="Very Low"/>
    <n v="1"/>
    <s v="Unlikely"/>
    <n v="2"/>
    <x v="1"/>
    <x v="3"/>
    <x v="2"/>
    <m/>
    <d v="2024-12-12T00:00:00"/>
    <m/>
    <x v="2"/>
    <m/>
    <s v="2024-12"/>
    <x v="2"/>
    <d v="2024-12-12T00:00:00"/>
    <x v="10"/>
    <s v="Very Low-Highly Likely"/>
    <s v="Very Low-Unlikely"/>
    <x v="0"/>
    <s v="Very Low"/>
    <s v="Highly Likely"/>
    <x v="0"/>
    <x v="0"/>
  </r>
  <r>
    <x v="16"/>
    <s v="sec17"/>
    <s v="sec17"/>
    <d v="2024-04-17T00:00:00"/>
    <s v="sec17"/>
    <s v="sec17"/>
    <x v="7"/>
    <m/>
    <s v="Information Technology (IT)"/>
    <m/>
    <m/>
    <s v="Low"/>
    <n v="2"/>
    <s v="Highly Likely"/>
    <n v="5"/>
    <x v="0"/>
    <x v="8"/>
    <x v="1"/>
    <s v="blah15"/>
    <s v="Low"/>
    <n v="2"/>
    <s v="Likely"/>
    <n v="4"/>
    <x v="0"/>
    <x v="1"/>
    <x v="2"/>
    <m/>
    <d v="2024-04-11T00:00:00"/>
    <m/>
    <x v="1"/>
    <m/>
    <s v="2024-04"/>
    <x v="2"/>
    <d v="2024-04-11T00:00:00"/>
    <x v="11"/>
    <s v="Low-Highly Likely"/>
    <s v="Low-Likely"/>
    <x v="0"/>
    <s v="Low"/>
    <s v="Highly Likely"/>
    <x v="11"/>
    <x v="0"/>
  </r>
  <r>
    <x v="17"/>
    <s v="sec18"/>
    <s v="sec18"/>
    <d v="2024-04-18T00:00:00"/>
    <s v="sec18"/>
    <s v="sec18"/>
    <x v="4"/>
    <m/>
    <s v="Information Technology (IT)"/>
    <m/>
    <m/>
    <s v="Moderate"/>
    <n v="3"/>
    <s v="Highly Likely"/>
    <n v="5"/>
    <x v="0"/>
    <x v="2"/>
    <x v="1"/>
    <s v="blah16"/>
    <s v="Moderate"/>
    <n v="3"/>
    <s v="Unlikely"/>
    <n v="2"/>
    <x v="0"/>
    <x v="5"/>
    <x v="2"/>
    <m/>
    <d v="2023-12-19T00:00:00"/>
    <m/>
    <x v="1"/>
    <m/>
    <s v="2023-12"/>
    <x v="2"/>
    <d v="2023-12-19T00:00:00"/>
    <x v="12"/>
    <s v="Moderate-Highly Likely"/>
    <s v="Moderate-Unlikely"/>
    <x v="0"/>
    <s v="Moderate"/>
    <s v="Highly Likely"/>
    <x v="2"/>
    <x v="0"/>
  </r>
  <r>
    <x v="18"/>
    <s v="sec19"/>
    <s v="sec19"/>
    <d v="2024-04-19T00:00:00"/>
    <s v="sec19"/>
    <s v="sec19"/>
    <x v="4"/>
    <m/>
    <s v="Information Technology (IT)"/>
    <m/>
    <m/>
    <s v="High"/>
    <n v="4"/>
    <s v="Highly Likely"/>
    <n v="5"/>
    <x v="1"/>
    <x v="9"/>
    <x v="1"/>
    <s v="blah17"/>
    <s v="Very Low"/>
    <n v="1"/>
    <s v="Likely"/>
    <n v="4"/>
    <x v="1"/>
    <x v="2"/>
    <x v="2"/>
    <m/>
    <d v="2023-12-12T00:00:00"/>
    <m/>
    <x v="1"/>
    <m/>
    <s v="2023-12"/>
    <x v="2"/>
    <d v="2023-12-12T00:00:00"/>
    <x v="13"/>
    <s v="High-Highly Likely"/>
    <s v="Very Low-Likely"/>
    <x v="0"/>
    <s v="High"/>
    <s v="Highly Likely"/>
    <x v="12"/>
    <x v="1"/>
  </r>
  <r>
    <x v="19"/>
    <s v="sec20"/>
    <s v="sec20"/>
    <d v="2024-12-20T00:00:00"/>
    <s v="sec20"/>
    <s v="sec20"/>
    <x v="4"/>
    <m/>
    <s v="Information Technology (IT)"/>
    <m/>
    <m/>
    <s v="Very High"/>
    <n v="5"/>
    <s v="Highly Likely"/>
    <n v="5"/>
    <x v="1"/>
    <x v="4"/>
    <x v="0"/>
    <m/>
    <s v="Very High"/>
    <n v="5"/>
    <s v="Highly Likely"/>
    <n v="5"/>
    <x v="2"/>
    <x v="6"/>
    <x v="1"/>
    <m/>
    <m/>
    <m/>
    <x v="0"/>
    <m/>
    <s v="Missing Risk Due Date"/>
    <x v="4"/>
    <d v="1899-12-30T00:00:00"/>
    <x v="0"/>
    <s v="Very High-Highly Likely"/>
    <s v="Very High-Highly Likely"/>
    <x v="0"/>
    <s v="Very High"/>
    <s v="Highly Likely"/>
    <x v="4"/>
    <x v="1"/>
  </r>
  <r>
    <x v="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1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2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3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4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5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6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7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8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0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1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2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3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4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5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6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7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8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0"/>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1"/>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2"/>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3"/>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4"/>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5"/>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6"/>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7"/>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8"/>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r>
    <x v="999"/>
    <m/>
    <m/>
    <m/>
    <m/>
    <m/>
    <x v="8"/>
    <m/>
    <s v="-- select department --"/>
    <m/>
    <m/>
    <s v="-- Select Impact --"/>
    <s v="--- Error ---"/>
    <s v="-- Select Likelihood --"/>
    <s v="--- Error ---"/>
    <x v="3"/>
    <x v="10"/>
    <x v="2"/>
    <m/>
    <s v="-- Select Impact --"/>
    <s v="--- Error ---"/>
    <s v="-- Select Likelihood --"/>
    <s v="--- Error ---"/>
    <x v="3"/>
    <x v="7"/>
    <x v="3"/>
    <m/>
    <m/>
    <m/>
    <x v="0"/>
    <m/>
    <s v="Missing Risk Due Date"/>
    <x v="5"/>
    <d v="1899-12-30T00:00:00"/>
    <x v="0"/>
    <s v="-- Select Impact ----- Select Likelihood --"/>
    <s v="-- Select Impact ----- Select Likelihood --"/>
    <x v="2"/>
    <s v="-- Select Impact --"/>
    <s v="-- Select Likelihood --"/>
    <x v="13"/>
    <x v="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s v="TASK-001"/>
    <d v="2024-04-09T00:00:00"/>
    <s v="Implement New Firewall"/>
    <s v="Simple task description"/>
    <s v="Eve"/>
    <s v="Closed"/>
    <d v="2024-04-18T00:00:00"/>
    <s v="Pending review."/>
    <n v="1"/>
    <s v="Risk 1"/>
    <s v="No"/>
    <m/>
    <m/>
    <x v="0"/>
    <m/>
    <m/>
    <m/>
  </r>
  <r>
    <s v="TASK-002"/>
    <d v="2024-02-10T00:00:00"/>
    <s v="Update Documentation"/>
    <s v="Simple task description"/>
    <s v="Alice"/>
    <s v="Closed"/>
    <d v="2024-09-03T00:00:00"/>
    <s v="No comments"/>
    <n v="2"/>
    <s v="Risk 2"/>
    <s v="No"/>
    <m/>
    <m/>
    <x v="1"/>
    <m/>
    <m/>
    <m/>
  </r>
  <r>
    <s v="TASK-003"/>
    <d v="2024-02-09T00:00:00"/>
    <s v="Conduct Risk Assessment"/>
    <s v="Simple task description"/>
    <s v="Eve"/>
    <s v="In Progress"/>
    <d v="2024-07-31T00:00:00"/>
    <s v="Pending review."/>
    <n v="3"/>
    <s v="Risk 3"/>
    <s v="Yes"/>
    <m/>
    <m/>
    <x v="2"/>
    <m/>
    <m/>
    <m/>
  </r>
  <r>
    <s v="TASK-004"/>
    <d v="2024-04-09T00:00:00"/>
    <s v="Employee Training"/>
    <s v="Simple task description"/>
    <s v="Bob"/>
    <s v="In Progress"/>
    <d v="2024-04-27T00:00:00"/>
    <s v="Pending review."/>
    <n v="1"/>
    <s v="Risk 1"/>
    <s v="Yes"/>
    <m/>
    <m/>
    <x v="0"/>
    <m/>
    <m/>
    <m/>
  </r>
  <r>
    <s v="TASK-005"/>
    <d v="2024-02-27T00:00:00"/>
    <s v="Conduct Risk Assessment"/>
    <s v="Simple task description"/>
    <s v="Diana"/>
    <s v="Closed"/>
    <d v="2024-04-24T00:00:00"/>
    <s v="Pending review."/>
    <n v="2"/>
    <s v="Risk 2"/>
    <s v="No"/>
    <m/>
    <m/>
    <x v="1"/>
    <m/>
    <m/>
    <m/>
  </r>
  <r>
    <s v="TASK-006"/>
    <d v="2024-02-17T00:00:00"/>
    <s v="Conduct Risk Assessment"/>
    <s v="Simple task description"/>
    <s v="Bob"/>
    <s v="In Progress"/>
    <d v="2024-08-11T00:00:00"/>
    <s v="Pending review."/>
    <n v="4"/>
    <s v="Risk 4"/>
    <s v="Yes"/>
    <m/>
    <m/>
    <x v="3"/>
    <m/>
    <m/>
    <m/>
  </r>
  <r>
    <s v="TASK-007"/>
    <d v="2024-04-09T00:00:00"/>
    <s v="Review Security Policies"/>
    <s v="Simple task description"/>
    <s v="Alice"/>
    <s v="In Progress"/>
    <d v="2024-11-01T00:00:00"/>
    <s v="Pending review."/>
    <n v="1"/>
    <s v="Risk 1"/>
    <s v="Yes"/>
    <m/>
    <m/>
    <x v="0"/>
    <m/>
    <m/>
    <m/>
  </r>
  <r>
    <s v="TASK-008"/>
    <d v="2024-02-22T00:00:00"/>
    <s v="Update Documentation"/>
    <s v="Simple task description"/>
    <s v="Eve"/>
    <s v="On Hold"/>
    <d v="2024-08-11T00:00:00"/>
    <s v="Pending review."/>
    <n v="2"/>
    <s v="Risk 2"/>
    <s v="Yes"/>
    <m/>
    <m/>
    <x v="1"/>
    <m/>
    <m/>
    <m/>
  </r>
  <r>
    <s v="TASK-009"/>
    <d v="2024-02-21T00:00:00"/>
    <s v="Conduct Risk Assessment"/>
    <s v="Simple task description"/>
    <s v="Bob"/>
    <s v="Not Started"/>
    <d v="2024-02-07T00:00:00"/>
    <s v="Pending review."/>
    <n v="3"/>
    <s v="Risk 3"/>
    <s v="Yes"/>
    <m/>
    <m/>
    <x v="2"/>
    <m/>
    <m/>
    <m/>
  </r>
  <r>
    <s v="TASK-010"/>
    <d v="2024-04-09T00:00:00"/>
    <s v="Implement new tool"/>
    <s v="Simple task description"/>
    <s v="Charlie"/>
    <s v="Not Started"/>
    <d v="2024-08-26T00:00:00"/>
    <s v="Pending review."/>
    <n v="1"/>
    <s v="Risk 1"/>
    <s v="Yes"/>
    <m/>
    <m/>
    <x v="0"/>
    <m/>
    <m/>
    <m/>
  </r>
  <r>
    <s v="TASK-011"/>
    <d v="2024-02-04T00:00:00"/>
    <s v="Employee Training"/>
    <s v="Simple task description"/>
    <s v="Diana"/>
    <s v="On Hold"/>
    <d v="2024-08-20T00:00:00"/>
    <s v="No comments"/>
    <n v="2"/>
    <s v="Risk 2"/>
    <s v="Yes"/>
    <m/>
    <m/>
    <x v="1"/>
    <m/>
    <m/>
    <m/>
  </r>
  <r>
    <s v="TASK-012"/>
    <d v="2024-02-14T00:00:00"/>
    <s v="Implement new tool"/>
    <s v="Simple task description"/>
    <s v="Eve"/>
    <s v="In Progress"/>
    <d v="2024-02-21T00:00:00"/>
    <s v="No comments"/>
    <n v="3"/>
    <s v="Risk 3"/>
    <s v="Yes"/>
    <m/>
    <m/>
    <x v="2"/>
    <m/>
    <m/>
    <m/>
  </r>
  <r>
    <s v="TASK-013"/>
    <d v="2024-04-09T00:00:00"/>
    <s v="Implement new tool"/>
    <s v="Simple task description"/>
    <s v="Bob"/>
    <s v="Closed"/>
    <d v="2024-11-10T00:00:00"/>
    <s v="Pending review."/>
    <n v="1"/>
    <s v="Risk 1"/>
    <s v="No"/>
    <m/>
    <m/>
    <x v="0"/>
    <m/>
    <m/>
    <m/>
  </r>
  <r>
    <s v="TASK-014"/>
    <d v="2024-04-09T00:00:00"/>
    <s v="Implement new tool"/>
    <s v="Simple task description"/>
    <s v="Bob"/>
    <s v="Closed"/>
    <d v="2024-02-15T00:00:00"/>
    <s v="Pending review."/>
    <n v="1"/>
    <s v="Risk 1"/>
    <s v="No"/>
    <m/>
    <m/>
    <x v="0"/>
    <m/>
    <m/>
    <m/>
  </r>
  <r>
    <s v="TASK-015"/>
    <d v="2024-02-24T00:00:00"/>
    <s v="Employee Training"/>
    <s v="Simple task description"/>
    <s v="Alice"/>
    <s v="Closed"/>
    <d v="2024-10-12T00:00:00"/>
    <s v="Pending review."/>
    <n v="2"/>
    <s v="Risk 2"/>
    <s v="No"/>
    <m/>
    <m/>
    <x v="1"/>
    <m/>
    <m/>
    <m/>
  </r>
  <r>
    <s v="TASK-016"/>
    <d v="2024-02-26T00:00:00"/>
    <s v="Review Security Policies"/>
    <s v="Simple task description"/>
    <s v="Charlie"/>
    <s v="Not Started"/>
    <d v="2024-01-01T00:00:00"/>
    <s v="No comments"/>
    <n v="2"/>
    <s v="Risk 2"/>
    <s v="Yes"/>
    <m/>
    <m/>
    <x v="1"/>
    <m/>
    <m/>
    <m/>
  </r>
  <r>
    <s v="TASK-017"/>
    <d v="2024-02-27T00:00:00"/>
    <s v="Review Security Policies"/>
    <s v="Simple task description"/>
    <s v="Eve"/>
    <s v="On Hold"/>
    <d v="2024-11-02T00:00:00"/>
    <s v="Pending review."/>
    <n v="3"/>
    <s v="Risk 3"/>
    <s v="Yes"/>
    <m/>
    <m/>
    <x v="2"/>
    <m/>
    <m/>
    <m/>
  </r>
  <r>
    <s v="TASK-018"/>
    <d v="2024-02-04T00:00:00"/>
    <s v="Implement new tool"/>
    <s v="Simple task description"/>
    <s v="Eve"/>
    <s v="Closed"/>
    <d v="2024-02-26T00:00:00"/>
    <s v="Pending review."/>
    <n v="3"/>
    <s v="Risk 3"/>
    <s v="No"/>
    <m/>
    <m/>
    <x v="2"/>
    <m/>
    <m/>
    <m/>
  </r>
  <r>
    <s v="TASK-019"/>
    <d v="2024-04-09T00:00:00"/>
    <s v="Employee Training"/>
    <s v="Simple task description"/>
    <s v="Diana"/>
    <s v="Closed"/>
    <d v="2024-11-23T00:00:00"/>
    <s v="No comments"/>
    <n v="1"/>
    <s v="Risk 1"/>
    <s v="No"/>
    <m/>
    <m/>
    <x v="0"/>
    <m/>
    <m/>
    <m/>
  </r>
  <r>
    <s v="TASK-020"/>
    <d v="2024-02-03T00:00:00"/>
    <s v="Employee Training"/>
    <s v="Simple task description"/>
    <s v="Diana"/>
    <s v="In Progress"/>
    <d v="2024-06-14T00:00:00"/>
    <s v="Pending review."/>
    <n v="2"/>
    <s v="Risk 2"/>
    <s v="Yes"/>
    <m/>
    <m/>
    <x v="1"/>
    <m/>
    <m/>
    <m/>
  </r>
  <r>
    <s v="TASK-021"/>
    <m/>
    <m/>
    <m/>
    <m/>
    <m/>
    <m/>
    <m/>
    <m/>
    <s v="Error!"/>
    <s v="Error"/>
    <m/>
    <m/>
    <x v="4"/>
    <m/>
    <m/>
    <m/>
  </r>
  <r>
    <s v="TASK-022"/>
    <m/>
    <m/>
    <m/>
    <m/>
    <m/>
    <m/>
    <m/>
    <m/>
    <s v="Error!"/>
    <s v="Error"/>
    <m/>
    <m/>
    <x v="4"/>
    <m/>
    <m/>
    <m/>
  </r>
  <r>
    <s v="TASK-023"/>
    <m/>
    <m/>
    <m/>
    <m/>
    <m/>
    <m/>
    <m/>
    <m/>
    <s v="Error!"/>
    <s v="Error"/>
    <m/>
    <m/>
    <x v="4"/>
    <m/>
    <m/>
    <m/>
  </r>
  <r>
    <s v="TASK-024"/>
    <m/>
    <m/>
    <m/>
    <m/>
    <m/>
    <m/>
    <m/>
    <m/>
    <s v="Error!"/>
    <s v="Error"/>
    <m/>
    <m/>
    <x v="4"/>
    <m/>
    <m/>
    <m/>
  </r>
  <r>
    <s v="TASK-025"/>
    <m/>
    <m/>
    <m/>
    <m/>
    <m/>
    <m/>
    <m/>
    <m/>
    <s v="Error!"/>
    <s v="Error"/>
    <m/>
    <m/>
    <x v="4"/>
    <m/>
    <m/>
    <m/>
  </r>
  <r>
    <s v="TASK-026"/>
    <m/>
    <m/>
    <m/>
    <m/>
    <m/>
    <m/>
    <m/>
    <m/>
    <s v="Error!"/>
    <s v="Error"/>
    <m/>
    <m/>
    <x v="4"/>
    <m/>
    <m/>
    <m/>
  </r>
  <r>
    <s v="TASK-027"/>
    <m/>
    <m/>
    <m/>
    <m/>
    <m/>
    <m/>
    <m/>
    <m/>
    <s v="Error!"/>
    <s v="Error"/>
    <m/>
    <m/>
    <x v="4"/>
    <m/>
    <m/>
    <m/>
  </r>
  <r>
    <s v="TASK-028"/>
    <m/>
    <m/>
    <m/>
    <m/>
    <m/>
    <m/>
    <m/>
    <m/>
    <s v="Error!"/>
    <s v="Error"/>
    <m/>
    <m/>
    <x v="4"/>
    <m/>
    <m/>
    <m/>
  </r>
  <r>
    <s v="TASK-029"/>
    <m/>
    <m/>
    <m/>
    <m/>
    <m/>
    <m/>
    <m/>
    <m/>
    <s v="Error!"/>
    <s v="Error"/>
    <m/>
    <m/>
    <x v="4"/>
    <m/>
    <m/>
    <m/>
  </r>
  <r>
    <s v="TASK-030"/>
    <m/>
    <m/>
    <m/>
    <m/>
    <m/>
    <m/>
    <m/>
    <m/>
    <s v="Error!"/>
    <s v="Error"/>
    <m/>
    <m/>
    <x v="4"/>
    <m/>
    <m/>
    <m/>
  </r>
  <r>
    <s v="TASK-031"/>
    <m/>
    <m/>
    <m/>
    <m/>
    <m/>
    <m/>
    <m/>
    <m/>
    <s v="Error!"/>
    <s v="Error"/>
    <m/>
    <m/>
    <x v="4"/>
    <m/>
    <m/>
    <m/>
  </r>
  <r>
    <s v="TASK-032"/>
    <m/>
    <m/>
    <m/>
    <m/>
    <m/>
    <m/>
    <m/>
    <m/>
    <s v="Error!"/>
    <s v="Error"/>
    <m/>
    <m/>
    <x v="4"/>
    <m/>
    <m/>
    <m/>
  </r>
  <r>
    <s v="TASK-033"/>
    <m/>
    <m/>
    <m/>
    <m/>
    <m/>
    <m/>
    <m/>
    <m/>
    <s v="Error!"/>
    <s v="Error"/>
    <m/>
    <m/>
    <x v="4"/>
    <m/>
    <m/>
    <m/>
  </r>
  <r>
    <s v="TASK-034"/>
    <m/>
    <m/>
    <m/>
    <m/>
    <m/>
    <m/>
    <m/>
    <m/>
    <s v="Error!"/>
    <s v="Error"/>
    <m/>
    <m/>
    <x v="4"/>
    <m/>
    <m/>
    <m/>
  </r>
  <r>
    <s v="TASK-035"/>
    <m/>
    <m/>
    <m/>
    <m/>
    <m/>
    <m/>
    <m/>
    <m/>
    <s v="Error!"/>
    <s v="Error"/>
    <m/>
    <m/>
    <x v="4"/>
    <m/>
    <m/>
    <m/>
  </r>
  <r>
    <s v="TASK-036"/>
    <m/>
    <m/>
    <m/>
    <m/>
    <m/>
    <m/>
    <m/>
    <m/>
    <s v="Error!"/>
    <s v="Error"/>
    <m/>
    <m/>
    <x v="4"/>
    <m/>
    <m/>
    <m/>
  </r>
  <r>
    <s v="TASK-037"/>
    <m/>
    <m/>
    <m/>
    <m/>
    <m/>
    <m/>
    <m/>
    <m/>
    <s v="Error!"/>
    <s v="Error"/>
    <m/>
    <m/>
    <x v="4"/>
    <m/>
    <m/>
    <m/>
  </r>
  <r>
    <s v="TASK-038"/>
    <m/>
    <m/>
    <m/>
    <m/>
    <m/>
    <m/>
    <m/>
    <m/>
    <s v="Error!"/>
    <s v="Error"/>
    <m/>
    <m/>
    <x v="4"/>
    <m/>
    <m/>
    <m/>
  </r>
  <r>
    <s v="TASK-039"/>
    <m/>
    <m/>
    <m/>
    <m/>
    <m/>
    <m/>
    <m/>
    <m/>
    <s v="Error!"/>
    <s v="Error"/>
    <m/>
    <m/>
    <x v="4"/>
    <m/>
    <m/>
    <m/>
  </r>
  <r>
    <s v="TASK-040"/>
    <m/>
    <m/>
    <m/>
    <m/>
    <m/>
    <m/>
    <m/>
    <m/>
    <s v="Error!"/>
    <s v="Error"/>
    <m/>
    <m/>
    <x v="4"/>
    <m/>
    <m/>
    <m/>
  </r>
  <r>
    <s v="TASK-041"/>
    <m/>
    <m/>
    <m/>
    <m/>
    <m/>
    <m/>
    <m/>
    <m/>
    <s v="Error!"/>
    <s v="Error"/>
    <m/>
    <m/>
    <x v="4"/>
    <m/>
    <m/>
    <m/>
  </r>
  <r>
    <s v="TASK-042"/>
    <m/>
    <m/>
    <m/>
    <m/>
    <m/>
    <m/>
    <m/>
    <m/>
    <s v="Error!"/>
    <s v="Error"/>
    <m/>
    <m/>
    <x v="4"/>
    <m/>
    <m/>
    <m/>
  </r>
  <r>
    <s v="TASK-043"/>
    <m/>
    <m/>
    <m/>
    <m/>
    <m/>
    <m/>
    <m/>
    <m/>
    <s v="Error!"/>
    <s v="Error"/>
    <m/>
    <m/>
    <x v="4"/>
    <m/>
    <m/>
    <m/>
  </r>
  <r>
    <s v="TASK-044"/>
    <m/>
    <m/>
    <m/>
    <m/>
    <m/>
    <m/>
    <m/>
    <m/>
    <s v="Error!"/>
    <s v="Error"/>
    <m/>
    <m/>
    <x v="4"/>
    <m/>
    <m/>
    <m/>
  </r>
  <r>
    <s v="TASK-045"/>
    <m/>
    <m/>
    <m/>
    <m/>
    <m/>
    <m/>
    <m/>
    <m/>
    <s v="Error!"/>
    <s v="Error"/>
    <m/>
    <m/>
    <x v="4"/>
    <m/>
    <m/>
    <m/>
  </r>
  <r>
    <s v="TASK-046"/>
    <m/>
    <m/>
    <m/>
    <m/>
    <m/>
    <m/>
    <m/>
    <m/>
    <s v="Error!"/>
    <s v="Error"/>
    <m/>
    <m/>
    <x v="4"/>
    <m/>
    <m/>
    <m/>
  </r>
  <r>
    <s v="TASK-047"/>
    <m/>
    <m/>
    <m/>
    <m/>
    <m/>
    <m/>
    <m/>
    <m/>
    <s v="Error!"/>
    <s v="Error"/>
    <m/>
    <m/>
    <x v="4"/>
    <m/>
    <m/>
    <m/>
  </r>
  <r>
    <s v="TASK-048"/>
    <m/>
    <m/>
    <m/>
    <m/>
    <m/>
    <m/>
    <m/>
    <m/>
    <s v="Error!"/>
    <s v="Error"/>
    <m/>
    <m/>
    <x v="4"/>
    <m/>
    <m/>
    <m/>
  </r>
  <r>
    <s v="TASK-049"/>
    <m/>
    <m/>
    <m/>
    <m/>
    <m/>
    <m/>
    <m/>
    <m/>
    <s v="Error!"/>
    <s v="Error"/>
    <m/>
    <m/>
    <x v="4"/>
    <m/>
    <m/>
    <m/>
  </r>
  <r>
    <s v="TASK-050"/>
    <m/>
    <m/>
    <m/>
    <m/>
    <m/>
    <m/>
    <m/>
    <m/>
    <s v="Error!"/>
    <s v="Error"/>
    <m/>
    <m/>
    <x v="4"/>
    <m/>
    <m/>
    <m/>
  </r>
  <r>
    <s v="TASK-051"/>
    <m/>
    <m/>
    <m/>
    <m/>
    <m/>
    <m/>
    <m/>
    <m/>
    <s v="Error!"/>
    <s v="Error"/>
    <m/>
    <m/>
    <x v="4"/>
    <m/>
    <m/>
    <m/>
  </r>
  <r>
    <s v="TASK-052"/>
    <m/>
    <m/>
    <m/>
    <m/>
    <m/>
    <m/>
    <m/>
    <m/>
    <s v="Error!"/>
    <s v="Error"/>
    <m/>
    <m/>
    <x v="4"/>
    <m/>
    <m/>
    <m/>
  </r>
  <r>
    <s v="TASK-053"/>
    <m/>
    <m/>
    <m/>
    <m/>
    <m/>
    <m/>
    <m/>
    <m/>
    <s v="Error!"/>
    <s v="Error"/>
    <m/>
    <m/>
    <x v="4"/>
    <m/>
    <m/>
    <m/>
  </r>
  <r>
    <s v="TASK-054"/>
    <m/>
    <m/>
    <m/>
    <m/>
    <m/>
    <m/>
    <m/>
    <m/>
    <s v="Error!"/>
    <s v="Error"/>
    <m/>
    <m/>
    <x v="4"/>
    <m/>
    <m/>
    <m/>
  </r>
  <r>
    <s v="TASK-055"/>
    <m/>
    <m/>
    <m/>
    <m/>
    <m/>
    <m/>
    <m/>
    <m/>
    <s v="Error!"/>
    <s v="Error"/>
    <m/>
    <m/>
    <x v="4"/>
    <m/>
    <m/>
    <m/>
  </r>
  <r>
    <s v="TASK-056"/>
    <m/>
    <m/>
    <m/>
    <m/>
    <m/>
    <m/>
    <m/>
    <m/>
    <s v="Error!"/>
    <s v="Error"/>
    <m/>
    <m/>
    <x v="4"/>
    <m/>
    <m/>
    <m/>
  </r>
  <r>
    <s v="TASK-057"/>
    <m/>
    <m/>
    <m/>
    <m/>
    <m/>
    <m/>
    <m/>
    <m/>
    <s v="Error!"/>
    <s v="Error"/>
    <m/>
    <m/>
    <x v="4"/>
    <m/>
    <m/>
    <m/>
  </r>
  <r>
    <s v="TASK-058"/>
    <m/>
    <m/>
    <m/>
    <m/>
    <m/>
    <m/>
    <m/>
    <m/>
    <s v="Error!"/>
    <s v="Error"/>
    <m/>
    <m/>
    <x v="4"/>
    <m/>
    <m/>
    <m/>
  </r>
  <r>
    <s v="TASK-059"/>
    <m/>
    <m/>
    <m/>
    <m/>
    <m/>
    <m/>
    <m/>
    <m/>
    <s v="Error!"/>
    <s v="Error"/>
    <m/>
    <m/>
    <x v="4"/>
    <m/>
    <m/>
    <m/>
  </r>
  <r>
    <s v="TASK-060"/>
    <m/>
    <m/>
    <m/>
    <m/>
    <m/>
    <m/>
    <m/>
    <m/>
    <s v="Error!"/>
    <s v="Error"/>
    <m/>
    <m/>
    <x v="4"/>
    <m/>
    <m/>
    <m/>
  </r>
  <r>
    <s v="TASK-061"/>
    <m/>
    <m/>
    <m/>
    <m/>
    <m/>
    <m/>
    <m/>
    <m/>
    <s v="Error!"/>
    <s v="Error"/>
    <m/>
    <m/>
    <x v="4"/>
    <m/>
    <m/>
    <m/>
  </r>
  <r>
    <s v="TASK-062"/>
    <m/>
    <m/>
    <m/>
    <m/>
    <m/>
    <m/>
    <m/>
    <m/>
    <s v="Error!"/>
    <s v="Error"/>
    <m/>
    <m/>
    <x v="4"/>
    <m/>
    <m/>
    <m/>
  </r>
  <r>
    <s v="TASK-063"/>
    <m/>
    <m/>
    <m/>
    <m/>
    <m/>
    <m/>
    <m/>
    <m/>
    <s v="Error!"/>
    <s v="Error"/>
    <m/>
    <m/>
    <x v="4"/>
    <m/>
    <m/>
    <m/>
  </r>
  <r>
    <s v="TASK-064"/>
    <m/>
    <m/>
    <m/>
    <m/>
    <m/>
    <m/>
    <m/>
    <m/>
    <s v="Error!"/>
    <s v="Error"/>
    <m/>
    <m/>
    <x v="4"/>
    <m/>
    <m/>
    <m/>
  </r>
  <r>
    <s v="TASK-065"/>
    <m/>
    <m/>
    <m/>
    <m/>
    <m/>
    <m/>
    <m/>
    <m/>
    <s v="Error!"/>
    <s v="Error"/>
    <m/>
    <m/>
    <x v="4"/>
    <m/>
    <m/>
    <m/>
  </r>
  <r>
    <s v="TASK-066"/>
    <m/>
    <m/>
    <m/>
    <m/>
    <m/>
    <m/>
    <m/>
    <m/>
    <s v="Error!"/>
    <s v="Error"/>
    <m/>
    <m/>
    <x v="4"/>
    <m/>
    <m/>
    <m/>
  </r>
  <r>
    <s v="TASK-067"/>
    <m/>
    <m/>
    <m/>
    <m/>
    <m/>
    <m/>
    <m/>
    <m/>
    <s v="Error!"/>
    <s v="Error"/>
    <m/>
    <m/>
    <x v="4"/>
    <m/>
    <m/>
    <m/>
  </r>
  <r>
    <s v="TASK-068"/>
    <m/>
    <m/>
    <m/>
    <m/>
    <m/>
    <m/>
    <m/>
    <m/>
    <s v="Error!"/>
    <s v="Error"/>
    <m/>
    <m/>
    <x v="4"/>
    <m/>
    <m/>
    <m/>
  </r>
  <r>
    <s v="TASK-069"/>
    <m/>
    <m/>
    <m/>
    <m/>
    <m/>
    <m/>
    <m/>
    <m/>
    <s v="Error!"/>
    <s v="Error"/>
    <m/>
    <m/>
    <x v="4"/>
    <m/>
    <m/>
    <m/>
  </r>
  <r>
    <s v="TASK-070"/>
    <m/>
    <m/>
    <m/>
    <m/>
    <m/>
    <m/>
    <m/>
    <m/>
    <s v="Error!"/>
    <s v="Error"/>
    <m/>
    <m/>
    <x v="4"/>
    <m/>
    <m/>
    <m/>
  </r>
  <r>
    <s v="TASK-071"/>
    <m/>
    <m/>
    <m/>
    <m/>
    <m/>
    <m/>
    <m/>
    <m/>
    <s v="Error!"/>
    <s v="Error"/>
    <m/>
    <m/>
    <x v="4"/>
    <m/>
    <m/>
    <m/>
  </r>
  <r>
    <s v="TASK-072"/>
    <m/>
    <m/>
    <m/>
    <m/>
    <m/>
    <m/>
    <m/>
    <m/>
    <s v="Error!"/>
    <s v="Error"/>
    <m/>
    <m/>
    <x v="4"/>
    <m/>
    <m/>
    <m/>
  </r>
  <r>
    <s v="TASK-073"/>
    <m/>
    <m/>
    <m/>
    <m/>
    <m/>
    <m/>
    <m/>
    <m/>
    <s v="Error!"/>
    <s v="Error"/>
    <m/>
    <m/>
    <x v="4"/>
    <m/>
    <m/>
    <m/>
  </r>
  <r>
    <s v="TASK-074"/>
    <m/>
    <m/>
    <m/>
    <m/>
    <m/>
    <m/>
    <m/>
    <m/>
    <s v="Error!"/>
    <s v="Error"/>
    <m/>
    <m/>
    <x v="4"/>
    <m/>
    <m/>
    <m/>
  </r>
  <r>
    <s v="TASK-075"/>
    <m/>
    <m/>
    <m/>
    <m/>
    <m/>
    <m/>
    <m/>
    <m/>
    <s v="Error!"/>
    <s v="Error"/>
    <m/>
    <m/>
    <x v="4"/>
    <m/>
    <m/>
    <m/>
  </r>
  <r>
    <s v="TASK-076"/>
    <m/>
    <m/>
    <m/>
    <m/>
    <m/>
    <m/>
    <m/>
    <m/>
    <s v="Error!"/>
    <s v="Error"/>
    <m/>
    <m/>
    <x v="4"/>
    <m/>
    <m/>
    <m/>
  </r>
  <r>
    <s v="TASK-077"/>
    <m/>
    <m/>
    <m/>
    <m/>
    <m/>
    <m/>
    <m/>
    <m/>
    <s v="Error!"/>
    <s v="Error"/>
    <m/>
    <m/>
    <x v="4"/>
    <m/>
    <m/>
    <m/>
  </r>
  <r>
    <s v="TASK-078"/>
    <m/>
    <m/>
    <m/>
    <m/>
    <m/>
    <m/>
    <m/>
    <m/>
    <s v="Error!"/>
    <s v="Error"/>
    <m/>
    <m/>
    <x v="4"/>
    <m/>
    <m/>
    <m/>
  </r>
  <r>
    <s v="TASK-079"/>
    <m/>
    <m/>
    <m/>
    <m/>
    <m/>
    <m/>
    <m/>
    <m/>
    <s v="Error!"/>
    <s v="Error"/>
    <m/>
    <m/>
    <x v="4"/>
    <m/>
    <m/>
    <m/>
  </r>
  <r>
    <s v="TASK-080"/>
    <m/>
    <m/>
    <m/>
    <m/>
    <m/>
    <m/>
    <m/>
    <m/>
    <s v="Error!"/>
    <s v="Error"/>
    <m/>
    <m/>
    <x v="4"/>
    <m/>
    <m/>
    <m/>
  </r>
  <r>
    <s v="TASK-081"/>
    <m/>
    <m/>
    <m/>
    <m/>
    <m/>
    <m/>
    <m/>
    <m/>
    <s v="Error!"/>
    <s v="Error"/>
    <m/>
    <m/>
    <x v="4"/>
    <m/>
    <m/>
    <m/>
  </r>
  <r>
    <s v="TASK-082"/>
    <m/>
    <m/>
    <m/>
    <m/>
    <m/>
    <m/>
    <m/>
    <m/>
    <s v="Error!"/>
    <s v="Error"/>
    <m/>
    <m/>
    <x v="4"/>
    <m/>
    <m/>
    <m/>
  </r>
  <r>
    <s v="TASK-083"/>
    <m/>
    <m/>
    <m/>
    <m/>
    <m/>
    <m/>
    <m/>
    <m/>
    <s v="Error!"/>
    <s v="Error"/>
    <m/>
    <m/>
    <x v="4"/>
    <m/>
    <m/>
    <m/>
  </r>
  <r>
    <s v="TASK-084"/>
    <m/>
    <m/>
    <m/>
    <m/>
    <m/>
    <m/>
    <m/>
    <m/>
    <s v="Error!"/>
    <s v="Error"/>
    <m/>
    <m/>
    <x v="4"/>
    <m/>
    <m/>
    <m/>
  </r>
  <r>
    <s v="TASK-085"/>
    <m/>
    <m/>
    <m/>
    <m/>
    <m/>
    <m/>
    <m/>
    <m/>
    <s v="Error!"/>
    <s v="Error"/>
    <m/>
    <m/>
    <x v="4"/>
    <m/>
    <m/>
    <m/>
  </r>
  <r>
    <s v="TASK-086"/>
    <m/>
    <m/>
    <m/>
    <m/>
    <m/>
    <m/>
    <m/>
    <m/>
    <s v="Error!"/>
    <s v="Error"/>
    <m/>
    <m/>
    <x v="4"/>
    <m/>
    <m/>
    <m/>
  </r>
  <r>
    <s v="TASK-087"/>
    <m/>
    <m/>
    <m/>
    <m/>
    <m/>
    <m/>
    <m/>
    <m/>
    <s v="Error!"/>
    <s v="Error"/>
    <m/>
    <m/>
    <x v="4"/>
    <m/>
    <m/>
    <m/>
  </r>
  <r>
    <s v="TASK-088"/>
    <m/>
    <m/>
    <m/>
    <m/>
    <m/>
    <m/>
    <m/>
    <m/>
    <s v="Error!"/>
    <s v="Error"/>
    <m/>
    <m/>
    <x v="4"/>
    <m/>
    <m/>
    <m/>
  </r>
  <r>
    <s v="TASK-089"/>
    <m/>
    <m/>
    <m/>
    <m/>
    <m/>
    <m/>
    <m/>
    <m/>
    <s v="Error!"/>
    <s v="Error"/>
    <m/>
    <m/>
    <x v="4"/>
    <m/>
    <m/>
    <m/>
  </r>
  <r>
    <s v="TASK-090"/>
    <m/>
    <m/>
    <m/>
    <m/>
    <m/>
    <m/>
    <m/>
    <m/>
    <s v="Error!"/>
    <s v="Error"/>
    <m/>
    <m/>
    <x v="4"/>
    <m/>
    <m/>
    <m/>
  </r>
  <r>
    <s v="TASK-091"/>
    <m/>
    <m/>
    <m/>
    <m/>
    <m/>
    <m/>
    <m/>
    <m/>
    <s v="Error!"/>
    <e v="#REF!"/>
    <m/>
    <m/>
    <x v="4"/>
    <m/>
    <m/>
    <m/>
  </r>
  <r>
    <s v="TASK-092"/>
    <m/>
    <m/>
    <m/>
    <m/>
    <m/>
    <m/>
    <m/>
    <m/>
    <s v="Error!"/>
    <s v="Error"/>
    <m/>
    <m/>
    <x v="4"/>
    <m/>
    <m/>
    <m/>
  </r>
  <r>
    <s v="TASK-093"/>
    <m/>
    <m/>
    <m/>
    <m/>
    <m/>
    <m/>
    <m/>
    <m/>
    <s v="Error!"/>
    <s v="Error"/>
    <m/>
    <m/>
    <x v="4"/>
    <m/>
    <m/>
    <m/>
  </r>
  <r>
    <s v="TASK-094"/>
    <m/>
    <m/>
    <m/>
    <m/>
    <m/>
    <m/>
    <m/>
    <m/>
    <s v="Error!"/>
    <s v="Error"/>
    <m/>
    <m/>
    <x v="4"/>
    <m/>
    <m/>
    <m/>
  </r>
  <r>
    <s v="TASK-095"/>
    <m/>
    <m/>
    <m/>
    <m/>
    <m/>
    <m/>
    <m/>
    <m/>
    <s v="Error!"/>
    <s v="Error"/>
    <m/>
    <m/>
    <x v="4"/>
    <m/>
    <m/>
    <m/>
  </r>
  <r>
    <s v="TASK-096"/>
    <m/>
    <m/>
    <m/>
    <m/>
    <m/>
    <m/>
    <m/>
    <m/>
    <s v="Error!"/>
    <s v="Error"/>
    <m/>
    <m/>
    <x v="4"/>
    <m/>
    <m/>
    <m/>
  </r>
  <r>
    <s v="TASK-097"/>
    <m/>
    <m/>
    <m/>
    <m/>
    <m/>
    <m/>
    <m/>
    <m/>
    <s v="Error!"/>
    <s v="Error"/>
    <m/>
    <m/>
    <x v="4"/>
    <m/>
    <m/>
    <m/>
  </r>
  <r>
    <s v="TASK-098"/>
    <m/>
    <m/>
    <m/>
    <m/>
    <m/>
    <m/>
    <m/>
    <m/>
    <s v="Error!"/>
    <s v="Error"/>
    <m/>
    <m/>
    <x v="4"/>
    <m/>
    <m/>
    <m/>
  </r>
  <r>
    <s v="TASK-099"/>
    <m/>
    <m/>
    <m/>
    <m/>
    <m/>
    <m/>
    <m/>
    <m/>
    <s v="Error!"/>
    <s v="Error"/>
    <m/>
    <m/>
    <x v="4"/>
    <m/>
    <m/>
    <m/>
  </r>
  <r>
    <s v="TASK-100"/>
    <m/>
    <m/>
    <m/>
    <m/>
    <m/>
    <m/>
    <m/>
    <m/>
    <s v="Error!"/>
    <s v="Error"/>
    <m/>
    <m/>
    <x v="4"/>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B660FCA-3347-4C29-B027-9381D488729A}" name="PivotTable10" cacheId="9" applyNumberFormats="0" applyBorderFormats="0" applyFontFormats="0" applyPatternFormats="0" applyAlignmentFormats="0" applyWidthHeightFormats="1" dataCaption="Values" updatedVersion="8" minRefreshableVersion="3" showDrill="0" rowGrandTotals="0" colGrandTotals="0" itemPrintTitles="1" createdVersion="8" indent="0" outline="1" outlineData="1" multipleFieldFilters="0" chartFormat="4" rowHeaderCaption="Risks">
  <location ref="B6:D10" firstHeaderRow="0" firstDataRow="1" firstDataCol="1"/>
  <pivotFields count="17">
    <pivotField showAll="0"/>
    <pivotField dataField="1" showAll="0"/>
    <pivotField showAll="0"/>
    <pivotField showAll="0"/>
    <pivotField showAll="0"/>
    <pivotField showAll="0"/>
    <pivotField dataField="1" showAll="0"/>
    <pivotField showAll="0"/>
    <pivotField showAll="0"/>
    <pivotField showAll="0"/>
    <pivotField showAll="0"/>
    <pivotField showAll="0"/>
    <pivotField showAll="0"/>
    <pivotField axis="axisRow" showAll="0">
      <items count="10">
        <item h="1" x="4"/>
        <item m="1" x="5"/>
        <item m="1" x="6"/>
        <item m="1" x="7"/>
        <item m="1" x="8"/>
        <item x="0"/>
        <item x="1"/>
        <item x="2"/>
        <item x="3"/>
        <item t="default"/>
      </items>
    </pivotField>
    <pivotField showAll="0"/>
    <pivotField showAll="0"/>
    <pivotField showAll="0"/>
  </pivotFields>
  <rowFields count="1">
    <field x="13"/>
  </rowFields>
  <rowItems count="4">
    <i>
      <x v="5"/>
    </i>
    <i>
      <x v="6"/>
    </i>
    <i>
      <x v="7"/>
    </i>
    <i>
      <x v="8"/>
    </i>
  </rowItems>
  <colFields count="1">
    <field x="-2"/>
  </colFields>
  <colItems count="2">
    <i>
      <x/>
    </i>
    <i i="1">
      <x v="1"/>
    </i>
  </colItems>
  <dataFields count="2">
    <dataField name="Start" fld="1" subtotal="min" baseField="13" baseItem="1" numFmtId="165"/>
    <dataField name="Due" fld="6" subtotal="max" baseField="13" baseItem="2"/>
  </dataFields>
  <formats count="9">
    <format dxfId="175">
      <pivotArea collapsedLevelsAreSubtotals="1" fieldPosition="0">
        <references count="2">
          <reference field="4294967294" count="1" selected="0">
            <x v="1"/>
          </reference>
          <reference field="13" count="0"/>
        </references>
      </pivotArea>
    </format>
    <format dxfId="174">
      <pivotArea outline="0" collapsedLevelsAreSubtotals="1" fieldPosition="0">
        <references count="1">
          <reference field="4294967294" count="1" selected="0">
            <x v="0"/>
          </reference>
        </references>
      </pivotArea>
    </format>
    <format dxfId="173">
      <pivotArea outline="0" collapsedLevelsAreSubtotals="1" fieldPosition="0"/>
    </format>
    <format dxfId="172">
      <pivotArea dataOnly="0" labelOnly="1" outline="0" fieldPosition="0">
        <references count="1">
          <reference field="4294967294" count="2">
            <x v="0"/>
            <x v="1"/>
          </reference>
        </references>
      </pivotArea>
    </format>
    <format dxfId="32">
      <pivotArea type="all" dataOnly="0" outline="0" fieldPosition="0"/>
    </format>
    <format dxfId="31">
      <pivotArea outline="0" collapsedLevelsAreSubtotals="1" fieldPosition="0"/>
    </format>
    <format dxfId="30">
      <pivotArea field="13" type="button" dataOnly="0" labelOnly="1" outline="0" axis="axisRow" fieldPosition="0"/>
    </format>
    <format dxfId="29">
      <pivotArea dataOnly="0" labelOnly="1" fieldPosition="0">
        <references count="1">
          <reference field="13" count="0"/>
        </references>
      </pivotArea>
    </format>
    <format dxfId="28">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E3EACA5-6708-48C6-89A5-41A692744FBF}" name="PivotTable3"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rowHeaderCaption="Risk Status">
  <location ref="B82:C86"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h="1" x="3"/>
        <item x="0"/>
        <item m="1" x="4"/>
        <item x="2"/>
        <item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25"/>
  </rowFields>
  <rowItems count="4">
    <i>
      <x v="1"/>
    </i>
    <i>
      <x v="3"/>
    </i>
    <i>
      <x v="4"/>
    </i>
    <i t="grand">
      <x/>
    </i>
  </rowItems>
  <colItems count="1">
    <i/>
  </colItems>
  <dataFields count="1">
    <dataField name="Count" fld="0" subtotal="count" baseField="24" baseItem="0"/>
  </dataFields>
  <formats count="6">
    <format dxfId="88">
      <pivotArea type="all" dataOnly="0" outline="0" fieldPosition="0"/>
    </format>
    <format dxfId="87">
      <pivotArea outline="0" collapsedLevelsAreSubtotals="1" fieldPosition="0"/>
    </format>
    <format dxfId="86">
      <pivotArea field="25" type="button" dataOnly="0" labelOnly="1" outline="0" axis="axisRow" fieldPosition="0"/>
    </format>
    <format dxfId="85">
      <pivotArea dataOnly="0" labelOnly="1" fieldPosition="0">
        <references count="1">
          <reference field="25" count="0"/>
        </references>
      </pivotArea>
    </format>
    <format dxfId="84">
      <pivotArea dataOnly="0" labelOnly="1" grandRow="1" outline="0" fieldPosition="0"/>
    </format>
    <format dxfId="83">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3C28A7B-34DF-46D0-8D74-268D928150FB}" name="PivotTable2"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rowHeaderCaption="Residual Risk Level">
  <location ref="B25:C30"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7">
        <item m="1" x="5"/>
        <item x="2"/>
        <item x="0"/>
        <item x="1"/>
        <item m="1" x="4"/>
        <item x="3"/>
        <item t="default"/>
      </items>
    </pivotField>
    <pivotField showAll="0"/>
    <pivotField showAll="0"/>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23"/>
  </rowFields>
  <rowItems count="5">
    <i>
      <x v="1"/>
    </i>
    <i>
      <x v="2"/>
    </i>
    <i>
      <x v="3"/>
    </i>
    <i>
      <x v="5"/>
    </i>
    <i t="grand">
      <x/>
    </i>
  </rowItems>
  <colItems count="1">
    <i/>
  </colItems>
  <dataFields count="1">
    <dataField name="Count" fld="0" subtotal="count" baseField="24" baseItem="0"/>
  </dataFields>
  <formats count="6">
    <format dxfId="94">
      <pivotArea type="all" dataOnly="0" outline="0" fieldPosition="0"/>
    </format>
    <format dxfId="93">
      <pivotArea outline="0" collapsedLevelsAreSubtotals="1" fieldPosition="0"/>
    </format>
    <format dxfId="92">
      <pivotArea field="23" type="button" dataOnly="0" labelOnly="1" outline="0" axis="axisRow" fieldPosition="0"/>
    </format>
    <format dxfId="91">
      <pivotArea dataOnly="0" labelOnly="1" fieldPosition="0">
        <references count="1">
          <reference field="23" count="0"/>
        </references>
      </pivotArea>
    </format>
    <format dxfId="90">
      <pivotArea dataOnly="0" labelOnly="1" grandRow="1" outline="0" fieldPosition="0"/>
    </format>
    <format dxfId="89">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A4A8E93-8628-4493-8BDE-8897E69DBEA5}" name="PivotTable16"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 rowHeaderCaption="Created Month">
  <location ref="B211:C218"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m="1" x="5"/>
        <item x="1"/>
        <item x="2"/>
        <item x="0"/>
        <item m="1" x="4"/>
        <item x="3"/>
        <item t="default"/>
      </items>
    </pivotField>
    <pivotField showAll="0"/>
    <pivotField showAll="0"/>
    <pivotField showAll="0"/>
    <pivotField showAll="0"/>
    <pivotField showAll="0"/>
    <pivotField showAll="0"/>
    <pivotField showAll="0"/>
    <pivotField showAll="0"/>
    <pivotField showAll="0"/>
    <pivotField multipleItemSelectionAllowed="1" showAll="0"/>
    <pivotField showAll="0"/>
    <pivotField showAll="0"/>
    <pivotField showAll="0"/>
    <pivotField showAll="0"/>
    <pivotField showAll="0"/>
    <pivotField showAll="0"/>
    <pivotField axis="axisRow" showAll="0">
      <items count="7">
        <item x="5"/>
        <item x="0"/>
        <item x="2"/>
        <item x="1"/>
        <item x="3"/>
        <item x="4"/>
        <item t="default"/>
      </items>
    </pivotField>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32"/>
  </rowFields>
  <rowItems count="7">
    <i>
      <x/>
    </i>
    <i>
      <x v="1"/>
    </i>
    <i>
      <x v="2"/>
    </i>
    <i>
      <x v="3"/>
    </i>
    <i>
      <x v="4"/>
    </i>
    <i>
      <x v="5"/>
    </i>
    <i t="grand">
      <x/>
    </i>
  </rowItems>
  <colItems count="1">
    <i/>
  </colItems>
  <dataFields count="1">
    <dataField name="Count" fld="0" subtotal="count" baseField="24" baseItem="0"/>
  </dataFields>
  <formats count="5">
    <format dxfId="99">
      <pivotArea type="all" dataOnly="0" outline="0" fieldPosition="0"/>
    </format>
    <format dxfId="98">
      <pivotArea outline="0" collapsedLevelsAreSubtotals="1" fieldPosition="0"/>
    </format>
    <format dxfId="97">
      <pivotArea field="15" type="button" dataOnly="0" labelOnly="1" outline="0"/>
    </format>
    <format dxfId="96">
      <pivotArea dataOnly="0" labelOnly="1" grandRow="1" outline="0" fieldPosition="0"/>
    </format>
    <format dxfId="95">
      <pivotArea dataOnly="0" labelOnly="1" outline="0" axis="axisValues"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4E377DC6-51B8-4C27-8823-7F9FB6BFF91A}" name="PivotTable4"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rowHeaderCaption="Risk Status" colHeaderCaption="Risk Response Strategy">
  <location ref="B99:E104" firstHeaderRow="1" firstDataRow="2"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4">
        <item x="2"/>
        <item x="0"/>
        <item x="1"/>
        <item t="default"/>
      </items>
    </pivotField>
    <pivotField showAll="0"/>
    <pivotField showAll="0"/>
    <pivotField showAll="0"/>
    <pivotField showAll="0"/>
    <pivotField showAll="0"/>
    <pivotField showAll="0"/>
    <pivotField showAll="0"/>
    <pivotField axis="axisRow" showAll="0">
      <items count="6">
        <item h="1" x="3"/>
        <item x="0"/>
        <item m="1" x="4"/>
        <item x="2"/>
        <item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25"/>
  </rowFields>
  <rowItems count="4">
    <i>
      <x v="1"/>
    </i>
    <i>
      <x v="3"/>
    </i>
    <i>
      <x v="4"/>
    </i>
    <i t="grand">
      <x/>
    </i>
  </rowItems>
  <colFields count="1">
    <field x="17"/>
  </colFields>
  <colItems count="3">
    <i>
      <x v="1"/>
    </i>
    <i>
      <x v="2"/>
    </i>
    <i t="grand">
      <x/>
    </i>
  </colItems>
  <dataFields count="1">
    <dataField name="Count" fld="0" subtotal="count" baseField="24" baseItem="0"/>
  </dataFields>
  <formats count="13">
    <format dxfId="112">
      <pivotArea type="all" dataOnly="0" outline="0" fieldPosition="0"/>
    </format>
    <format dxfId="111">
      <pivotArea type="origin" dataOnly="0" labelOnly="1" outline="0" fieldPosition="0"/>
    </format>
    <format dxfId="110">
      <pivotArea field="17" type="button" dataOnly="0" labelOnly="1" outline="0" axis="axisCol" fieldPosition="0"/>
    </format>
    <format dxfId="109">
      <pivotArea type="topRight" dataOnly="0" labelOnly="1" outline="0" fieldPosition="0"/>
    </format>
    <format dxfId="108">
      <pivotArea field="25" type="button" dataOnly="0" labelOnly="1" outline="0" axis="axisRow" fieldPosition="0"/>
    </format>
    <format dxfId="107">
      <pivotArea dataOnly="0" labelOnly="1" fieldPosition="0">
        <references count="1">
          <reference field="25" count="0"/>
        </references>
      </pivotArea>
    </format>
    <format dxfId="106">
      <pivotArea dataOnly="0" labelOnly="1" grandRow="1" outline="0" fieldPosition="0"/>
    </format>
    <format dxfId="105">
      <pivotArea outline="0" collapsedLevelsAreSubtotals="1" fieldPosition="0"/>
    </format>
    <format dxfId="104">
      <pivotArea dataOnly="0" labelOnly="1" fieldPosition="0">
        <references count="1">
          <reference field="17" count="2">
            <x v="1"/>
            <x v="2"/>
          </reference>
        </references>
      </pivotArea>
    </format>
    <format dxfId="103">
      <pivotArea dataOnly="0" labelOnly="1" grandCol="1" outline="0" fieldPosition="0"/>
    </format>
    <format dxfId="102">
      <pivotArea outline="0" collapsedLevelsAreSubtotals="1" fieldPosition="0"/>
    </format>
    <format dxfId="101">
      <pivotArea dataOnly="0" labelOnly="1" fieldPosition="0">
        <references count="1">
          <reference field="17" count="2">
            <x v="1"/>
            <x v="2"/>
          </reference>
        </references>
      </pivotArea>
    </format>
    <format dxfId="100">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2559EC18-D914-4642-9836-E0D2C6DCC44A}" name="PivotTable12"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 rowHeaderCaption="Current-I-L-Combo">
  <location ref="B153:C165" firstHeaderRow="1" firstDataRow="1" firstDataCol="1" rowPageCount="1" colPageCount="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m="1" x="5"/>
        <item x="1"/>
        <item x="2"/>
        <item x="0"/>
        <item m="1" x="4"/>
        <item x="3"/>
        <item t="default"/>
      </items>
    </pivotField>
    <pivotField showAll="0"/>
    <pivotField showAll="0"/>
    <pivotField showAll="0"/>
    <pivotField showAll="0"/>
    <pivotField showAll="0"/>
    <pivotField showAll="0"/>
    <pivotField showAll="0"/>
    <pivotField showAll="0"/>
    <pivotField showAll="0"/>
    <pivotField axis="axisPage" multipleItemSelectionAllowed="1" showAll="0">
      <items count="6">
        <item h="1" x="3"/>
        <item h="1" x="1"/>
        <item m="1" x="4"/>
        <item x="2"/>
        <item x="0"/>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axis="axisRow" showAll="0">
      <items count="15">
        <item x="13"/>
        <item x="12"/>
        <item x="3"/>
        <item x="8"/>
        <item x="11"/>
        <item x="1"/>
        <item x="7"/>
        <item x="2"/>
        <item x="4"/>
        <item x="9"/>
        <item x="6"/>
        <item x="0"/>
        <item x="5"/>
        <item x="10"/>
        <item t="default"/>
      </items>
    </pivotField>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40"/>
  </rowFields>
  <rowItems count="12">
    <i>
      <x v="1"/>
    </i>
    <i>
      <x v="2"/>
    </i>
    <i>
      <x v="3"/>
    </i>
    <i>
      <x v="4"/>
    </i>
    <i>
      <x v="7"/>
    </i>
    <i>
      <x v="8"/>
    </i>
    <i>
      <x v="9"/>
    </i>
    <i>
      <x v="10"/>
    </i>
    <i>
      <x v="11"/>
    </i>
    <i>
      <x v="12"/>
    </i>
    <i>
      <x v="13"/>
    </i>
    <i t="grand">
      <x/>
    </i>
  </rowItems>
  <colItems count="1">
    <i/>
  </colItems>
  <pageFields count="1">
    <pageField fld="25" hier="-1"/>
  </pageFields>
  <dataFields count="1">
    <dataField name="Count" fld="0" subtotal="count" baseField="24" baseItem="0"/>
  </dataFields>
  <formats count="5">
    <format dxfId="117">
      <pivotArea type="all" dataOnly="0" outline="0" fieldPosition="0"/>
    </format>
    <format dxfId="116">
      <pivotArea outline="0" collapsedLevelsAreSubtotals="1" fieldPosition="0"/>
    </format>
    <format dxfId="115">
      <pivotArea field="15" type="button" dataOnly="0" labelOnly="1" outline="0"/>
    </format>
    <format dxfId="114">
      <pivotArea dataOnly="0" labelOnly="1" grandRow="1" outline="0" fieldPosition="0"/>
    </format>
    <format dxfId="113">
      <pivotArea dataOnly="0" labelOnly="1" outline="0" axis="axisValues"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EB1C5B56-DD03-4FB0-AF0C-8E326FFFFE52}" name="PivotTable6"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 rowHeaderCaption="Inherent Risk Rating">
  <location ref="E7:F18"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m="1" x="5"/>
        <item x="1"/>
        <item x="2"/>
        <item x="0"/>
        <item m="1" x="4"/>
        <item x="3"/>
        <item t="default"/>
      </items>
    </pivotField>
    <pivotField axis="axisRow" showAll="0">
      <items count="14">
        <item m="1" x="12"/>
        <item x="7"/>
        <item x="5"/>
        <item x="0"/>
        <item m="1" x="11"/>
        <item x="1"/>
        <item x="8"/>
        <item x="6"/>
        <item x="2"/>
        <item x="3"/>
        <item x="9"/>
        <item x="4"/>
        <item h="1"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16"/>
  </rowFields>
  <rowItems count="11">
    <i>
      <x v="1"/>
    </i>
    <i>
      <x v="2"/>
    </i>
    <i>
      <x v="3"/>
    </i>
    <i>
      <x v="5"/>
    </i>
    <i>
      <x v="6"/>
    </i>
    <i>
      <x v="7"/>
    </i>
    <i>
      <x v="8"/>
    </i>
    <i>
      <x v="9"/>
    </i>
    <i>
      <x v="10"/>
    </i>
    <i>
      <x v="11"/>
    </i>
    <i t="grand">
      <x/>
    </i>
  </rowItems>
  <colItems count="1">
    <i/>
  </colItems>
  <dataFields count="1">
    <dataField name="Count" fld="0" subtotal="count" baseField="24" baseItem="0"/>
  </dataFields>
  <formats count="5">
    <format dxfId="122">
      <pivotArea type="all" dataOnly="0" outline="0" fieldPosition="0"/>
    </format>
    <format dxfId="121">
      <pivotArea outline="0" collapsedLevelsAreSubtotals="1" fieldPosition="0"/>
    </format>
    <format dxfId="120">
      <pivotArea field="15" type="button" dataOnly="0" labelOnly="1" outline="0"/>
    </format>
    <format dxfId="119">
      <pivotArea dataOnly="0" labelOnly="1" grandRow="1" outline="0" fieldPosition="0"/>
    </format>
    <format dxfId="118">
      <pivotArea dataOnly="0" labelOnly="1" outline="0" axis="axisValues"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917046D2-6083-4D90-8F9A-4F11DD81842B}" name="PivotTable7"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rowHeaderCaption="Residual Risk Rating">
  <location ref="E25:F32"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7">
        <item m="1" x="5"/>
        <item x="2"/>
        <item x="0"/>
        <item x="1"/>
        <item m="1" x="4"/>
        <item x="3"/>
        <item t="default"/>
      </items>
    </pivotField>
    <pivotField axis="axisRow" showAll="0">
      <items count="9">
        <item x="3"/>
        <item x="2"/>
        <item x="0"/>
        <item x="5"/>
        <item x="1"/>
        <item x="6"/>
        <item h="1" x="7"/>
        <item h="1" x="4"/>
        <item t="default"/>
      </items>
    </pivotField>
    <pivotField showAll="0"/>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24"/>
  </rowFields>
  <rowItems count="7">
    <i>
      <x/>
    </i>
    <i>
      <x v="1"/>
    </i>
    <i>
      <x v="2"/>
    </i>
    <i>
      <x v="3"/>
    </i>
    <i>
      <x v="4"/>
    </i>
    <i>
      <x v="5"/>
    </i>
    <i t="grand">
      <x/>
    </i>
  </rowItems>
  <colItems count="1">
    <i/>
  </colItems>
  <dataFields count="1">
    <dataField name="Count" fld="0" subtotal="count" baseField="24" baseItem="0"/>
  </dataFields>
  <formats count="5">
    <format dxfId="127">
      <pivotArea type="all" dataOnly="0" outline="0" fieldPosition="0"/>
    </format>
    <format dxfId="126">
      <pivotArea outline="0" collapsedLevelsAreSubtotals="1" fieldPosition="0"/>
    </format>
    <format dxfId="125">
      <pivotArea field="23" type="button" dataOnly="0" labelOnly="1" outline="0"/>
    </format>
    <format dxfId="124">
      <pivotArea dataOnly="0" labelOnly="1" grandRow="1" outline="0" fieldPosition="0"/>
    </format>
    <format dxfId="123">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75D7342C-DFA2-4379-B8FB-05CE48537A81}" name="PivotTable5"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3" rowHeaderCaption="Risk Status">
  <location ref="B48:C52"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h="1" x="3"/>
        <item x="0"/>
        <item m="1" x="4"/>
        <item x="2"/>
        <item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axis="axisRow" showAll="0">
      <items count="5">
        <item h="1" x="3"/>
        <item x="1"/>
        <item x="2"/>
        <item x="0"/>
        <item t="default"/>
      </items>
    </pivotField>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41"/>
  </rowFields>
  <rowItems count="4">
    <i>
      <x v="1"/>
    </i>
    <i>
      <x v="2"/>
    </i>
    <i>
      <x v="3"/>
    </i>
    <i t="grand">
      <x/>
    </i>
  </rowItems>
  <colItems count="1">
    <i/>
  </colItems>
  <dataFields count="1">
    <dataField name="Count" fld="0" subtotal="count" baseField="24" baseItem="0"/>
  </dataFields>
  <formats count="5">
    <format dxfId="132">
      <pivotArea type="all" dataOnly="0" outline="0" fieldPosition="0"/>
    </format>
    <format dxfId="131">
      <pivotArea outline="0" collapsedLevelsAreSubtotals="1" fieldPosition="0"/>
    </format>
    <format dxfId="130">
      <pivotArea field="25" type="button" dataOnly="0" labelOnly="1" outline="0"/>
    </format>
    <format dxfId="129">
      <pivotArea dataOnly="0" labelOnly="1" grandRow="1" outline="0" fieldPosition="0"/>
    </format>
    <format dxfId="128">
      <pivotArea dataOnly="0" labelOnly="1" outline="0" axis="axisValues" fieldPosition="0"/>
    </format>
  </formats>
  <chartFormats count="11">
    <chartFormat chart="0" format="4" series="1">
      <pivotArea type="data" outline="0" fieldPosition="0">
        <references count="1">
          <reference field="4294967294" count="1" selected="0">
            <x v="0"/>
          </reference>
        </references>
      </pivotArea>
    </chartFormat>
    <chartFormat chart="1" format="4"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 chart="3" format="4" series="1">
      <pivotArea type="data" outline="0" fieldPosition="0">
        <references count="1">
          <reference field="4294967294" count="1" selected="0">
            <x v="0"/>
          </reference>
        </references>
      </pivotArea>
    </chartFormat>
    <chartFormat chart="3" format="5">
      <pivotArea type="data" outline="0" fieldPosition="0">
        <references count="2">
          <reference field="4294967294" count="1" selected="0">
            <x v="0"/>
          </reference>
          <reference field="41" count="1" selected="0">
            <x v="1"/>
          </reference>
        </references>
      </pivotArea>
    </chartFormat>
    <chartFormat chart="3" format="6">
      <pivotArea type="data" outline="0" fieldPosition="0">
        <references count="2">
          <reference field="4294967294" count="1" selected="0">
            <x v="0"/>
          </reference>
          <reference field="41" count="1" selected="0">
            <x v="2"/>
          </reference>
        </references>
      </pivotArea>
    </chartFormat>
    <chartFormat chart="3" format="7">
      <pivotArea type="data" outline="0" fieldPosition="0">
        <references count="2">
          <reference field="4294967294" count="1" selected="0">
            <x v="0"/>
          </reference>
          <reference field="41" count="1" selected="0">
            <x v="3"/>
          </reference>
        </references>
      </pivotArea>
    </chartFormat>
    <chartFormat chart="12" format="8" series="1">
      <pivotArea type="data" outline="0" fieldPosition="0">
        <references count="1">
          <reference field="4294967294" count="1" selected="0">
            <x v="0"/>
          </reference>
        </references>
      </pivotArea>
    </chartFormat>
    <chartFormat chart="12" format="9">
      <pivotArea type="data" outline="0" fieldPosition="0">
        <references count="2">
          <reference field="4294967294" count="1" selected="0">
            <x v="0"/>
          </reference>
          <reference field="41" count="1" selected="0">
            <x v="1"/>
          </reference>
        </references>
      </pivotArea>
    </chartFormat>
    <chartFormat chart="12" format="10">
      <pivotArea type="data" outline="0" fieldPosition="0">
        <references count="2">
          <reference field="4294967294" count="1" selected="0">
            <x v="0"/>
          </reference>
          <reference field="41" count="1" selected="0">
            <x v="2"/>
          </reference>
        </references>
      </pivotArea>
    </chartFormat>
    <chartFormat chart="12" format="11">
      <pivotArea type="data" outline="0" fieldPosition="0">
        <references count="2">
          <reference field="4294967294" count="1" selected="0">
            <x v="0"/>
          </reference>
          <reference field="41"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546C7276-965B-41B9-8D99-6E0652722E8F}" name="PivotTable8"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3" rowHeaderCaption="Mitigated?">
  <location ref="B71:C74"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h="1" x="3"/>
        <item x="0"/>
        <item m="1" x="4"/>
        <item x="2"/>
        <item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axis="axisRow" showAll="0">
      <items count="4">
        <item h="1" x="2"/>
        <item x="0"/>
        <item x="1"/>
        <item t="default"/>
      </items>
    </pivotField>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37"/>
  </rowFields>
  <rowItems count="3">
    <i>
      <x v="1"/>
    </i>
    <i>
      <x v="2"/>
    </i>
    <i t="grand">
      <x/>
    </i>
  </rowItems>
  <colItems count="1">
    <i/>
  </colItems>
  <dataFields count="1">
    <dataField name="Count" fld="0" subtotal="count" showDataAs="percentOfTotal" baseField="24" baseItem="0" numFmtId="10"/>
  </dataFields>
  <formats count="6">
    <format dxfId="138">
      <pivotArea type="all" dataOnly="0" outline="0" fieldPosition="0"/>
    </format>
    <format dxfId="137">
      <pivotArea outline="0" collapsedLevelsAreSubtotals="1" fieldPosition="0"/>
    </format>
    <format dxfId="136">
      <pivotArea field="25" type="button" dataOnly="0" labelOnly="1" outline="0"/>
    </format>
    <format dxfId="135">
      <pivotArea dataOnly="0" labelOnly="1" grandRow="1" outline="0" fieldPosition="0"/>
    </format>
    <format dxfId="134">
      <pivotArea dataOnly="0" labelOnly="1" outline="0" axis="axisValues" fieldPosition="0"/>
    </format>
    <format dxfId="133">
      <pivotArea outline="0" fieldPosition="0">
        <references count="1">
          <reference field="4294967294" count="1">
            <x v="0"/>
          </reference>
        </references>
      </pivotArea>
    </format>
  </formats>
  <chartFormats count="3">
    <chartFormat chart="0" format="4" series="1">
      <pivotArea type="data" outline="0" fieldPosition="0">
        <references count="1">
          <reference field="4294967294" count="1" selected="0">
            <x v="0"/>
          </reference>
        </references>
      </pivotArea>
    </chartFormat>
    <chartFormat chart="1" format="4"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13F5F29B-5A02-42F6-A92E-3C00A5A23C16}" name="PivotTable1"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 rowHeaderCaption="Inherent Risk Level">
  <location ref="B7:C11"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7">
        <item m="1" x="5"/>
        <item x="1"/>
        <item x="2"/>
        <item x="0"/>
        <item h="1" m="1" x="4"/>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15"/>
  </rowFields>
  <rowItems count="4">
    <i>
      <x v="1"/>
    </i>
    <i>
      <x v="2"/>
    </i>
    <i>
      <x v="3"/>
    </i>
    <i t="grand">
      <x/>
    </i>
  </rowItems>
  <colItems count="1">
    <i/>
  </colItems>
  <dataFields count="1">
    <dataField name="Count" fld="0" subtotal="count" baseField="24" baseItem="0"/>
  </dataFields>
  <formats count="6">
    <format dxfId="144">
      <pivotArea type="all" dataOnly="0" outline="0" fieldPosition="0"/>
    </format>
    <format dxfId="143">
      <pivotArea outline="0" collapsedLevelsAreSubtotals="1" fieldPosition="0"/>
    </format>
    <format dxfId="142">
      <pivotArea field="15" type="button" dataOnly="0" labelOnly="1" outline="0" axis="axisRow" fieldPosition="0"/>
    </format>
    <format dxfId="141">
      <pivotArea dataOnly="0" labelOnly="1" fieldPosition="0">
        <references count="1">
          <reference field="15" count="0"/>
        </references>
      </pivotArea>
    </format>
    <format dxfId="140">
      <pivotArea dataOnly="0" labelOnly="1" grandRow="1" outline="0" fieldPosition="0"/>
    </format>
    <format dxfId="139">
      <pivotArea dataOnly="0" labelOnly="1" outline="0" axis="axisValues"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4A1B4D4B-F00F-4E50-9A35-14CC4442D9DA}" name="PivotTable14"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rowHeaderCaption="Risk Status" colHeaderCaption="Risk Response Strategy">
  <location ref="B126:C129" firstHeaderRow="1" firstDataRow="1" firstDataCol="1" rowPageCount="1" colPageCount="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4">
        <item x="2"/>
        <item x="0"/>
        <item x="1"/>
        <item t="default"/>
      </items>
    </pivotField>
    <pivotField showAll="0"/>
    <pivotField showAll="0"/>
    <pivotField showAll="0"/>
    <pivotField showAll="0"/>
    <pivotField showAll="0"/>
    <pivotField showAll="0"/>
    <pivotField showAll="0"/>
    <pivotField axis="axisPage" multipleItemSelectionAllowed="1" showAll="0">
      <items count="6">
        <item h="1" x="3"/>
        <item h="1" x="0"/>
        <item m="1" x="4"/>
        <item x="2"/>
        <item h="1" x="1"/>
        <item t="default"/>
      </items>
    </pivotField>
    <pivotField showAll="0"/>
    <pivotField showAll="0"/>
    <pivotField showAll="0"/>
    <pivotField axis="axisRow" showAll="0">
      <items count="4">
        <item x="0"/>
        <item x="1"/>
        <item x="2"/>
        <item t="default"/>
      </items>
    </pivotField>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29"/>
  </rowFields>
  <rowItems count="3">
    <i>
      <x v="1"/>
    </i>
    <i>
      <x v="2"/>
    </i>
    <i t="grand">
      <x/>
    </i>
  </rowItems>
  <colItems count="1">
    <i/>
  </colItems>
  <pageFields count="1">
    <pageField fld="25" hier="-1"/>
  </pageFields>
  <dataFields count="1">
    <dataField name="Count of Risk ID" fld="0" subtotal="count" baseField="30" baseItem="0"/>
  </dataFields>
  <formats count="11">
    <format dxfId="155">
      <pivotArea type="all" dataOnly="0" outline="0" fieldPosition="0"/>
    </format>
    <format dxfId="154">
      <pivotArea type="origin" dataOnly="0" labelOnly="1" outline="0" fieldPosition="0"/>
    </format>
    <format dxfId="153">
      <pivotArea field="17" type="button" dataOnly="0" labelOnly="1" outline="0"/>
    </format>
    <format dxfId="152">
      <pivotArea type="topRight" dataOnly="0" labelOnly="1" outline="0" fieldPosition="0"/>
    </format>
    <format dxfId="151">
      <pivotArea field="25" type="button" dataOnly="0" labelOnly="1" outline="0" axis="axisPage" fieldPosition="0"/>
    </format>
    <format dxfId="150">
      <pivotArea dataOnly="0" labelOnly="1" fieldPosition="0">
        <references count="1">
          <reference field="25" count="0"/>
        </references>
      </pivotArea>
    </format>
    <format dxfId="149">
      <pivotArea dataOnly="0" labelOnly="1" grandRow="1" outline="0" fieldPosition="0"/>
    </format>
    <format dxfId="148">
      <pivotArea outline="0" collapsedLevelsAreSubtotals="1" fieldPosition="0"/>
    </format>
    <format dxfId="147">
      <pivotArea dataOnly="0" labelOnly="1" grandCol="1" outline="0" fieldPosition="0"/>
    </format>
    <format dxfId="146">
      <pivotArea outline="0" collapsedLevelsAreSubtotals="1" fieldPosition="0"/>
    </format>
    <format dxfId="145">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602642B3-E06C-4AD2-8C2C-1A1EC4D75162}" name="PivotTable10"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6" rowHeaderCaption="Risk Status">
  <location ref="B61:C64" firstHeaderRow="1" firstDataRow="1" firstDataCol="1"/>
  <pivotFields count="45">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multipleItemSelectionAllowed="1" showAll="0">
      <items count="6">
        <item h="1" x="3"/>
        <item x="0"/>
        <item m="1" x="4"/>
        <item x="2"/>
        <item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axis="axisRow" showAll="0">
      <items count="5">
        <item h="1" x="3"/>
        <item x="1"/>
        <item h="1" x="2"/>
        <item x="0"/>
        <item t="default"/>
      </items>
    </pivotField>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41"/>
  </rowFields>
  <rowItems count="3">
    <i>
      <x v="1"/>
    </i>
    <i>
      <x v="3"/>
    </i>
    <i t="grand">
      <x/>
    </i>
  </rowItems>
  <colItems count="1">
    <i/>
  </colItems>
  <dataFields count="1">
    <dataField name="Count" fld="0" subtotal="count" baseField="24" baseItem="0"/>
  </dataFields>
  <formats count="5">
    <format dxfId="160">
      <pivotArea type="all" dataOnly="0" outline="0" fieldPosition="0"/>
    </format>
    <format dxfId="159">
      <pivotArea outline="0" collapsedLevelsAreSubtotals="1" fieldPosition="0"/>
    </format>
    <format dxfId="158">
      <pivotArea field="25" type="button" dataOnly="0" labelOnly="1" outline="0"/>
    </format>
    <format dxfId="157">
      <pivotArea dataOnly="0" labelOnly="1" grandRow="1" outline="0" fieldPosition="0"/>
    </format>
    <format dxfId="156">
      <pivotArea dataOnly="0" labelOnly="1" outline="0" axis="axisValues" fieldPosition="0"/>
    </format>
  </formats>
  <chartFormats count="4">
    <chartFormat chart="0" format="4" series="1">
      <pivotArea type="data" outline="0" fieldPosition="0">
        <references count="1">
          <reference field="4294967294" count="1" selected="0">
            <x v="0"/>
          </reference>
        </references>
      </pivotArea>
    </chartFormat>
    <chartFormat chart="1" format="4"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 chart="3" format="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A45ABCEA-9E79-496C-9D4D-BC0D527247E9}" name="PivotTable13" cacheId="1"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chartFormat="15" rowHeaderCaption="Risk Status" colHeaderCaption="Risk Response Strategy">
  <location ref="B189:C198" firstHeaderRow="1" firstDataRow="1" firstDataCol="1" rowPageCount="1" colPageCount="1"/>
  <pivotFields count="45">
    <pivotField dataField="1" showAll="0"/>
    <pivotField showAll="0"/>
    <pivotField showAll="0"/>
    <pivotField showAll="0"/>
    <pivotField showAll="0"/>
    <pivotField showAll="0"/>
    <pivotField axis="axisRow" showAll="0" sortType="ascending">
      <items count="10">
        <item h="1" x="8"/>
        <item x="0"/>
        <item x="6"/>
        <item x="2"/>
        <item x="7"/>
        <item x="1"/>
        <item x="5"/>
        <item x="3"/>
        <item x="4"/>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items count="4">
        <item x="2"/>
        <item x="0"/>
        <item x="1"/>
        <item t="default"/>
      </items>
    </pivotField>
    <pivotField showAll="0"/>
    <pivotField showAll="0"/>
    <pivotField showAll="0"/>
    <pivotField showAll="0"/>
    <pivotField showAll="0"/>
    <pivotField showAll="0"/>
    <pivotField showAll="0"/>
    <pivotField axis="axisPage" multipleItemSelectionAllowed="1" showAll="0">
      <items count="6">
        <item h="1" x="3"/>
        <item x="0"/>
        <item m="1" x="4"/>
        <item x="2"/>
        <item h="1" x="1"/>
        <item t="default"/>
      </items>
    </pivotField>
    <pivotField showAll="0"/>
    <pivotField showAll="0"/>
    <pivotField showAll="0"/>
    <pivotField showAll="0"/>
    <pivotField showAll="0"/>
    <pivotField showAll="0"/>
    <pivotField showAll="0"/>
    <pivotField numFmtId="167" showAll="0"/>
    <pivotField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11">
        <item x="0"/>
        <item x="1"/>
        <item x="2"/>
        <item x="3"/>
        <item x="4"/>
        <item x="5"/>
        <item x="6"/>
        <item x="7"/>
        <item x="8"/>
        <item x="9"/>
        <item t="default"/>
      </items>
    </pivotField>
  </pivotFields>
  <rowFields count="1">
    <field x="6"/>
  </rowFields>
  <rowItems count="9">
    <i>
      <x v="5"/>
    </i>
    <i>
      <x v="4"/>
    </i>
    <i>
      <x v="2"/>
    </i>
    <i>
      <x v="6"/>
    </i>
    <i>
      <x v="1"/>
    </i>
    <i>
      <x v="7"/>
    </i>
    <i>
      <x v="3"/>
    </i>
    <i>
      <x v="8"/>
    </i>
    <i t="grand">
      <x/>
    </i>
  </rowItems>
  <colItems count="1">
    <i/>
  </colItems>
  <pageFields count="1">
    <pageField fld="25" hier="-1"/>
  </pageFields>
  <dataFields count="1">
    <dataField name="Count" fld="0" subtotal="count" baseField="24" baseItem="0"/>
  </dataFields>
  <formats count="10">
    <format dxfId="170">
      <pivotArea type="all" dataOnly="0" outline="0" fieldPosition="0"/>
    </format>
    <format dxfId="169">
      <pivotArea type="origin" dataOnly="0" labelOnly="1" outline="0" fieldPosition="0"/>
    </format>
    <format dxfId="168">
      <pivotArea field="17" type="button" dataOnly="0" labelOnly="1" outline="0"/>
    </format>
    <format dxfId="167">
      <pivotArea type="topRight" dataOnly="0" labelOnly="1" outline="0" fieldPosition="0"/>
    </format>
    <format dxfId="166">
      <pivotArea field="25" type="button" dataOnly="0" labelOnly="1" outline="0" axis="axisPage" fieldPosition="0"/>
    </format>
    <format dxfId="165">
      <pivotArea dataOnly="0" labelOnly="1" grandRow="1" outline="0" fieldPosition="0"/>
    </format>
    <format dxfId="164">
      <pivotArea outline="0" collapsedLevelsAreSubtotals="1" fieldPosition="0"/>
    </format>
    <format dxfId="163">
      <pivotArea dataOnly="0" labelOnly="1" grandCol="1" outline="0" fieldPosition="0"/>
    </format>
    <format dxfId="162">
      <pivotArea outline="0" collapsedLevelsAreSubtotals="1" fieldPosition="0"/>
    </format>
    <format dxfId="161">
      <pivotArea dataOnly="0" labelOnly="1" grandCol="1" outline="0" fieldPosition="0"/>
    </format>
  </formats>
  <chartFormats count="1">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5745324E-3319-4F53-AA3B-01AF545D506D}" name="PivotTable10" cacheId="1" applyNumberFormats="0" applyBorderFormats="0" applyFontFormats="0" applyPatternFormats="0" applyAlignmentFormats="0" applyWidthHeightFormats="1" dataCaption="Values" updatedVersion="8" minRefreshableVersion="3" showDrill="0" rowGrandTotals="0" colGrandTotals="0" itemPrintTitles="1" createdVersion="8" indent="0" outline="1" outlineData="1" multipleFieldFilters="0" chartFormat="4" rowHeaderCaption="Risks">
  <location ref="B8:E28" firstHeaderRow="0" firstDataRow="1" firstDataCol="1" rowPageCount="1" colPageCount="1"/>
  <pivotFields count="45">
    <pivotField axis="axisRow" showAll="0">
      <items count="100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dataField="1" showAll="0"/>
    <pivotField axis="axisPage" multipleItemSelectionAllowed="1" showAll="0">
      <items count="6">
        <item h="1" x="3"/>
        <item x="1"/>
        <item m="1" x="4"/>
        <item x="2"/>
        <item x="0"/>
        <item t="default"/>
      </items>
    </pivotField>
    <pivotField showAll="0"/>
    <pivotField showAll="0"/>
    <pivotField showAll="0"/>
    <pivotField showAll="0"/>
    <pivotField showAll="0"/>
    <pivotField showAll="0"/>
    <pivotField showAll="0"/>
    <pivotField numFmtId="167" showAll="0"/>
    <pivotField dataField="1" numFmtId="167" showAll="0">
      <items count="15">
        <item x="4"/>
        <item x="3"/>
        <item x="13"/>
        <item x="12"/>
        <item x="8"/>
        <item x="2"/>
        <item x="11"/>
        <item x="1"/>
        <item x="9"/>
        <item x="5"/>
        <item x="6"/>
        <item x="7"/>
        <item x="10"/>
        <item x="0"/>
        <item t="default"/>
      </items>
    </pivotField>
    <pivotField showAll="0"/>
    <pivotField showAll="0"/>
    <pivotField showAll="0"/>
    <pivotField showAll="0"/>
    <pivotField showAll="0"/>
    <pivotField showAll="0"/>
    <pivotField showAll="0"/>
    <pivotField showAll="0">
      <items count="15">
        <item sd="0" x="0"/>
        <item sd="0" x="1"/>
        <item sd="0" x="2"/>
        <item sd="0" x="3"/>
        <item sd="0" x="4"/>
        <item sd="0" x="5"/>
        <item sd="0" x="6"/>
        <item sd="0" x="7"/>
        <item sd="0" x="8"/>
        <item sd="0" x="9"/>
        <item sd="0" x="10"/>
        <item sd="0" x="11"/>
        <item sd="0" x="12"/>
        <item sd="0" x="13"/>
        <item t="default"/>
      </items>
    </pivotField>
    <pivotField showAll="0">
      <items count="7">
        <item sd="0" x="0"/>
        <item sd="0" x="1"/>
        <item sd="0" x="2"/>
        <item sd="0" x="3"/>
        <item sd="0" x="4"/>
        <item sd="0" x="5"/>
        <item t="default"/>
      </items>
    </pivotField>
    <pivotField showAll="0">
      <items count="11">
        <item sd="0" x="0"/>
        <item sd="0" x="1"/>
        <item sd="0" x="2"/>
        <item sd="0" x="3"/>
        <item sd="0" x="4"/>
        <item sd="0" x="5"/>
        <item sd="0" x="6"/>
        <item sd="0" x="7"/>
        <item sd="0" x="8"/>
        <item sd="0" x="9"/>
        <item t="default"/>
      </items>
    </pivotField>
  </pivotFields>
  <rowFields count="1">
    <field x="0"/>
  </rowFields>
  <rowItems count="20">
    <i>
      <x/>
    </i>
    <i>
      <x v="1"/>
    </i>
    <i>
      <x v="2"/>
    </i>
    <i>
      <x v="3"/>
    </i>
    <i>
      <x v="4"/>
    </i>
    <i>
      <x v="5"/>
    </i>
    <i>
      <x v="6"/>
    </i>
    <i>
      <x v="7"/>
    </i>
    <i>
      <x v="8"/>
    </i>
    <i>
      <x v="9"/>
    </i>
    <i>
      <x v="10"/>
    </i>
    <i>
      <x v="11"/>
    </i>
    <i>
      <x v="12"/>
    </i>
    <i>
      <x v="13"/>
    </i>
    <i>
      <x v="14"/>
    </i>
    <i>
      <x v="15"/>
    </i>
    <i>
      <x v="16"/>
    </i>
    <i>
      <x v="17"/>
    </i>
    <i>
      <x v="18"/>
    </i>
    <i>
      <x v="19"/>
    </i>
  </rowItems>
  <colFields count="1">
    <field x="-2"/>
  </colFields>
  <colItems count="3">
    <i>
      <x/>
    </i>
    <i i="1">
      <x v="1"/>
    </i>
    <i i="2">
      <x v="2"/>
    </i>
  </colItems>
  <pageFields count="1">
    <pageField fld="25" hier="-1"/>
  </pageFields>
  <dataFields count="3">
    <dataField name="Inherent Risk" fld="16" subtotal="max" baseField="0" baseItem="2"/>
    <dataField name="Residual Risk" fld="24" subtotal="max" baseField="0" baseItem="2"/>
    <dataField name="Date when Risk Score Changes" fld="34" subtotal="max" baseField="0" baseItem="1" numFmtId="167"/>
  </dataFields>
  <formats count="18">
    <format dxfId="171">
      <pivotArea outline="0" collapsedLevelsAreSubtotals="1" fieldPosition="0"/>
    </format>
    <format dxfId="27">
      <pivotArea type="all" dataOnly="0" outline="0" fieldPosition="0"/>
    </format>
    <format dxfId="26">
      <pivotArea field="0" type="button" dataOnly="0" labelOnly="1" outline="0" axis="axisRow" fieldPosition="0"/>
    </format>
    <format dxfId="25">
      <pivotArea dataOnly="0" labelOnly="1" outline="0" fieldPosition="0">
        <references count="1">
          <reference field="4294967294" count="3">
            <x v="0"/>
            <x v="1"/>
            <x v="2"/>
          </reference>
        </references>
      </pivotArea>
    </format>
    <format dxfId="24">
      <pivotArea field="0" type="button" dataOnly="0" labelOnly="1" outline="0" axis="axisRow" fieldPosition="0"/>
    </format>
    <format dxfId="23">
      <pivotArea dataOnly="0" labelOnly="1" outline="0" fieldPosition="0">
        <references count="1">
          <reference field="4294967294" count="3">
            <x v="0"/>
            <x v="1"/>
            <x v="2"/>
          </reference>
        </references>
      </pivotArea>
    </format>
    <format dxfId="22">
      <pivotArea field="0" type="button" dataOnly="0" labelOnly="1" outline="0" axis="axisRow" fieldPosition="0"/>
    </format>
    <format dxfId="21">
      <pivotArea dataOnly="0" labelOnly="1" outline="0" fieldPosition="0">
        <references count="1">
          <reference field="4294967294" count="3">
            <x v="0"/>
            <x v="1"/>
            <x v="2"/>
          </reference>
        </references>
      </pivotArea>
    </format>
    <format dxfId="20">
      <pivotArea type="all" dataOnly="0" outline="0" fieldPosition="0"/>
    </format>
    <format dxfId="19">
      <pivotArea outline="0" collapsedLevelsAreSubtotals="1" fieldPosition="0"/>
    </format>
    <format dxfId="18">
      <pivotArea field="0" type="button" dataOnly="0" labelOnly="1" outline="0" axis="axisRow" fieldPosition="0"/>
    </format>
    <format dxfId="17">
      <pivotArea dataOnly="0" labelOnly="1" fieldPosition="0">
        <references count="1">
          <reference field="0" count="20">
            <x v="0"/>
            <x v="1"/>
            <x v="2"/>
            <x v="3"/>
            <x v="4"/>
            <x v="5"/>
            <x v="6"/>
            <x v="7"/>
            <x v="8"/>
            <x v="9"/>
            <x v="10"/>
            <x v="11"/>
            <x v="12"/>
            <x v="13"/>
            <x v="14"/>
            <x v="15"/>
            <x v="16"/>
            <x v="17"/>
            <x v="18"/>
            <x v="19"/>
          </reference>
        </references>
      </pivotArea>
    </format>
    <format dxfId="16">
      <pivotArea dataOnly="0" labelOnly="1" outline="0" fieldPosition="0">
        <references count="1">
          <reference field="4294967294" count="3">
            <x v="0"/>
            <x v="1"/>
            <x v="2"/>
          </reference>
        </references>
      </pivotArea>
    </format>
    <format dxfId="15">
      <pivotArea type="all" dataOnly="0" outline="0" fieldPosition="0"/>
    </format>
    <format dxfId="14">
      <pivotArea outline="0" collapsedLevelsAreSubtotals="1" fieldPosition="0"/>
    </format>
    <format dxfId="13">
      <pivotArea field="0" type="button" dataOnly="0" labelOnly="1" outline="0" axis="axisRow" fieldPosition="0"/>
    </format>
    <format dxfId="12">
      <pivotArea dataOnly="0" labelOnly="1" fieldPosition="0">
        <references count="1">
          <reference field="0" count="20">
            <x v="0"/>
            <x v="1"/>
            <x v="2"/>
            <x v="3"/>
            <x v="4"/>
            <x v="5"/>
            <x v="6"/>
            <x v="7"/>
            <x v="8"/>
            <x v="9"/>
            <x v="10"/>
            <x v="11"/>
            <x v="12"/>
            <x v="13"/>
            <x v="14"/>
            <x v="15"/>
            <x v="16"/>
            <x v="17"/>
            <x v="18"/>
            <x v="19"/>
          </reference>
        </references>
      </pivotArea>
    </format>
    <format dxfId="11">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36685F8-C059-4F5C-B7FF-A71D555C7119}" name="RiskRegister" displayName="RiskRegister" ref="A3:AP1003" totalsRowShown="0" headerRowDxfId="82" dataDxfId="81" headerRowCellStyle="Title 2">
  <autoFilter ref="A3:AP1003" xr:uid="{636685F8-C059-4F5C-B7FF-A71D555C7119}"/>
  <tableColumns count="42">
    <tableColumn id="3" xr3:uid="{5909478F-C303-424C-B563-36706BCF9F52}" name="Risk ID" dataDxfId="80"/>
    <tableColumn id="4" xr3:uid="{F3298DF4-2666-4D4D-A358-DE705433F38B}" name="Risk Title" dataDxfId="79"/>
    <tableColumn id="5" xr3:uid="{5B98027C-37BB-44BD-9A81-4430BD249986}" name="Risk Description" dataDxfId="78"/>
    <tableColumn id="39" xr3:uid="{4C68680D-E6BB-4CD7-BA69-9473D87A4F73}" name="Created Date" dataDxfId="77"/>
    <tableColumn id="29" xr3:uid="{5925DE37-8377-46F7-BC3C-6B84B5A5EEB4}" name="Cause" dataDxfId="76"/>
    <tableColumn id="22" xr3:uid="{FF65577B-FDEA-4913-895D-8B1B15398E17}" name="Consequence" dataDxfId="75"/>
    <tableColumn id="6" xr3:uid="{13A6724C-2C47-43B3-830E-DA584A406559}" name="Risk Category" dataDxfId="74"/>
    <tableColumn id="8" xr3:uid="{A089B670-F85A-4A10-B608-6C25AF209690}" name="Risk comments" dataDxfId="73"/>
    <tableColumn id="9" xr3:uid="{1C67AE7A-7351-430F-ABB7-6AA8DD7C1160}" name="Department" dataDxfId="72"/>
    <tableColumn id="10" xr3:uid="{A7793825-053F-479E-B35D-DEC2D94177F2}" name="Risk Owner" dataDxfId="71"/>
    <tableColumn id="12" xr3:uid="{1F573EC7-D71E-423F-BBF4-565C9EB0F262}" name="Existing measures and controls" dataDxfId="70"/>
    <tableColumn id="13" xr3:uid="{513624EC-104F-4375-8D7E-422C7C50EB6B}" name="Inherent Impact Level" dataDxfId="69"/>
    <tableColumn id="14" xr3:uid="{27F59E0B-ACF2-45C2-9B6A-9DD32A21A4C3}" name="Inherent Impact Rating" dataDxfId="68">
      <calculatedColumnFormula>VLOOKUP(RiskRegister[[#This Row],[Inherent Impact Level]],'Rating factors'!$F$4:$G$9,2,FALSE)</calculatedColumnFormula>
    </tableColumn>
    <tableColumn id="15" xr3:uid="{96074D76-069B-414D-98B3-4CE418E70074}" name="Inherent Likelihood Level" dataDxfId="67"/>
    <tableColumn id="16" xr3:uid="{F95034EB-7E9C-426A-ABA8-625AC57F57A1}" name="Inherent Likelihood Rating" dataDxfId="66">
      <calculatedColumnFormula>VLOOKUP(RiskRegister[[#This Row],[Inherent Likelihood Level]],'Rating factors'!$F$16:$G$21,2,FALSE)</calculatedColumnFormula>
    </tableColumn>
    <tableColumn id="11" xr3:uid="{8078D843-73A3-4C9F-8C46-EFD78A1A385C}" name="Inherent Risk Level" dataDxfId="65">
      <calculatedColumnFormula>IFERROR(VLOOKUP(RiskRegister[[#This Row],[Inherent Risk Rating]],'Rating factors'!$F$30:$G$44,2,FALSE),"-- Error --")</calculatedColumnFormula>
    </tableColumn>
    <tableColumn id="20" xr3:uid="{1E8BCB32-FE28-4147-AC5B-004529DA3042}" name="Inherent Risk Rating" dataDxfId="64">
      <calculatedColumnFormula>IFERROR(RiskRegister[[#This Row],[Inherent Impact Rating]]*RiskRegister[[#This Row],[Inherent Likelihood Rating]],"-- Error --")</calculatedColumnFormula>
    </tableColumn>
    <tableColumn id="17" xr3:uid="{F3785242-EE2B-4BAE-9854-A803F5565915}" name="Risk Response Strategy" dataDxfId="63"/>
    <tableColumn id="23" xr3:uid="{D42D447D-DE03-4793-A763-C335B67218A0}" name="New measures and controls" dataDxfId="62"/>
    <tableColumn id="24" xr3:uid="{5028DB38-7F9A-428D-BCC1-DC3BFECEB50B}" name="Residual Impact Level" dataDxfId="61"/>
    <tableColumn id="25" xr3:uid="{8DD2AE4A-7153-4051-94D4-458E54BFBDA5}" name="Residual Impact Rating" dataDxfId="60">
      <calculatedColumnFormula>VLOOKUP(RiskRegister[[#This Row],[Residual Impact Level]],'Rating factors'!$F$4:$G$9,2,FALSE)</calculatedColumnFormula>
    </tableColumn>
    <tableColumn id="28" xr3:uid="{81826F36-A747-4580-8F3F-609291641DD9}" name="Residual Likelihood Level" dataDxfId="59"/>
    <tableColumn id="27" xr3:uid="{CC6DDBA1-E720-4977-A7B8-A165004DDC69}" name="Residual Likelihood Rating" dataDxfId="58">
      <calculatedColumnFormula>VLOOKUP(RiskRegister[[#This Row],[Residual Likelihood Level]],'Rating factors'!$F$16:$G$21,2,FALSE)</calculatedColumnFormula>
    </tableColumn>
    <tableColumn id="31" xr3:uid="{403676CD-DEB5-4770-BD2D-027E7836EFCB}" name="Residual Risk Level" dataDxfId="57">
      <calculatedColumnFormula>IFERROR(VLOOKUP(RiskRegister[[#This Row],[Residual Risk Rating]],'Rating factors'!$F$30:$G$44,2,FALSE),"-- Error --")</calculatedColumnFormula>
    </tableColumn>
    <tableColumn id="26" xr3:uid="{50A22AC0-4C55-4F47-9FB1-2498445555ED}" name="Residual Risk Rating" dataDxfId="56">
      <calculatedColumnFormula>IFERROR(RiskRegister[[#This Row],[Residual Impact Rating]]*RiskRegister[[#This Row],[Residual Likelihood Rating]],"-- Error --")</calculatedColumnFormula>
    </tableColumn>
    <tableColumn id="30" xr3:uid="{7D4BF366-DA05-4530-92F8-1A772E4FA651}" name="Risk Status" dataDxfId="55"/>
    <tableColumn id="7" xr3:uid="{863397D2-6602-4577-9315-0D08CB488A63}" name="Status comments" dataDxfId="54"/>
    <tableColumn id="18" xr3:uid="{50B84654-2411-4843-8AAB-CEC9DDDDA07A}" name="Risk Due Date" dataDxfId="53"/>
    <tableColumn id="32" xr3:uid="{D6CFC33F-D172-4251-BC17-6EF0A4BC7564}" name="Risk Close Date" dataDxfId="52"/>
    <tableColumn id="19" xr3:uid="{8B49C431-63AC-45B1-B4E1-97DDC5E174AD}" name="Overdue?" dataDxfId="51">
      <calculatedColumnFormula>IF(ISBLANK(RiskRegister[[#This Row],[Risk Due Date]]), "Missing Risk Due Date", IF(RiskRegister[[#This Row],[Risk Due Date]] &lt; TODAY(), "Overdue", "Not Overdue"))</calculatedColumnFormula>
    </tableColumn>
    <tableColumn id="21" xr3:uid="{86B50D48-1AA0-47D1-86CE-4F28B2B90D8F}" name="Next Review Date" dataDxfId="50"/>
    <tableColumn id="33" xr3:uid="{E3BD34B4-DF77-4309-BB3E-D762A8C28B26}" name="Due Month" dataDxfId="49">
      <calculatedColumnFormula>IF(ISBLANK(RiskRegister[[#This Row],[Risk Due Date]]), "Missing Risk Due Date", TEXT(RiskRegister[[#This Row],[Risk Due Date]], "YYYY-MM"))</calculatedColumnFormula>
    </tableColumn>
    <tableColumn id="40" xr3:uid="{E8A545A8-D9E9-4520-AA1C-D1674718476D}" name="Created Month" dataDxfId="48">
      <calculatedColumnFormula>IF(RiskRegister[[#This Row],[Created Date]]="","Created Date missing",(TEXT(RiskRegister[[#This Row],[Created Date]],"mmm") &amp; "-" &amp; YEAR(RiskRegister[[#This Row],[Created Date]])))</calculatedColumnFormula>
    </tableColumn>
    <tableColumn id="41" xr3:uid="{8104F14B-A773-4CC0-A4D5-04A4F2322657}" name="Risk-Change-Date" dataDxfId="47">
      <calculatedColumnFormula>IF(RiskRegister[[#This Row],[Risk Status]]="Closed",RiskRegister[[#This Row],[Risk Close Date]],RiskRegister[[#This Row],[Risk Due Date]])</calculatedColumnFormula>
    </tableColumn>
    <tableColumn id="42" xr3:uid="{FEDD4DA2-BC44-409E-9995-A202DC5E1B28}" name="Corrected-Risk-Change-Date" dataDxfId="46">
      <calculatedColumnFormula>IF(RiskRegister[[#This Row],[Risk-Change-Date]]=0,DATE(2030,1,1),RiskRegister[[#This Row],[Risk-Change-Date]])</calculatedColumnFormula>
    </tableColumn>
    <tableColumn id="34" xr3:uid="{FC63B2BF-F04D-4F10-ABD1-17BCC7723FDE}" name="Inherent-I-L-Combo" dataDxfId="45">
      <calculatedColumnFormula>RiskRegister[[#This Row],[Inherent Impact Level]]&amp;"-"&amp;RiskRegister[[#This Row],[Inherent Likelihood Level]]</calculatedColumnFormula>
    </tableColumn>
    <tableColumn id="35" xr3:uid="{894151FA-2F62-4F89-AFF6-C0E7B8AFC1F2}" name="Residual-I-L-Combo" dataDxfId="44">
      <calculatedColumnFormula>RiskRegister[[#This Row],[Residual Impact Level]]&amp;"-"&amp;RiskRegister[[#This Row],[Residual Likelihood Level]]</calculatedColumnFormula>
    </tableColumn>
    <tableColumn id="37" xr3:uid="{C23889F0-DFD6-4B37-8EBF-7473041097D1}" name="Mitigated?" dataDxfId="43">
      <calculatedColumnFormula>IF(OR(R4="-- Select Risk Response --", Z4="-- Select Risk Status --"), "Error", IF(AND(Z4="Closed", R4="Mitigate"), "Yes", "No"))</calculatedColumnFormula>
    </tableColumn>
    <tableColumn id="1" xr3:uid="{69389B4F-7122-40A1-86B5-0CA732D4C59C}" name="Current-Impact" dataDxfId="42">
      <calculatedColumnFormula>IF(RiskRegister[[#This Row],[Risk Status]]="Closed",RiskRegister[[#This Row],[Residual Impact Level]],RiskRegister[[#This Row],[Inherent Impact Level]])</calculatedColumnFormula>
    </tableColumn>
    <tableColumn id="38" xr3:uid="{D7F33DE0-D25A-4C9D-823B-9D27171C4933}" name="Current-Likelihood" dataDxfId="41">
      <calculatedColumnFormula>IF(RiskRegister[[#This Row],[Risk Status]]="Closed",RiskRegister[[#This Row],[Residual Likelihood Level]],RiskRegister[[#This Row],[Inherent Likelihood Level]])</calculatedColumnFormula>
    </tableColumn>
    <tableColumn id="2" xr3:uid="{8349D546-C3C0-4605-B813-E010EE5C2FE5}" name="Current-I-L-Combo" dataDxfId="40">
      <calculatedColumnFormula>IF(RiskRegister[[#This Row],[Risk Status]]="Closed",RiskRegister[[#This Row],[Residual-I-L-Combo]],RiskRegister[[#This Row],[Inherent-I-L-Combo]])</calculatedColumnFormula>
    </tableColumn>
    <tableColumn id="36" xr3:uid="{67552D6A-5275-42DD-9BB6-2415C3FF709A}" name="Current Risk Level" dataDxfId="39">
      <calculatedColumnFormula>IF(Z4="Closed", X4, P4)</calculatedColumnFormula>
    </tableColumn>
  </tableColumns>
  <tableStyleInfo name="Custom Blue"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90A92F6-2BAB-4EA5-B1BD-5A4FD0CB5527}" name="Tasks" displayName="Tasks" ref="A3:Q103" totalsRowShown="0" headerRowDxfId="38" headerRowCellStyle="Title 2">
  <autoFilter ref="A3:Q103" xr:uid="{190A92F6-2BAB-4EA5-B1BD-5A4FD0CB5527}"/>
  <tableColumns count="17">
    <tableColumn id="2" xr3:uid="{7866062C-A8B8-4AD7-9C7E-24AA3129D0F5}" name="Task ID"/>
    <tableColumn id="41" xr3:uid="{D0833E4C-DCD9-454C-870A-48F9716C6160}" name="Created Date" dataDxfId="37"/>
    <tableColumn id="4" xr3:uid="{25AF9E0C-F40D-4A6C-9594-4BCC5ECF3498}" name="Task Title"/>
    <tableColumn id="5" xr3:uid="{3E84FAEF-8DE8-481B-987F-C4530370DAC9}" name="Task Description"/>
    <tableColumn id="6" xr3:uid="{EF88593E-CFF4-4ABC-BC5C-1D6E9762C1A2}" name="Assignee"/>
    <tableColumn id="38" xr3:uid="{1E81D19F-A087-4D3D-9824-6EC99F2568C2}" name="Status"/>
    <tableColumn id="7" xr3:uid="{C94C727E-F015-4E31-9BF4-AE6BB62B90A2}" name="Due Date" dataDxfId="36"/>
    <tableColumn id="9" xr3:uid="{D065E62D-D43A-4C69-B861-382DD3CE869F}" name="Comments"/>
    <tableColumn id="10" xr3:uid="{593649DD-8A3A-4B33-A2FC-D8AC447F87E3}" name="Risk ID"/>
    <tableColumn id="11" xr3:uid="{CDB02363-F827-4CB0-91DE-B4AF2E49A016}" name="Risk Title" dataDxfId="35">
      <calculatedColumnFormula>IFERROR(VLOOKUP(Tasks[[#This Row],[Risk ID]],RiskRegister[#All],2,FALSE),"Error!")</calculatedColumnFormula>
    </tableColumn>
    <tableColumn id="33" xr3:uid="{EF4BA74D-4D77-4DE1-99FB-85F1D9309471}" name="Overdue?" dataDxfId="34">
      <calculatedColumnFormula>IF(OR(F4="", G4=""), "Error", IF(AND(F4&lt;&gt;"Closed", G4&lt;=TODAY()), "Yes", "No"))</calculatedColumnFormula>
    </tableColumn>
    <tableColumn id="39" xr3:uid="{17C7DDDE-D183-4D60-B6A6-AB99FAC985F0}" name="Due Month"/>
    <tableColumn id="40" xr3:uid="{87E7C050-3A66-402B-A23F-0AA63D7FE83C}" name="Due Year"/>
    <tableColumn id="34" xr3:uid="{9C213F33-FF7E-475B-A607-3A1DC0810948}" name="Risk-ID-Title-Combo" dataDxfId="33">
      <calculatedColumnFormula>Tasks[[#This Row],[Risk ID]]&amp;" - " &amp;Tasks[[#This Row],[Risk Title]]</calculatedColumnFormula>
    </tableColumn>
    <tableColumn id="35" xr3:uid="{8F65E14F-201D-4614-8DA7-EBDC19AAEAED}" name="Residual-I-L-Combo"/>
    <tableColumn id="36" xr3:uid="{122CC3AF-5998-414D-AA3F-4CBBAC3115B2}" name="Mitigated?"/>
    <tableColumn id="37" xr3:uid="{C603920C-C41A-4F3B-9AC7-DB470ECC7EBF}" name="Current Risk Level"/>
  </tableColumns>
  <tableStyleInfo name="Custom Blu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llaboutgrc.com/risk-register-template-for-information-security/"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8" Type="http://schemas.openxmlformats.org/officeDocument/2006/relationships/pivotTable" Target="../pivotTables/pivotTable9.xml"/><Relationship Id="rId13" Type="http://schemas.openxmlformats.org/officeDocument/2006/relationships/pivotTable" Target="../pivotTables/pivotTable14.xml"/><Relationship Id="rId3" Type="http://schemas.openxmlformats.org/officeDocument/2006/relationships/pivotTable" Target="../pivotTables/pivotTable4.xml"/><Relationship Id="rId7" Type="http://schemas.openxmlformats.org/officeDocument/2006/relationships/pivotTable" Target="../pivotTables/pivotTable8.xml"/><Relationship Id="rId12" Type="http://schemas.openxmlformats.org/officeDocument/2006/relationships/pivotTable" Target="../pivotTables/pivotTable13.xml"/><Relationship Id="rId2" Type="http://schemas.openxmlformats.org/officeDocument/2006/relationships/pivotTable" Target="../pivotTables/pivotTable3.xml"/><Relationship Id="rId1" Type="http://schemas.openxmlformats.org/officeDocument/2006/relationships/pivotTable" Target="../pivotTables/pivotTable2.xml"/><Relationship Id="rId6" Type="http://schemas.openxmlformats.org/officeDocument/2006/relationships/pivotTable" Target="../pivotTables/pivotTable7.xml"/><Relationship Id="rId11" Type="http://schemas.openxmlformats.org/officeDocument/2006/relationships/pivotTable" Target="../pivotTables/pivotTable12.xml"/><Relationship Id="rId5" Type="http://schemas.openxmlformats.org/officeDocument/2006/relationships/pivotTable" Target="../pivotTables/pivotTable6.xml"/><Relationship Id="rId15" Type="http://schemas.openxmlformats.org/officeDocument/2006/relationships/drawing" Target="../drawings/drawing6.xml"/><Relationship Id="rId10" Type="http://schemas.openxmlformats.org/officeDocument/2006/relationships/pivotTable" Target="../pivotTables/pivotTable11.xml"/><Relationship Id="rId4" Type="http://schemas.openxmlformats.org/officeDocument/2006/relationships/pivotTable" Target="../pivotTables/pivotTable5.xml"/><Relationship Id="rId9" Type="http://schemas.openxmlformats.org/officeDocument/2006/relationships/pivotTable" Target="../pivotTables/pivotTable10.xml"/><Relationship Id="rId14"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EB324-ED1D-4D3C-9D61-C4F6209ADB7B}">
  <dimension ref="A1:M13"/>
  <sheetViews>
    <sheetView showGridLines="0" zoomScaleNormal="100" workbookViewId="0">
      <selection activeCell="C22" sqref="C22"/>
    </sheetView>
  </sheetViews>
  <sheetFormatPr baseColWidth="10" defaultColWidth="0" defaultRowHeight="16" x14ac:dyDescent="0.2"/>
  <cols>
    <col min="1" max="1" width="4" style="1" customWidth="1"/>
    <col min="2" max="2" width="12.5" style="1" customWidth="1"/>
    <col min="3" max="3" width="26.1640625" style="1" customWidth="1"/>
    <col min="4" max="4" width="147.5" style="1" customWidth="1"/>
    <col min="5" max="5" width="10.6640625" style="1" customWidth="1"/>
    <col min="6" max="13" width="10.33203125" style="1" hidden="1" customWidth="1"/>
    <col min="14" max="16384" width="10" style="1" hidden="1"/>
  </cols>
  <sheetData>
    <row r="1" spans="2:5" customFormat="1" ht="135" customHeight="1" x14ac:dyDescent="0.2"/>
    <row r="2" spans="2:5" ht="15" customHeight="1" x14ac:dyDescent="0.2">
      <c r="B2" s="69"/>
      <c r="C2" s="70"/>
      <c r="D2" s="70"/>
    </row>
    <row r="3" spans="2:5" ht="33" x14ac:dyDescent="0.2">
      <c r="B3" s="70"/>
      <c r="C3" s="84" t="s">
        <v>197</v>
      </c>
      <c r="D3" s="84"/>
      <c r="E3" s="3"/>
    </row>
    <row r="4" spans="2:5" ht="28" x14ac:dyDescent="0.2">
      <c r="B4" s="71"/>
      <c r="C4" s="72" t="s">
        <v>198</v>
      </c>
      <c r="D4" s="73"/>
      <c r="E4" s="3"/>
    </row>
    <row r="5" spans="2:5" x14ac:dyDescent="0.2">
      <c r="B5" s="73"/>
      <c r="C5" s="73"/>
      <c r="D5" s="73"/>
    </row>
    <row r="6" spans="2:5" ht="21" x14ac:dyDescent="0.2">
      <c r="B6" s="73"/>
      <c r="C6" s="87" t="s">
        <v>1</v>
      </c>
      <c r="D6" s="87"/>
    </row>
    <row r="7" spans="2:5" ht="34.5" customHeight="1" x14ac:dyDescent="0.2">
      <c r="B7" s="73"/>
      <c r="C7" s="88" t="s">
        <v>114</v>
      </c>
      <c r="D7" s="88"/>
    </row>
    <row r="8" spans="2:5" ht="34.5" customHeight="1" x14ac:dyDescent="0.2">
      <c r="B8" s="73"/>
      <c r="C8" s="85" t="s">
        <v>2</v>
      </c>
      <c r="D8" s="85"/>
    </row>
    <row r="9" spans="2:5" ht="34.5" customHeight="1" x14ac:dyDescent="0.2">
      <c r="B9" s="73"/>
      <c r="C9" s="84" t="s">
        <v>3</v>
      </c>
      <c r="D9" s="84"/>
    </row>
    <row r="10" spans="2:5" ht="34.5" customHeight="1" x14ac:dyDescent="0.2">
      <c r="B10" s="73"/>
      <c r="C10" s="84" t="s">
        <v>4</v>
      </c>
      <c r="D10" s="84"/>
    </row>
    <row r="11" spans="2:5" ht="34.5" customHeight="1" x14ac:dyDescent="0.2">
      <c r="B11" s="73"/>
      <c r="C11" s="84" t="s">
        <v>5</v>
      </c>
      <c r="D11" s="84"/>
    </row>
    <row r="12" spans="2:5" ht="34.5" customHeight="1" x14ac:dyDescent="0.2">
      <c r="B12" s="73"/>
      <c r="C12" s="86"/>
      <c r="D12" s="86"/>
    </row>
    <row r="13" spans="2:5" x14ac:dyDescent="0.2">
      <c r="C13" s="2"/>
      <c r="D13" s="2"/>
    </row>
  </sheetData>
  <mergeCells count="8">
    <mergeCell ref="C3:D3"/>
    <mergeCell ref="C8:D8"/>
    <mergeCell ref="C9:D9"/>
    <mergeCell ref="C12:D12"/>
    <mergeCell ref="C10:D10"/>
    <mergeCell ref="C11:D11"/>
    <mergeCell ref="C6:D6"/>
    <mergeCell ref="C7:D7"/>
  </mergeCells>
  <hyperlinks>
    <hyperlink ref="C4" r:id="rId1" xr:uid="{712C0369-042B-4B5A-8B69-82866F1E839D}"/>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92A53-40E8-4EF7-89BB-F65F41C2E077}">
  <sheetPr>
    <pageSetUpPr fitToPage="1"/>
  </sheetPr>
  <dimension ref="A91:AD105"/>
  <sheetViews>
    <sheetView showGridLines="0" tabSelected="1" zoomScaleNormal="100" workbookViewId="0">
      <selection activeCell="A24" sqref="A24"/>
    </sheetView>
  </sheetViews>
  <sheetFormatPr baseColWidth="10" defaultColWidth="0" defaultRowHeight="15" x14ac:dyDescent="0.2"/>
  <cols>
    <col min="1" max="3" width="9.1640625" customWidth="1"/>
    <col min="4" max="4" width="14" customWidth="1"/>
    <col min="5" max="30" width="9.1640625" customWidth="1"/>
    <col min="31" max="16384" width="9.1640625" hidden="1"/>
  </cols>
  <sheetData>
    <row r="91" spans="3:17" ht="16" x14ac:dyDescent="0.25">
      <c r="C91" s="23"/>
      <c r="D91" s="23"/>
      <c r="E91" s="23"/>
      <c r="F91" s="24"/>
      <c r="G91" s="24"/>
      <c r="H91" s="24"/>
      <c r="I91" s="24"/>
      <c r="J91" s="24"/>
      <c r="K91" s="24"/>
      <c r="L91" s="24"/>
      <c r="M91" s="23"/>
      <c r="N91" s="23"/>
      <c r="O91" s="23"/>
      <c r="P91" s="23"/>
      <c r="Q91" s="23"/>
    </row>
    <row r="92" spans="3:17" ht="16" x14ac:dyDescent="0.25">
      <c r="C92" s="23"/>
      <c r="D92" s="23"/>
      <c r="E92" s="23"/>
      <c r="F92" s="96"/>
      <c r="G92" s="96"/>
      <c r="H92" s="96"/>
      <c r="I92" s="96"/>
      <c r="J92" s="96"/>
      <c r="K92" s="96"/>
      <c r="L92" s="96"/>
      <c r="M92" s="96"/>
      <c r="N92" s="96"/>
      <c r="O92" s="96"/>
      <c r="P92" s="23"/>
      <c r="Q92" s="23"/>
    </row>
    <row r="93" spans="3:17" ht="16" x14ac:dyDescent="0.25">
      <c r="C93" s="23"/>
      <c r="D93" s="23"/>
      <c r="E93" s="23"/>
      <c r="F93" s="96"/>
      <c r="G93" s="96"/>
      <c r="H93" s="96"/>
      <c r="I93" s="96"/>
      <c r="J93" s="96"/>
      <c r="K93" s="96"/>
      <c r="L93" s="96"/>
      <c r="M93" s="96"/>
      <c r="N93" s="96"/>
      <c r="O93" s="96"/>
      <c r="P93" s="23"/>
      <c r="Q93" s="23"/>
    </row>
    <row r="94" spans="3:17" ht="16" x14ac:dyDescent="0.25">
      <c r="C94" s="23"/>
      <c r="D94" s="23"/>
      <c r="E94" s="23"/>
      <c r="F94" s="24"/>
      <c r="G94" s="24"/>
      <c r="H94" s="24"/>
      <c r="I94" s="24"/>
      <c r="J94" s="24"/>
      <c r="K94" s="24"/>
      <c r="L94" s="24"/>
      <c r="M94" s="23"/>
      <c r="N94" s="23"/>
      <c r="O94" s="23"/>
      <c r="P94" s="23"/>
      <c r="Q94" s="23"/>
    </row>
    <row r="95" spans="3:17" ht="48" x14ac:dyDescent="0.25">
      <c r="C95" s="89" t="s">
        <v>124</v>
      </c>
      <c r="D95" s="62" t="s">
        <v>90</v>
      </c>
      <c r="E95" s="74">
        <v>5</v>
      </c>
      <c r="F95" s="91">
        <f>VLOOKUP($F$101&amp;"-"&amp;D95,RiskPivots!$E$153:$F$177,2,FALSE)</f>
        <v>2</v>
      </c>
      <c r="G95" s="92"/>
      <c r="H95" s="93">
        <f>VLOOKUP($H$101&amp;"-"&amp;D95,RiskPivots!$E$153:$F$177,2,FALSE)</f>
        <v>2</v>
      </c>
      <c r="I95" s="91"/>
      <c r="J95" s="93">
        <f>VLOOKUP($J$101&amp;"-"&amp;D95,RiskPivots!$E$153:$F$177,2,FALSE)</f>
        <v>3</v>
      </c>
      <c r="K95" s="91"/>
      <c r="L95" s="97">
        <f>VLOOKUP($L$101&amp;"-"&amp;D95,RiskPivots!$E$153:$F$177,2,FALSE)</f>
        <v>2</v>
      </c>
      <c r="M95" s="98"/>
      <c r="N95" s="97">
        <f>VLOOKUP($N$101&amp;"-"&amp;D95,RiskPivots!$E$153:$F$177,2,FALSE)</f>
        <v>2</v>
      </c>
      <c r="O95" s="98"/>
      <c r="P95" s="23"/>
    </row>
    <row r="96" spans="3:17" ht="38" x14ac:dyDescent="0.25">
      <c r="C96" s="90"/>
      <c r="D96" s="62" t="s">
        <v>14</v>
      </c>
      <c r="E96" s="74">
        <v>4</v>
      </c>
      <c r="F96" s="94">
        <f>VLOOKUP($F$101&amp;"-"&amp;D96,RiskPivots!$E$153:$F$177,2,FALSE)</f>
        <v>1</v>
      </c>
      <c r="G96" s="95"/>
      <c r="H96" s="93">
        <f>VLOOKUP($H$101&amp;"-"&amp;D96,RiskPivots!$E$153:$F$177,2,FALSE)</f>
        <v>0</v>
      </c>
      <c r="I96" s="91"/>
      <c r="J96" s="93">
        <f>VLOOKUP($J$101&amp;"-"&amp;D96,RiskPivots!$E$153:$F$177,2,FALSE)</f>
        <v>0</v>
      </c>
      <c r="K96" s="91"/>
      <c r="L96" s="93">
        <f>VLOOKUP($L$101&amp;"-"&amp;D96,RiskPivots!$E$153:$F$177,2,FALSE)</f>
        <v>1</v>
      </c>
      <c r="M96" s="91"/>
      <c r="N96" s="97">
        <f>VLOOKUP($N$101&amp;"-"&amp;D96,RiskPivots!$E$153:$F$177,2,FALSE)</f>
        <v>0</v>
      </c>
      <c r="O96" s="98"/>
      <c r="P96" s="23"/>
    </row>
    <row r="97" spans="3:17" ht="38" x14ac:dyDescent="0.25">
      <c r="C97" s="90"/>
      <c r="D97" s="62" t="s">
        <v>93</v>
      </c>
      <c r="E97" s="74">
        <v>3</v>
      </c>
      <c r="F97" s="99">
        <f>VLOOKUP($F$101&amp;"-"&amp;D97,RiskPivots!$E$153:$F$177,2,FALSE)</f>
        <v>1</v>
      </c>
      <c r="G97" s="100"/>
      <c r="H97" s="101">
        <f>VLOOKUP($H$101&amp;"-"&amp;D97,RiskPivots!$E$153:$F$177,2,FALSE)</f>
        <v>0</v>
      </c>
      <c r="I97" s="102"/>
      <c r="J97" s="93">
        <f>VLOOKUP($J$101&amp;"-"&amp;D97,RiskPivots!$E$153:$F$177,2,FALSE)</f>
        <v>0</v>
      </c>
      <c r="K97" s="91"/>
      <c r="L97" s="93">
        <f>VLOOKUP($L$101&amp;"-"&amp;D97,RiskPivots!$E$153:$F$177,2,FALSE)</f>
        <v>1</v>
      </c>
      <c r="M97" s="91"/>
      <c r="N97" s="93">
        <f>VLOOKUP($N$101&amp;"-"&amp;D97,RiskPivots!$E$153:$F$177,2,FALSE)</f>
        <v>1</v>
      </c>
      <c r="O97" s="91"/>
      <c r="P97" s="23"/>
    </row>
    <row r="98" spans="3:17" ht="38" x14ac:dyDescent="0.25">
      <c r="C98" s="90"/>
      <c r="D98" s="62" t="s">
        <v>15</v>
      </c>
      <c r="E98" s="74">
        <v>2</v>
      </c>
      <c r="F98" s="99">
        <f>VLOOKUP($F$101&amp;"-"&amp;D98,RiskPivots!$E$153:$F$177,2,FALSE)</f>
        <v>0</v>
      </c>
      <c r="G98" s="100"/>
      <c r="H98" s="93">
        <f>VLOOKUP($H$101&amp;"-"&amp;D98,RiskPivots!$E$153:$F$177,2,FALSE)</f>
        <v>0</v>
      </c>
      <c r="I98" s="91"/>
      <c r="J98" s="93">
        <f>VLOOKUP($J$101&amp;"-"&amp;D98,RiskPivots!$E$153:$F$177,2,FALSE)</f>
        <v>0</v>
      </c>
      <c r="K98" s="91"/>
      <c r="L98" s="101">
        <f>VLOOKUP($L$101&amp;"-"&amp;D98,RiskPivots!$E$153:$F$177,2,FALSE)</f>
        <v>0</v>
      </c>
      <c r="M98" s="102"/>
      <c r="N98" s="93">
        <f>VLOOKUP($N$101&amp;"-"&amp;D98,RiskPivots!$E$153:$F$177,2,FALSE)</f>
        <v>0</v>
      </c>
      <c r="O98" s="91"/>
      <c r="P98" s="23"/>
    </row>
    <row r="99" spans="3:17" ht="38" x14ac:dyDescent="0.25">
      <c r="C99" s="90"/>
      <c r="D99" s="62" t="s">
        <v>16</v>
      </c>
      <c r="E99" s="74">
        <v>1</v>
      </c>
      <c r="F99" s="107">
        <f>VLOOKUP($F$101&amp;"-"&amp;D99,RiskPivots!$E$153:$F$177,2,FALSE)</f>
        <v>0</v>
      </c>
      <c r="G99" s="108"/>
      <c r="H99" s="107">
        <f>VLOOKUP($H$101&amp;"-"&amp;D99,RiskPivots!$E$153:$F$177,2,FALSE)</f>
        <v>0</v>
      </c>
      <c r="I99" s="108"/>
      <c r="J99" s="107">
        <f>VLOOKUP($J$101&amp;"-"&amp;D99,RiskPivots!$E$153:$F$177,2,FALSE)</f>
        <v>0</v>
      </c>
      <c r="K99" s="108"/>
      <c r="L99" s="103">
        <f>VLOOKUP($L$101&amp;"-"&amp;D99,RiskPivots!$E$153:$F$177,2,FALSE)</f>
        <v>0</v>
      </c>
      <c r="M99" s="104"/>
      <c r="N99" s="105">
        <f>VLOOKUP($N$101&amp;"-"&amp;D99,RiskPivots!$E$153:$F$177,2,FALSE)</f>
        <v>1</v>
      </c>
      <c r="O99" s="106"/>
      <c r="P99" s="23"/>
    </row>
    <row r="100" spans="3:17" ht="29.25" customHeight="1" x14ac:dyDescent="0.25">
      <c r="C100" s="23"/>
      <c r="D100" s="23"/>
      <c r="E100" s="24"/>
      <c r="F100" s="110">
        <v>1</v>
      </c>
      <c r="G100" s="111"/>
      <c r="H100" s="110">
        <v>2</v>
      </c>
      <c r="I100" s="112"/>
      <c r="J100" s="110">
        <v>3</v>
      </c>
      <c r="K100" s="112"/>
      <c r="L100" s="110">
        <v>4</v>
      </c>
      <c r="M100" s="112"/>
      <c r="N100" s="110">
        <v>5</v>
      </c>
      <c r="O100" s="112"/>
      <c r="P100" s="23"/>
    </row>
    <row r="101" spans="3:17" ht="29.25" customHeight="1" x14ac:dyDescent="0.25">
      <c r="C101" s="23"/>
      <c r="D101" s="23"/>
      <c r="E101" s="24"/>
      <c r="F101" s="113" t="s">
        <v>102</v>
      </c>
      <c r="G101" s="114"/>
      <c r="H101" s="113" t="s">
        <v>19</v>
      </c>
      <c r="I101" s="115"/>
      <c r="J101" s="113" t="s">
        <v>13</v>
      </c>
      <c r="K101" s="115"/>
      <c r="L101" s="113" t="s">
        <v>17</v>
      </c>
      <c r="M101" s="115"/>
      <c r="N101" s="113" t="s">
        <v>103</v>
      </c>
      <c r="O101" s="115"/>
      <c r="P101" s="23"/>
    </row>
    <row r="102" spans="3:17" ht="29.25" customHeight="1" x14ac:dyDescent="0.25">
      <c r="C102" s="23"/>
      <c r="D102" s="23"/>
      <c r="E102" s="24"/>
      <c r="F102" s="109" t="s">
        <v>123</v>
      </c>
      <c r="G102" s="109"/>
      <c r="H102" s="109"/>
      <c r="I102" s="109"/>
      <c r="J102" s="109"/>
      <c r="K102" s="109"/>
      <c r="L102" s="109"/>
      <c r="M102" s="109"/>
      <c r="N102" s="109"/>
      <c r="O102" s="109"/>
      <c r="P102" s="23"/>
    </row>
    <row r="103" spans="3:17" ht="16" x14ac:dyDescent="0.25">
      <c r="C103" s="23"/>
      <c r="D103" s="23"/>
      <c r="E103" s="23"/>
      <c r="F103" s="24"/>
      <c r="G103" s="24"/>
      <c r="H103" s="24"/>
      <c r="I103" s="24"/>
      <c r="J103" s="24"/>
      <c r="K103" s="24"/>
      <c r="L103" s="24"/>
      <c r="M103" s="23"/>
      <c r="N103" s="23"/>
      <c r="O103" s="23"/>
      <c r="P103" s="23"/>
      <c r="Q103" s="23"/>
    </row>
    <row r="104" spans="3:17" ht="16" x14ac:dyDescent="0.25">
      <c r="C104" s="23"/>
      <c r="D104" s="23"/>
      <c r="E104" s="23"/>
      <c r="F104" s="24"/>
      <c r="G104" s="24"/>
      <c r="H104" s="24"/>
      <c r="I104" s="24"/>
      <c r="J104" s="24"/>
      <c r="K104" s="24"/>
      <c r="L104" s="24"/>
      <c r="M104" s="23"/>
      <c r="N104" s="23"/>
      <c r="O104" s="23"/>
      <c r="P104" s="23"/>
      <c r="Q104" s="23"/>
    </row>
    <row r="105" spans="3:17" ht="16" x14ac:dyDescent="0.25">
      <c r="C105" s="23"/>
      <c r="D105" s="23"/>
      <c r="E105" s="23"/>
      <c r="F105" s="24"/>
      <c r="G105" s="24"/>
      <c r="H105" s="24"/>
      <c r="I105" s="24"/>
      <c r="J105" s="24"/>
      <c r="K105" s="24"/>
      <c r="L105" s="24"/>
      <c r="M105" s="23"/>
      <c r="N105" s="23"/>
      <c r="O105" s="23"/>
      <c r="P105" s="23"/>
      <c r="Q105" s="23"/>
    </row>
  </sheetData>
  <mergeCells count="38">
    <mergeCell ref="F102:O102"/>
    <mergeCell ref="F100:G100"/>
    <mergeCell ref="H100:I100"/>
    <mergeCell ref="J100:K100"/>
    <mergeCell ref="L100:M100"/>
    <mergeCell ref="N100:O100"/>
    <mergeCell ref="F101:G101"/>
    <mergeCell ref="H101:I101"/>
    <mergeCell ref="J101:K101"/>
    <mergeCell ref="L101:M101"/>
    <mergeCell ref="N101:O101"/>
    <mergeCell ref="L99:M99"/>
    <mergeCell ref="N98:O98"/>
    <mergeCell ref="F98:G98"/>
    <mergeCell ref="H98:I98"/>
    <mergeCell ref="J98:K98"/>
    <mergeCell ref="L98:M98"/>
    <mergeCell ref="N99:O99"/>
    <mergeCell ref="F99:G99"/>
    <mergeCell ref="H99:I99"/>
    <mergeCell ref="J99:K99"/>
    <mergeCell ref="N97:O97"/>
    <mergeCell ref="F97:G97"/>
    <mergeCell ref="H97:I97"/>
    <mergeCell ref="J97:K97"/>
    <mergeCell ref="L97:M97"/>
    <mergeCell ref="F92:O93"/>
    <mergeCell ref="J96:K96"/>
    <mergeCell ref="L96:M96"/>
    <mergeCell ref="N96:O96"/>
    <mergeCell ref="J95:K95"/>
    <mergeCell ref="L95:M95"/>
    <mergeCell ref="N95:O95"/>
    <mergeCell ref="C95:C99"/>
    <mergeCell ref="F95:G95"/>
    <mergeCell ref="H95:I95"/>
    <mergeCell ref="F96:G96"/>
    <mergeCell ref="H96:I96"/>
  </mergeCells>
  <pageMargins left="0.25" right="0.25" top="0.75" bottom="0.75" header="0.3" footer="0.3"/>
  <pageSetup paperSize="9" scale="3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089D1-913F-044C-9002-D7B4D2CD5C5E}">
  <dimension ref="I17:T23"/>
  <sheetViews>
    <sheetView showGridLines="0" workbookViewId="0">
      <selection activeCell="E35" sqref="E35"/>
    </sheetView>
  </sheetViews>
  <sheetFormatPr baseColWidth="10" defaultRowHeight="15" x14ac:dyDescent="0.2"/>
  <cols>
    <col min="10" max="10" width="20" customWidth="1"/>
    <col min="11" max="20" width="9" customWidth="1"/>
  </cols>
  <sheetData>
    <row r="17" spans="9:20" ht="38" x14ac:dyDescent="0.2">
      <c r="I17" s="131" t="s">
        <v>124</v>
      </c>
      <c r="J17" s="139" t="s">
        <v>90</v>
      </c>
      <c r="K17" s="134">
        <v>5</v>
      </c>
      <c r="L17" s="134"/>
      <c r="M17" s="134">
        <v>10</v>
      </c>
      <c r="N17" s="134"/>
      <c r="O17" s="134">
        <v>15</v>
      </c>
      <c r="P17" s="134"/>
      <c r="Q17" s="135">
        <v>20</v>
      </c>
      <c r="R17" s="135"/>
      <c r="S17" s="135">
        <v>25</v>
      </c>
      <c r="T17" s="135"/>
    </row>
    <row r="18" spans="9:20" ht="38" x14ac:dyDescent="0.2">
      <c r="I18" s="133"/>
      <c r="J18" s="139" t="s">
        <v>14</v>
      </c>
      <c r="K18" s="136">
        <v>4</v>
      </c>
      <c r="L18" s="136"/>
      <c r="M18" s="134">
        <v>8</v>
      </c>
      <c r="N18" s="134"/>
      <c r="O18" s="134">
        <v>12</v>
      </c>
      <c r="P18" s="134"/>
      <c r="Q18" s="134">
        <v>16</v>
      </c>
      <c r="R18" s="134"/>
      <c r="S18" s="135">
        <v>20</v>
      </c>
      <c r="T18" s="135"/>
    </row>
    <row r="19" spans="9:20" ht="38" x14ac:dyDescent="0.2">
      <c r="I19" s="133"/>
      <c r="J19" s="139" t="s">
        <v>93</v>
      </c>
      <c r="K19" s="137">
        <v>3</v>
      </c>
      <c r="L19" s="137"/>
      <c r="M19" s="138">
        <v>6</v>
      </c>
      <c r="N19" s="138"/>
      <c r="O19" s="134">
        <v>9</v>
      </c>
      <c r="P19" s="134"/>
      <c r="Q19" s="134">
        <v>12</v>
      </c>
      <c r="R19" s="134"/>
      <c r="S19" s="134">
        <v>15</v>
      </c>
      <c r="T19" s="134"/>
    </row>
    <row r="20" spans="9:20" ht="38" x14ac:dyDescent="0.2">
      <c r="I20" s="133"/>
      <c r="J20" s="139" t="s">
        <v>15</v>
      </c>
      <c r="K20" s="137">
        <v>2</v>
      </c>
      <c r="L20" s="137"/>
      <c r="M20" s="134">
        <v>4</v>
      </c>
      <c r="N20" s="134"/>
      <c r="O20" s="134">
        <v>6</v>
      </c>
      <c r="P20" s="134"/>
      <c r="Q20" s="138">
        <v>8</v>
      </c>
      <c r="R20" s="138"/>
      <c r="S20" s="134">
        <v>10</v>
      </c>
      <c r="T20" s="134"/>
    </row>
    <row r="21" spans="9:20" ht="38" x14ac:dyDescent="0.2">
      <c r="I21" s="133"/>
      <c r="J21" s="140" t="s">
        <v>16</v>
      </c>
      <c r="K21" s="136">
        <v>1</v>
      </c>
      <c r="L21" s="136"/>
      <c r="M21" s="136">
        <v>2</v>
      </c>
      <c r="N21" s="136"/>
      <c r="O21" s="136">
        <v>3</v>
      </c>
      <c r="P21" s="136"/>
      <c r="Q21" s="137">
        <v>4</v>
      </c>
      <c r="R21" s="137"/>
      <c r="S21" s="134">
        <v>5</v>
      </c>
      <c r="T21" s="134"/>
    </row>
    <row r="22" spans="9:20" ht="41" customHeight="1" x14ac:dyDescent="0.25">
      <c r="I22" s="23"/>
      <c r="J22" s="23"/>
      <c r="K22" s="141" t="s">
        <v>102</v>
      </c>
      <c r="L22" s="141"/>
      <c r="M22" s="141" t="s">
        <v>19</v>
      </c>
      <c r="N22" s="141"/>
      <c r="O22" s="141" t="s">
        <v>13</v>
      </c>
      <c r="P22" s="141"/>
      <c r="Q22" s="141" t="s">
        <v>17</v>
      </c>
      <c r="R22" s="141"/>
      <c r="S22" s="141" t="s">
        <v>103</v>
      </c>
      <c r="T22" s="141"/>
    </row>
    <row r="23" spans="9:20" ht="31" x14ac:dyDescent="0.25">
      <c r="I23" s="23"/>
      <c r="J23" s="23"/>
      <c r="K23" s="132" t="s">
        <v>123</v>
      </c>
      <c r="L23" s="132"/>
      <c r="M23" s="132"/>
      <c r="N23" s="132"/>
      <c r="O23" s="132"/>
      <c r="P23" s="132"/>
      <c r="Q23" s="132"/>
      <c r="R23" s="132"/>
      <c r="S23" s="132"/>
      <c r="T23" s="132"/>
    </row>
  </sheetData>
  <mergeCells count="32">
    <mergeCell ref="K23:T23"/>
    <mergeCell ref="K22:L22"/>
    <mergeCell ref="M22:N22"/>
    <mergeCell ref="O22:P22"/>
    <mergeCell ref="Q22:R22"/>
    <mergeCell ref="S22:T22"/>
    <mergeCell ref="K20:L20"/>
    <mergeCell ref="M20:N20"/>
    <mergeCell ref="O20:P20"/>
    <mergeCell ref="Q20:R20"/>
    <mergeCell ref="S20:T20"/>
    <mergeCell ref="K21:L21"/>
    <mergeCell ref="M21:N21"/>
    <mergeCell ref="O21:P21"/>
    <mergeCell ref="Q21:R21"/>
    <mergeCell ref="S21:T21"/>
    <mergeCell ref="S18:T18"/>
    <mergeCell ref="K19:L19"/>
    <mergeCell ref="M19:N19"/>
    <mergeCell ref="O19:P19"/>
    <mergeCell ref="Q19:R19"/>
    <mergeCell ref="S19:T19"/>
    <mergeCell ref="I17:I21"/>
    <mergeCell ref="K17:L17"/>
    <mergeCell ref="M17:N17"/>
    <mergeCell ref="O17:P17"/>
    <mergeCell ref="Q17:R17"/>
    <mergeCell ref="S17:T17"/>
    <mergeCell ref="K18:L18"/>
    <mergeCell ref="M18:N18"/>
    <mergeCell ref="O18:P18"/>
    <mergeCell ref="Q18:R18"/>
  </mergeCell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BB197-4AB6-477C-906F-EA67B72F5A19}">
  <dimension ref="A1:AC972"/>
  <sheetViews>
    <sheetView showGridLines="0" zoomScale="114" zoomScaleNormal="85" workbookViewId="0">
      <pane ySplit="6" topLeftCell="A7" activePane="bottomLeft" state="frozen"/>
      <selection pane="bottomLeft" activeCell="B16" sqref="B16"/>
    </sheetView>
  </sheetViews>
  <sheetFormatPr baseColWidth="10" defaultColWidth="9.1640625" defaultRowHeight="21" x14ac:dyDescent="0.3"/>
  <cols>
    <col min="1" max="1" width="8.6640625" style="23" customWidth="1"/>
    <col min="2" max="2" width="25.1640625" style="23" bestFit="1" customWidth="1"/>
    <col min="3" max="3" width="17.5" style="25" customWidth="1"/>
    <col min="4" max="4" width="17.5" style="23" customWidth="1"/>
    <col min="5" max="5" width="3.6640625" style="24" customWidth="1"/>
    <col min="6" max="6" width="8" style="24" customWidth="1"/>
    <col min="7" max="11" width="6.83203125" style="24" customWidth="1"/>
    <col min="12" max="20" width="6.83203125" style="23" customWidth="1"/>
    <col min="21" max="27" width="6.83203125" style="24" customWidth="1"/>
    <col min="28" max="29" width="6.83203125" style="23" customWidth="1"/>
    <col min="30" max="30" width="16.1640625" style="23" customWidth="1"/>
    <col min="31" max="31" width="7.5" style="23" customWidth="1"/>
    <col min="32" max="32" width="11.5" style="23" customWidth="1"/>
    <col min="33" max="33" width="9.1640625" style="23" customWidth="1"/>
    <col min="34" max="16384" width="9.1640625" style="23"/>
  </cols>
  <sheetData>
    <row r="1" spans="1:29" ht="134.25" customHeight="1" x14ac:dyDescent="0.3"/>
    <row r="3" spans="1:29" ht="16" x14ac:dyDescent="0.25">
      <c r="C3" s="55" t="s">
        <v>329</v>
      </c>
      <c r="D3" s="56">
        <v>45292</v>
      </c>
    </row>
    <row r="4" spans="1:29" ht="16" x14ac:dyDescent="0.25">
      <c r="C4" s="55" t="s">
        <v>330</v>
      </c>
      <c r="D4" s="57">
        <v>1</v>
      </c>
    </row>
    <row r="6" spans="1:29" customFormat="1" ht="74.25" customHeight="1" x14ac:dyDescent="0.2">
      <c r="B6" s="178" t="s">
        <v>331</v>
      </c>
      <c r="C6" s="190" t="s">
        <v>332</v>
      </c>
      <c r="D6" s="191" t="s">
        <v>333</v>
      </c>
      <c r="F6" s="143">
        <f>D3</f>
        <v>45292</v>
      </c>
      <c r="G6" s="144">
        <f t="shared" ref="G6:AC6" si="0">EDATE(F6,$D$4)</f>
        <v>45323</v>
      </c>
      <c r="H6" s="144">
        <f t="shared" si="0"/>
        <v>45352</v>
      </c>
      <c r="I6" s="144">
        <f t="shared" si="0"/>
        <v>45383</v>
      </c>
      <c r="J6" s="144">
        <f t="shared" si="0"/>
        <v>45413</v>
      </c>
      <c r="K6" s="144">
        <f t="shared" si="0"/>
        <v>45444</v>
      </c>
      <c r="L6" s="144">
        <f t="shared" si="0"/>
        <v>45474</v>
      </c>
      <c r="M6" s="144">
        <f t="shared" si="0"/>
        <v>45505</v>
      </c>
      <c r="N6" s="144">
        <f t="shared" si="0"/>
        <v>45536</v>
      </c>
      <c r="O6" s="144">
        <f t="shared" si="0"/>
        <v>45566</v>
      </c>
      <c r="P6" s="144">
        <f t="shared" si="0"/>
        <v>45597</v>
      </c>
      <c r="Q6" s="144">
        <f t="shared" si="0"/>
        <v>45627</v>
      </c>
      <c r="R6" s="144">
        <f t="shared" si="0"/>
        <v>45658</v>
      </c>
      <c r="S6" s="144">
        <f t="shared" si="0"/>
        <v>45689</v>
      </c>
      <c r="T6" s="144">
        <f t="shared" si="0"/>
        <v>45717</v>
      </c>
      <c r="U6" s="144">
        <f t="shared" si="0"/>
        <v>45748</v>
      </c>
      <c r="V6" s="144">
        <f t="shared" si="0"/>
        <v>45778</v>
      </c>
      <c r="W6" s="144">
        <f t="shared" si="0"/>
        <v>45809</v>
      </c>
      <c r="X6" s="144">
        <f t="shared" si="0"/>
        <v>45839</v>
      </c>
      <c r="Y6" s="144">
        <f t="shared" si="0"/>
        <v>45870</v>
      </c>
      <c r="Z6" s="144">
        <f t="shared" si="0"/>
        <v>45901</v>
      </c>
      <c r="AA6" s="144">
        <f t="shared" si="0"/>
        <v>45931</v>
      </c>
      <c r="AB6" s="144">
        <f t="shared" si="0"/>
        <v>45962</v>
      </c>
      <c r="AC6" s="145">
        <f t="shared" si="0"/>
        <v>45992</v>
      </c>
    </row>
    <row r="7" spans="1:29" customFormat="1" ht="15" x14ac:dyDescent="0.2">
      <c r="B7" s="179" t="s">
        <v>379</v>
      </c>
      <c r="C7" s="186">
        <v>45391</v>
      </c>
      <c r="D7" s="187">
        <v>45619</v>
      </c>
      <c r="F7" s="146" t="str">
        <f t="shared" ref="F7:O22" si="1">IF(AND(F$6&gt;=$C7, F$6&lt;=$D7),"1","")</f>
        <v/>
      </c>
      <c r="G7" s="128" t="str">
        <f t="shared" si="1"/>
        <v/>
      </c>
      <c r="H7" s="128" t="str">
        <f t="shared" si="1"/>
        <v/>
      </c>
      <c r="I7" s="128" t="str">
        <f t="shared" si="1"/>
        <v/>
      </c>
      <c r="J7" s="128" t="str">
        <f t="shared" si="1"/>
        <v>1</v>
      </c>
      <c r="K7" s="128" t="str">
        <f t="shared" si="1"/>
        <v>1</v>
      </c>
      <c r="L7" s="128" t="str">
        <f t="shared" si="1"/>
        <v>1</v>
      </c>
      <c r="M7" s="128" t="str">
        <f t="shared" si="1"/>
        <v>1</v>
      </c>
      <c r="N7" s="128" t="str">
        <f t="shared" si="1"/>
        <v>1</v>
      </c>
      <c r="O7" s="128" t="str">
        <f t="shared" si="1"/>
        <v>1</v>
      </c>
      <c r="P7" s="128" t="str">
        <f t="shared" ref="P7:AC22" si="2">IF(AND(P$6&gt;=$C7, P$6&lt;=$D7),"1","")</f>
        <v>1</v>
      </c>
      <c r="Q7" s="128" t="str">
        <f t="shared" si="2"/>
        <v/>
      </c>
      <c r="R7" s="128" t="str">
        <f t="shared" si="2"/>
        <v/>
      </c>
      <c r="S7" s="128" t="str">
        <f t="shared" si="2"/>
        <v/>
      </c>
      <c r="T7" s="128" t="str">
        <f t="shared" si="2"/>
        <v/>
      </c>
      <c r="U7" s="128" t="str">
        <f t="shared" si="2"/>
        <v/>
      </c>
      <c r="V7" s="128" t="str">
        <f t="shared" si="2"/>
        <v/>
      </c>
      <c r="W7" s="128" t="str">
        <f t="shared" si="2"/>
        <v/>
      </c>
      <c r="X7" s="128" t="str">
        <f t="shared" si="2"/>
        <v/>
      </c>
      <c r="Y7" s="128" t="str">
        <f t="shared" si="2"/>
        <v/>
      </c>
      <c r="Z7" s="128" t="str">
        <f t="shared" si="2"/>
        <v/>
      </c>
      <c r="AA7" s="128" t="str">
        <f t="shared" si="2"/>
        <v/>
      </c>
      <c r="AB7" s="128" t="str">
        <f t="shared" si="2"/>
        <v/>
      </c>
      <c r="AC7" s="147" t="str">
        <f t="shared" si="2"/>
        <v/>
      </c>
    </row>
    <row r="8" spans="1:29" customFormat="1" ht="15" x14ac:dyDescent="0.2">
      <c r="B8" s="180" t="s">
        <v>380</v>
      </c>
      <c r="C8" s="188">
        <v>45325</v>
      </c>
      <c r="D8" s="152">
        <v>45577</v>
      </c>
      <c r="F8" s="146" t="str">
        <f t="shared" si="1"/>
        <v/>
      </c>
      <c r="G8" s="128" t="str">
        <f t="shared" si="1"/>
        <v/>
      </c>
      <c r="H8" s="128" t="str">
        <f t="shared" si="1"/>
        <v>1</v>
      </c>
      <c r="I8" s="128" t="str">
        <f t="shared" si="1"/>
        <v>1</v>
      </c>
      <c r="J8" s="128" t="str">
        <f t="shared" si="1"/>
        <v>1</v>
      </c>
      <c r="K8" s="128" t="str">
        <f t="shared" si="1"/>
        <v>1</v>
      </c>
      <c r="L8" s="128" t="str">
        <f t="shared" si="1"/>
        <v>1</v>
      </c>
      <c r="M8" s="128" t="str">
        <f t="shared" si="1"/>
        <v>1</v>
      </c>
      <c r="N8" s="128" t="str">
        <f t="shared" si="1"/>
        <v>1</v>
      </c>
      <c r="O8" s="128" t="str">
        <f t="shared" si="1"/>
        <v>1</v>
      </c>
      <c r="P8" s="128" t="str">
        <f t="shared" si="2"/>
        <v/>
      </c>
      <c r="Q8" s="128" t="str">
        <f t="shared" si="2"/>
        <v/>
      </c>
      <c r="R8" s="128" t="str">
        <f t="shared" si="2"/>
        <v/>
      </c>
      <c r="S8" s="128" t="str">
        <f t="shared" si="2"/>
        <v/>
      </c>
      <c r="T8" s="128" t="str">
        <f t="shared" si="2"/>
        <v/>
      </c>
      <c r="U8" s="128" t="str">
        <f t="shared" si="2"/>
        <v/>
      </c>
      <c r="V8" s="128" t="str">
        <f t="shared" si="2"/>
        <v/>
      </c>
      <c r="W8" s="128" t="str">
        <f t="shared" si="2"/>
        <v/>
      </c>
      <c r="X8" s="128" t="str">
        <f t="shared" si="2"/>
        <v/>
      </c>
      <c r="Y8" s="128" t="str">
        <f t="shared" si="2"/>
        <v/>
      </c>
      <c r="Z8" s="128" t="str">
        <f t="shared" si="2"/>
        <v/>
      </c>
      <c r="AA8" s="128" t="str">
        <f t="shared" si="2"/>
        <v/>
      </c>
      <c r="AB8" s="128" t="str">
        <f t="shared" si="2"/>
        <v/>
      </c>
      <c r="AC8" s="147" t="str">
        <f t="shared" si="2"/>
        <v/>
      </c>
    </row>
    <row r="9" spans="1:29" customFormat="1" ht="15" x14ac:dyDescent="0.2">
      <c r="B9" s="180" t="s">
        <v>381</v>
      </c>
      <c r="C9" s="188">
        <v>45326</v>
      </c>
      <c r="D9" s="152">
        <v>45598</v>
      </c>
      <c r="F9" s="146" t="str">
        <f t="shared" si="1"/>
        <v/>
      </c>
      <c r="G9" s="128" t="str">
        <f t="shared" si="1"/>
        <v/>
      </c>
      <c r="H9" s="128" t="str">
        <f t="shared" si="1"/>
        <v>1</v>
      </c>
      <c r="I9" s="128" t="str">
        <f t="shared" si="1"/>
        <v>1</v>
      </c>
      <c r="J9" s="128" t="str">
        <f t="shared" si="1"/>
        <v>1</v>
      </c>
      <c r="K9" s="128" t="str">
        <f t="shared" si="1"/>
        <v>1</v>
      </c>
      <c r="L9" s="128" t="str">
        <f t="shared" si="1"/>
        <v>1</v>
      </c>
      <c r="M9" s="128" t="str">
        <f t="shared" si="1"/>
        <v>1</v>
      </c>
      <c r="N9" s="128" t="str">
        <f t="shared" si="1"/>
        <v>1</v>
      </c>
      <c r="O9" s="128" t="str">
        <f t="shared" si="1"/>
        <v>1</v>
      </c>
      <c r="P9" s="128" t="str">
        <f t="shared" si="2"/>
        <v>1</v>
      </c>
      <c r="Q9" s="128" t="str">
        <f t="shared" si="2"/>
        <v/>
      </c>
      <c r="R9" s="128" t="str">
        <f t="shared" si="2"/>
        <v/>
      </c>
      <c r="S9" s="128" t="str">
        <f t="shared" si="2"/>
        <v/>
      </c>
      <c r="T9" s="128" t="str">
        <f t="shared" si="2"/>
        <v/>
      </c>
      <c r="U9" s="128" t="str">
        <f t="shared" si="2"/>
        <v/>
      </c>
      <c r="V9" s="128" t="str">
        <f t="shared" si="2"/>
        <v/>
      </c>
      <c r="W9" s="128" t="str">
        <f t="shared" si="2"/>
        <v/>
      </c>
      <c r="X9" s="128" t="str">
        <f t="shared" si="2"/>
        <v/>
      </c>
      <c r="Y9" s="128" t="str">
        <f t="shared" si="2"/>
        <v/>
      </c>
      <c r="Z9" s="128" t="str">
        <f t="shared" si="2"/>
        <v/>
      </c>
      <c r="AA9" s="128" t="str">
        <f t="shared" si="2"/>
        <v/>
      </c>
      <c r="AB9" s="128" t="str">
        <f t="shared" si="2"/>
        <v/>
      </c>
      <c r="AC9" s="147" t="str">
        <f t="shared" si="2"/>
        <v/>
      </c>
    </row>
    <row r="10" spans="1:29" customFormat="1" ht="15" x14ac:dyDescent="0.2">
      <c r="B10" s="181" t="s">
        <v>382</v>
      </c>
      <c r="C10" s="189">
        <v>45339</v>
      </c>
      <c r="D10" s="185">
        <v>45515</v>
      </c>
      <c r="F10" s="146" t="str">
        <f t="shared" si="1"/>
        <v/>
      </c>
      <c r="G10" s="128" t="str">
        <f t="shared" si="1"/>
        <v/>
      </c>
      <c r="H10" s="128" t="str">
        <f t="shared" si="1"/>
        <v>1</v>
      </c>
      <c r="I10" s="128" t="str">
        <f t="shared" si="1"/>
        <v>1</v>
      </c>
      <c r="J10" s="128" t="str">
        <f t="shared" si="1"/>
        <v>1</v>
      </c>
      <c r="K10" s="128" t="str">
        <f t="shared" si="1"/>
        <v>1</v>
      </c>
      <c r="L10" s="128" t="str">
        <f t="shared" si="1"/>
        <v>1</v>
      </c>
      <c r="M10" s="128" t="str">
        <f t="shared" si="1"/>
        <v>1</v>
      </c>
      <c r="N10" s="128" t="str">
        <f t="shared" si="1"/>
        <v/>
      </c>
      <c r="O10" s="128" t="str">
        <f t="shared" si="1"/>
        <v/>
      </c>
      <c r="P10" s="128" t="str">
        <f t="shared" si="2"/>
        <v/>
      </c>
      <c r="Q10" s="128" t="str">
        <f t="shared" si="2"/>
        <v/>
      </c>
      <c r="R10" s="128" t="str">
        <f t="shared" si="2"/>
        <v/>
      </c>
      <c r="S10" s="128" t="str">
        <f t="shared" si="2"/>
        <v/>
      </c>
      <c r="T10" s="128" t="str">
        <f t="shared" si="2"/>
        <v/>
      </c>
      <c r="U10" s="128" t="str">
        <f t="shared" si="2"/>
        <v/>
      </c>
      <c r="V10" s="128" t="str">
        <f t="shared" si="2"/>
        <v/>
      </c>
      <c r="W10" s="128" t="str">
        <f t="shared" si="2"/>
        <v/>
      </c>
      <c r="X10" s="128" t="str">
        <f t="shared" si="2"/>
        <v/>
      </c>
      <c r="Y10" s="128" t="str">
        <f t="shared" si="2"/>
        <v/>
      </c>
      <c r="Z10" s="128" t="str">
        <f t="shared" si="2"/>
        <v/>
      </c>
      <c r="AA10" s="128" t="str">
        <f t="shared" si="2"/>
        <v/>
      </c>
      <c r="AB10" s="128" t="str">
        <f t="shared" si="2"/>
        <v/>
      </c>
      <c r="AC10" s="147" t="str">
        <f t="shared" si="2"/>
        <v/>
      </c>
    </row>
    <row r="11" spans="1:29" ht="16" x14ac:dyDescent="0.25">
      <c r="A11"/>
      <c r="B11" s="153"/>
      <c r="C11" s="154"/>
      <c r="D11" s="155"/>
      <c r="F11" s="146" t="str">
        <f t="shared" si="1"/>
        <v/>
      </c>
      <c r="G11" s="128" t="str">
        <f t="shared" si="1"/>
        <v/>
      </c>
      <c r="H11" s="128" t="str">
        <f t="shared" si="1"/>
        <v/>
      </c>
      <c r="I11" s="128" t="str">
        <f t="shared" si="1"/>
        <v/>
      </c>
      <c r="J11" s="128" t="str">
        <f t="shared" si="1"/>
        <v/>
      </c>
      <c r="K11" s="128" t="str">
        <f t="shared" si="1"/>
        <v/>
      </c>
      <c r="L11" s="128" t="str">
        <f t="shared" si="1"/>
        <v/>
      </c>
      <c r="M11" s="128" t="str">
        <f t="shared" si="1"/>
        <v/>
      </c>
      <c r="N11" s="128" t="str">
        <f t="shared" si="1"/>
        <v/>
      </c>
      <c r="O11" s="128" t="str">
        <f t="shared" si="1"/>
        <v/>
      </c>
      <c r="P11" s="128" t="str">
        <f t="shared" si="2"/>
        <v/>
      </c>
      <c r="Q11" s="128" t="str">
        <f t="shared" si="2"/>
        <v/>
      </c>
      <c r="R11" s="128" t="str">
        <f t="shared" si="2"/>
        <v/>
      </c>
      <c r="S11" s="128" t="str">
        <f t="shared" si="2"/>
        <v/>
      </c>
      <c r="T11" s="128" t="str">
        <f t="shared" si="2"/>
        <v/>
      </c>
      <c r="U11" s="128" t="str">
        <f t="shared" si="2"/>
        <v/>
      </c>
      <c r="V11" s="128" t="str">
        <f t="shared" si="2"/>
        <v/>
      </c>
      <c r="W11" s="128" t="str">
        <f t="shared" si="2"/>
        <v/>
      </c>
      <c r="X11" s="128" t="str">
        <f t="shared" si="2"/>
        <v/>
      </c>
      <c r="Y11" s="128" t="str">
        <f t="shared" si="2"/>
        <v/>
      </c>
      <c r="Z11" s="128" t="str">
        <f t="shared" si="2"/>
        <v/>
      </c>
      <c r="AA11" s="128" t="str">
        <f t="shared" si="2"/>
        <v/>
      </c>
      <c r="AB11" s="128" t="str">
        <f t="shared" si="2"/>
        <v/>
      </c>
      <c r="AC11" s="147" t="str">
        <f t="shared" si="2"/>
        <v/>
      </c>
    </row>
    <row r="12" spans="1:29" x14ac:dyDescent="0.3">
      <c r="A12"/>
      <c r="B12" s="156"/>
      <c r="C12" s="157"/>
      <c r="D12" s="158"/>
      <c r="F12" s="146" t="str">
        <f t="shared" si="1"/>
        <v/>
      </c>
      <c r="G12" s="128" t="str">
        <f t="shared" si="1"/>
        <v/>
      </c>
      <c r="H12" s="128" t="str">
        <f t="shared" si="1"/>
        <v/>
      </c>
      <c r="I12" s="128" t="str">
        <f t="shared" si="1"/>
        <v/>
      </c>
      <c r="J12" s="128" t="str">
        <f t="shared" si="1"/>
        <v/>
      </c>
      <c r="K12" s="128" t="str">
        <f t="shared" si="1"/>
        <v/>
      </c>
      <c r="L12" s="128" t="str">
        <f t="shared" si="1"/>
        <v/>
      </c>
      <c r="M12" s="128" t="str">
        <f t="shared" si="1"/>
        <v/>
      </c>
      <c r="N12" s="128" t="str">
        <f t="shared" si="1"/>
        <v/>
      </c>
      <c r="O12" s="128" t="str">
        <f t="shared" si="1"/>
        <v/>
      </c>
      <c r="P12" s="128" t="str">
        <f t="shared" si="2"/>
        <v/>
      </c>
      <c r="Q12" s="128" t="str">
        <f t="shared" si="2"/>
        <v/>
      </c>
      <c r="R12" s="128" t="str">
        <f t="shared" si="2"/>
        <v/>
      </c>
      <c r="S12" s="128" t="str">
        <f t="shared" si="2"/>
        <v/>
      </c>
      <c r="T12" s="128" t="str">
        <f t="shared" si="2"/>
        <v/>
      </c>
      <c r="U12" s="128" t="str">
        <f t="shared" si="2"/>
        <v/>
      </c>
      <c r="V12" s="128" t="str">
        <f t="shared" si="2"/>
        <v/>
      </c>
      <c r="W12" s="128" t="str">
        <f t="shared" si="2"/>
        <v/>
      </c>
      <c r="X12" s="128" t="str">
        <f t="shared" si="2"/>
        <v/>
      </c>
      <c r="Y12" s="128" t="str">
        <f t="shared" si="2"/>
        <v/>
      </c>
      <c r="Z12" s="128" t="str">
        <f t="shared" si="2"/>
        <v/>
      </c>
      <c r="AA12" s="128" t="str">
        <f t="shared" si="2"/>
        <v/>
      </c>
      <c r="AB12" s="128" t="str">
        <f t="shared" si="2"/>
        <v/>
      </c>
      <c r="AC12" s="147" t="str">
        <f t="shared" si="2"/>
        <v/>
      </c>
    </row>
    <row r="13" spans="1:29" x14ac:dyDescent="0.3">
      <c r="A13"/>
      <c r="B13" s="156"/>
      <c r="C13" s="157"/>
      <c r="D13" s="158"/>
      <c r="F13" s="146" t="str">
        <f t="shared" si="1"/>
        <v/>
      </c>
      <c r="G13" s="128" t="str">
        <f t="shared" si="1"/>
        <v/>
      </c>
      <c r="H13" s="128" t="str">
        <f t="shared" si="1"/>
        <v/>
      </c>
      <c r="I13" s="128" t="str">
        <f t="shared" si="1"/>
        <v/>
      </c>
      <c r="J13" s="128" t="str">
        <f t="shared" si="1"/>
        <v/>
      </c>
      <c r="K13" s="128" t="str">
        <f t="shared" si="1"/>
        <v/>
      </c>
      <c r="L13" s="128" t="str">
        <f t="shared" si="1"/>
        <v/>
      </c>
      <c r="M13" s="128" t="str">
        <f t="shared" si="1"/>
        <v/>
      </c>
      <c r="N13" s="128" t="str">
        <f t="shared" si="1"/>
        <v/>
      </c>
      <c r="O13" s="128" t="str">
        <f t="shared" si="1"/>
        <v/>
      </c>
      <c r="P13" s="128" t="str">
        <f t="shared" si="2"/>
        <v/>
      </c>
      <c r="Q13" s="128" t="str">
        <f t="shared" si="2"/>
        <v/>
      </c>
      <c r="R13" s="128" t="str">
        <f t="shared" si="2"/>
        <v/>
      </c>
      <c r="S13" s="128" t="str">
        <f t="shared" si="2"/>
        <v/>
      </c>
      <c r="T13" s="128" t="str">
        <f t="shared" si="2"/>
        <v/>
      </c>
      <c r="U13" s="128" t="str">
        <f t="shared" si="2"/>
        <v/>
      </c>
      <c r="V13" s="128" t="str">
        <f t="shared" si="2"/>
        <v/>
      </c>
      <c r="W13" s="128" t="str">
        <f t="shared" si="2"/>
        <v/>
      </c>
      <c r="X13" s="128" t="str">
        <f t="shared" si="2"/>
        <v/>
      </c>
      <c r="Y13" s="128" t="str">
        <f t="shared" si="2"/>
        <v/>
      </c>
      <c r="Z13" s="128" t="str">
        <f t="shared" si="2"/>
        <v/>
      </c>
      <c r="AA13" s="128" t="str">
        <f t="shared" si="2"/>
        <v/>
      </c>
      <c r="AB13" s="128" t="str">
        <f t="shared" si="2"/>
        <v/>
      </c>
      <c r="AC13" s="147" t="str">
        <f t="shared" si="2"/>
        <v/>
      </c>
    </row>
    <row r="14" spans="1:29" x14ac:dyDescent="0.3">
      <c r="A14"/>
      <c r="B14" s="156"/>
      <c r="C14" s="157"/>
      <c r="D14" s="158"/>
      <c r="F14" s="146" t="str">
        <f t="shared" si="1"/>
        <v/>
      </c>
      <c r="G14" s="128" t="str">
        <f t="shared" si="1"/>
        <v/>
      </c>
      <c r="H14" s="128" t="str">
        <f t="shared" si="1"/>
        <v/>
      </c>
      <c r="I14" s="128" t="str">
        <f t="shared" si="1"/>
        <v/>
      </c>
      <c r="J14" s="128" t="str">
        <f t="shared" si="1"/>
        <v/>
      </c>
      <c r="K14" s="128" t="str">
        <f t="shared" si="1"/>
        <v/>
      </c>
      <c r="L14" s="128" t="str">
        <f t="shared" si="1"/>
        <v/>
      </c>
      <c r="M14" s="128" t="str">
        <f t="shared" si="1"/>
        <v/>
      </c>
      <c r="N14" s="128" t="str">
        <f t="shared" si="1"/>
        <v/>
      </c>
      <c r="O14" s="128" t="str">
        <f t="shared" si="1"/>
        <v/>
      </c>
      <c r="P14" s="128" t="str">
        <f t="shared" si="2"/>
        <v/>
      </c>
      <c r="Q14" s="128" t="str">
        <f t="shared" si="2"/>
        <v/>
      </c>
      <c r="R14" s="128" t="str">
        <f t="shared" si="2"/>
        <v/>
      </c>
      <c r="S14" s="128" t="str">
        <f t="shared" si="2"/>
        <v/>
      </c>
      <c r="T14" s="128" t="str">
        <f t="shared" si="2"/>
        <v/>
      </c>
      <c r="U14" s="128" t="str">
        <f t="shared" si="2"/>
        <v/>
      </c>
      <c r="V14" s="128" t="str">
        <f t="shared" si="2"/>
        <v/>
      </c>
      <c r="W14" s="128" t="str">
        <f t="shared" si="2"/>
        <v/>
      </c>
      <c r="X14" s="128" t="str">
        <f t="shared" si="2"/>
        <v/>
      </c>
      <c r="Y14" s="128" t="str">
        <f t="shared" si="2"/>
        <v/>
      </c>
      <c r="Z14" s="128" t="str">
        <f t="shared" si="2"/>
        <v/>
      </c>
      <c r="AA14" s="128" t="str">
        <f t="shared" si="2"/>
        <v/>
      </c>
      <c r="AB14" s="128" t="str">
        <f t="shared" si="2"/>
        <v/>
      </c>
      <c r="AC14" s="147" t="str">
        <f t="shared" si="2"/>
        <v/>
      </c>
    </row>
    <row r="15" spans="1:29" x14ac:dyDescent="0.3">
      <c r="A15"/>
      <c r="B15" s="156"/>
      <c r="C15" s="157"/>
      <c r="D15" s="158"/>
      <c r="E15" s="129"/>
      <c r="F15" s="146" t="str">
        <f t="shared" si="1"/>
        <v/>
      </c>
      <c r="G15" s="128" t="str">
        <f t="shared" si="1"/>
        <v/>
      </c>
      <c r="H15" s="128" t="str">
        <f t="shared" si="1"/>
        <v/>
      </c>
      <c r="I15" s="128" t="str">
        <f t="shared" si="1"/>
        <v/>
      </c>
      <c r="J15" s="128" t="str">
        <f t="shared" si="1"/>
        <v/>
      </c>
      <c r="K15" s="128" t="str">
        <f t="shared" si="1"/>
        <v/>
      </c>
      <c r="L15" s="128" t="str">
        <f t="shared" si="1"/>
        <v/>
      </c>
      <c r="M15" s="128" t="str">
        <f t="shared" si="1"/>
        <v/>
      </c>
      <c r="N15" s="128" t="str">
        <f t="shared" si="1"/>
        <v/>
      </c>
      <c r="O15" s="128" t="str">
        <f t="shared" si="1"/>
        <v/>
      </c>
      <c r="P15" s="128" t="str">
        <f t="shared" si="2"/>
        <v/>
      </c>
      <c r="Q15" s="128" t="str">
        <f t="shared" si="2"/>
        <v/>
      </c>
      <c r="R15" s="128" t="str">
        <f t="shared" si="2"/>
        <v/>
      </c>
      <c r="S15" s="128" t="str">
        <f t="shared" si="2"/>
        <v/>
      </c>
      <c r="T15" s="128" t="str">
        <f t="shared" si="2"/>
        <v/>
      </c>
      <c r="U15" s="128" t="str">
        <f t="shared" si="2"/>
        <v/>
      </c>
      <c r="V15" s="128" t="str">
        <f t="shared" si="2"/>
        <v/>
      </c>
      <c r="W15" s="128" t="str">
        <f t="shared" si="2"/>
        <v/>
      </c>
      <c r="X15" s="128" t="str">
        <f t="shared" si="2"/>
        <v/>
      </c>
      <c r="Y15" s="128" t="str">
        <f t="shared" si="2"/>
        <v/>
      </c>
      <c r="Z15" s="128" t="str">
        <f t="shared" si="2"/>
        <v/>
      </c>
      <c r="AA15" s="128" t="str">
        <f t="shared" si="2"/>
        <v/>
      </c>
      <c r="AB15" s="128" t="str">
        <f t="shared" si="2"/>
        <v/>
      </c>
      <c r="AC15" s="147" t="str">
        <f t="shared" si="2"/>
        <v/>
      </c>
    </row>
    <row r="16" spans="1:29" x14ac:dyDescent="0.3">
      <c r="A16"/>
      <c r="B16" s="156"/>
      <c r="C16" s="157"/>
      <c r="D16" s="158"/>
      <c r="F16" s="146" t="str">
        <f t="shared" si="1"/>
        <v/>
      </c>
      <c r="G16" s="128" t="str">
        <f t="shared" si="1"/>
        <v/>
      </c>
      <c r="H16" s="128" t="str">
        <f t="shared" si="1"/>
        <v/>
      </c>
      <c r="I16" s="128" t="str">
        <f t="shared" si="1"/>
        <v/>
      </c>
      <c r="J16" s="128" t="str">
        <f t="shared" si="1"/>
        <v/>
      </c>
      <c r="K16" s="128" t="str">
        <f t="shared" si="1"/>
        <v/>
      </c>
      <c r="L16" s="128" t="str">
        <f t="shared" si="1"/>
        <v/>
      </c>
      <c r="M16" s="128" t="str">
        <f t="shared" si="1"/>
        <v/>
      </c>
      <c r="N16" s="128" t="str">
        <f t="shared" si="1"/>
        <v/>
      </c>
      <c r="O16" s="128" t="str">
        <f t="shared" si="1"/>
        <v/>
      </c>
      <c r="P16" s="128" t="str">
        <f t="shared" si="2"/>
        <v/>
      </c>
      <c r="Q16" s="128" t="str">
        <f t="shared" si="2"/>
        <v/>
      </c>
      <c r="R16" s="128" t="str">
        <f t="shared" si="2"/>
        <v/>
      </c>
      <c r="S16" s="128" t="str">
        <f t="shared" si="2"/>
        <v/>
      </c>
      <c r="T16" s="128" t="str">
        <f t="shared" si="2"/>
        <v/>
      </c>
      <c r="U16" s="128" t="str">
        <f t="shared" si="2"/>
        <v/>
      </c>
      <c r="V16" s="128" t="str">
        <f t="shared" si="2"/>
        <v/>
      </c>
      <c r="W16" s="128" t="str">
        <f t="shared" si="2"/>
        <v/>
      </c>
      <c r="X16" s="128" t="str">
        <f t="shared" si="2"/>
        <v/>
      </c>
      <c r="Y16" s="128" t="str">
        <f t="shared" si="2"/>
        <v/>
      </c>
      <c r="Z16" s="128" t="str">
        <f t="shared" si="2"/>
        <v/>
      </c>
      <c r="AA16" s="128" t="str">
        <f t="shared" si="2"/>
        <v/>
      </c>
      <c r="AB16" s="128" t="str">
        <f t="shared" si="2"/>
        <v/>
      </c>
      <c r="AC16" s="147" t="str">
        <f t="shared" si="2"/>
        <v/>
      </c>
    </row>
    <row r="17" spans="1:29" x14ac:dyDescent="0.3">
      <c r="A17"/>
      <c r="B17" s="156"/>
      <c r="C17" s="157"/>
      <c r="D17" s="158"/>
      <c r="F17" s="146" t="str">
        <f t="shared" si="1"/>
        <v/>
      </c>
      <c r="G17" s="128" t="str">
        <f t="shared" si="1"/>
        <v/>
      </c>
      <c r="H17" s="128" t="str">
        <f t="shared" si="1"/>
        <v/>
      </c>
      <c r="I17" s="128" t="str">
        <f t="shared" si="1"/>
        <v/>
      </c>
      <c r="J17" s="128" t="str">
        <f t="shared" si="1"/>
        <v/>
      </c>
      <c r="K17" s="128" t="str">
        <f t="shared" si="1"/>
        <v/>
      </c>
      <c r="L17" s="128" t="str">
        <f t="shared" si="1"/>
        <v/>
      </c>
      <c r="M17" s="128" t="str">
        <f t="shared" si="1"/>
        <v/>
      </c>
      <c r="N17" s="128" t="str">
        <f t="shared" si="1"/>
        <v/>
      </c>
      <c r="O17" s="128" t="str">
        <f t="shared" si="1"/>
        <v/>
      </c>
      <c r="P17" s="128" t="str">
        <f t="shared" si="2"/>
        <v/>
      </c>
      <c r="Q17" s="128" t="str">
        <f t="shared" si="2"/>
        <v/>
      </c>
      <c r="R17" s="128" t="str">
        <f t="shared" si="2"/>
        <v/>
      </c>
      <c r="S17" s="128" t="str">
        <f t="shared" si="2"/>
        <v/>
      </c>
      <c r="T17" s="128" t="str">
        <f t="shared" si="2"/>
        <v/>
      </c>
      <c r="U17" s="128" t="str">
        <f t="shared" si="2"/>
        <v/>
      </c>
      <c r="V17" s="128" t="str">
        <f t="shared" si="2"/>
        <v/>
      </c>
      <c r="W17" s="128" t="str">
        <f t="shared" si="2"/>
        <v/>
      </c>
      <c r="X17" s="128" t="str">
        <f t="shared" si="2"/>
        <v/>
      </c>
      <c r="Y17" s="128" t="str">
        <f t="shared" si="2"/>
        <v/>
      </c>
      <c r="Z17" s="128" t="str">
        <f t="shared" si="2"/>
        <v/>
      </c>
      <c r="AA17" s="128" t="str">
        <f t="shared" si="2"/>
        <v/>
      </c>
      <c r="AB17" s="128" t="str">
        <f t="shared" si="2"/>
        <v/>
      </c>
      <c r="AC17" s="147" t="str">
        <f t="shared" si="2"/>
        <v/>
      </c>
    </row>
    <row r="18" spans="1:29" x14ac:dyDescent="0.3">
      <c r="A18"/>
      <c r="B18" s="156"/>
      <c r="C18" s="157"/>
      <c r="D18" s="158"/>
      <c r="F18" s="146" t="str">
        <f t="shared" si="1"/>
        <v/>
      </c>
      <c r="G18" s="128" t="str">
        <f t="shared" si="1"/>
        <v/>
      </c>
      <c r="H18" s="128" t="str">
        <f t="shared" si="1"/>
        <v/>
      </c>
      <c r="I18" s="128" t="str">
        <f t="shared" si="1"/>
        <v/>
      </c>
      <c r="J18" s="128" t="str">
        <f t="shared" si="1"/>
        <v/>
      </c>
      <c r="K18" s="128" t="str">
        <f t="shared" si="1"/>
        <v/>
      </c>
      <c r="L18" s="128" t="str">
        <f t="shared" si="1"/>
        <v/>
      </c>
      <c r="M18" s="128" t="str">
        <f t="shared" si="1"/>
        <v/>
      </c>
      <c r="N18" s="128" t="str">
        <f t="shared" si="1"/>
        <v/>
      </c>
      <c r="O18" s="128" t="str">
        <f t="shared" si="1"/>
        <v/>
      </c>
      <c r="P18" s="128" t="str">
        <f t="shared" si="2"/>
        <v/>
      </c>
      <c r="Q18" s="128" t="str">
        <f t="shared" si="2"/>
        <v/>
      </c>
      <c r="R18" s="128" t="str">
        <f t="shared" si="2"/>
        <v/>
      </c>
      <c r="S18" s="128" t="str">
        <f t="shared" si="2"/>
        <v/>
      </c>
      <c r="T18" s="128" t="str">
        <f t="shared" si="2"/>
        <v/>
      </c>
      <c r="U18" s="128" t="str">
        <f t="shared" si="2"/>
        <v/>
      </c>
      <c r="V18" s="128" t="str">
        <f t="shared" si="2"/>
        <v/>
      </c>
      <c r="W18" s="128" t="str">
        <f t="shared" si="2"/>
        <v/>
      </c>
      <c r="X18" s="128" t="str">
        <f t="shared" si="2"/>
        <v/>
      </c>
      <c r="Y18" s="128" t="str">
        <f t="shared" si="2"/>
        <v/>
      </c>
      <c r="Z18" s="128" t="str">
        <f t="shared" si="2"/>
        <v/>
      </c>
      <c r="AA18" s="128" t="str">
        <f t="shared" si="2"/>
        <v/>
      </c>
      <c r="AB18" s="128" t="str">
        <f t="shared" si="2"/>
        <v/>
      </c>
      <c r="AC18" s="147" t="str">
        <f t="shared" si="2"/>
        <v/>
      </c>
    </row>
    <row r="19" spans="1:29" x14ac:dyDescent="0.3">
      <c r="A19"/>
      <c r="B19" s="156"/>
      <c r="C19" s="157"/>
      <c r="D19" s="158"/>
      <c r="F19" s="146" t="str">
        <f t="shared" si="1"/>
        <v/>
      </c>
      <c r="G19" s="128" t="str">
        <f t="shared" si="1"/>
        <v/>
      </c>
      <c r="H19" s="128" t="str">
        <f t="shared" si="1"/>
        <v/>
      </c>
      <c r="I19" s="128" t="str">
        <f t="shared" si="1"/>
        <v/>
      </c>
      <c r="J19" s="128" t="str">
        <f t="shared" si="1"/>
        <v/>
      </c>
      <c r="K19" s="128" t="str">
        <f t="shared" si="1"/>
        <v/>
      </c>
      <c r="L19" s="128" t="str">
        <f t="shared" si="1"/>
        <v/>
      </c>
      <c r="M19" s="128" t="str">
        <f t="shared" si="1"/>
        <v/>
      </c>
      <c r="N19" s="128" t="str">
        <f t="shared" si="1"/>
        <v/>
      </c>
      <c r="O19" s="128" t="str">
        <f t="shared" si="1"/>
        <v/>
      </c>
      <c r="P19" s="128" t="str">
        <f t="shared" si="2"/>
        <v/>
      </c>
      <c r="Q19" s="128" t="str">
        <f t="shared" si="2"/>
        <v/>
      </c>
      <c r="R19" s="128" t="str">
        <f t="shared" si="2"/>
        <v/>
      </c>
      <c r="S19" s="128" t="str">
        <f t="shared" si="2"/>
        <v/>
      </c>
      <c r="T19" s="128" t="str">
        <f t="shared" si="2"/>
        <v/>
      </c>
      <c r="U19" s="128" t="str">
        <f t="shared" si="2"/>
        <v/>
      </c>
      <c r="V19" s="128" t="str">
        <f t="shared" si="2"/>
        <v/>
      </c>
      <c r="W19" s="128" t="str">
        <f t="shared" si="2"/>
        <v/>
      </c>
      <c r="X19" s="128" t="str">
        <f t="shared" si="2"/>
        <v/>
      </c>
      <c r="Y19" s="128" t="str">
        <f t="shared" si="2"/>
        <v/>
      </c>
      <c r="Z19" s="128" t="str">
        <f t="shared" si="2"/>
        <v/>
      </c>
      <c r="AA19" s="128" t="str">
        <f t="shared" si="2"/>
        <v/>
      </c>
      <c r="AB19" s="128" t="str">
        <f t="shared" si="2"/>
        <v/>
      </c>
      <c r="AC19" s="147" t="str">
        <f t="shared" si="2"/>
        <v/>
      </c>
    </row>
    <row r="20" spans="1:29" x14ac:dyDescent="0.3">
      <c r="A20"/>
      <c r="B20" s="156"/>
      <c r="C20" s="157"/>
      <c r="D20" s="158"/>
      <c r="F20" s="146" t="str">
        <f t="shared" si="1"/>
        <v/>
      </c>
      <c r="G20" s="128" t="str">
        <f t="shared" si="1"/>
        <v/>
      </c>
      <c r="H20" s="128" t="str">
        <f t="shared" si="1"/>
        <v/>
      </c>
      <c r="I20" s="128" t="str">
        <f t="shared" si="1"/>
        <v/>
      </c>
      <c r="J20" s="128" t="str">
        <f t="shared" si="1"/>
        <v/>
      </c>
      <c r="K20" s="128" t="str">
        <f t="shared" si="1"/>
        <v/>
      </c>
      <c r="L20" s="128" t="str">
        <f t="shared" si="1"/>
        <v/>
      </c>
      <c r="M20" s="128" t="str">
        <f t="shared" si="1"/>
        <v/>
      </c>
      <c r="N20" s="128" t="str">
        <f t="shared" si="1"/>
        <v/>
      </c>
      <c r="O20" s="128" t="str">
        <f t="shared" si="1"/>
        <v/>
      </c>
      <c r="P20" s="128" t="str">
        <f t="shared" si="2"/>
        <v/>
      </c>
      <c r="Q20" s="128" t="str">
        <f t="shared" si="2"/>
        <v/>
      </c>
      <c r="R20" s="128" t="str">
        <f t="shared" si="2"/>
        <v/>
      </c>
      <c r="S20" s="128" t="str">
        <f t="shared" si="2"/>
        <v/>
      </c>
      <c r="T20" s="128" t="str">
        <f t="shared" si="2"/>
        <v/>
      </c>
      <c r="U20" s="128" t="str">
        <f t="shared" si="2"/>
        <v/>
      </c>
      <c r="V20" s="128" t="str">
        <f t="shared" si="2"/>
        <v/>
      </c>
      <c r="W20" s="128" t="str">
        <f t="shared" si="2"/>
        <v/>
      </c>
      <c r="X20" s="128" t="str">
        <f t="shared" si="2"/>
        <v/>
      </c>
      <c r="Y20" s="128" t="str">
        <f t="shared" si="2"/>
        <v/>
      </c>
      <c r="Z20" s="128" t="str">
        <f t="shared" si="2"/>
        <v/>
      </c>
      <c r="AA20" s="128" t="str">
        <f t="shared" si="2"/>
        <v/>
      </c>
      <c r="AB20" s="128" t="str">
        <f t="shared" si="2"/>
        <v/>
      </c>
      <c r="AC20" s="147" t="str">
        <f t="shared" si="2"/>
        <v/>
      </c>
    </row>
    <row r="21" spans="1:29" x14ac:dyDescent="0.3">
      <c r="A21"/>
      <c r="B21" s="156"/>
      <c r="C21" s="157"/>
      <c r="D21" s="158"/>
      <c r="F21" s="146" t="str">
        <f t="shared" si="1"/>
        <v/>
      </c>
      <c r="G21" s="128" t="str">
        <f t="shared" si="1"/>
        <v/>
      </c>
      <c r="H21" s="128" t="str">
        <f t="shared" si="1"/>
        <v/>
      </c>
      <c r="I21" s="128" t="str">
        <f t="shared" si="1"/>
        <v/>
      </c>
      <c r="J21" s="128" t="str">
        <f t="shared" si="1"/>
        <v/>
      </c>
      <c r="K21" s="128" t="str">
        <f t="shared" si="1"/>
        <v/>
      </c>
      <c r="L21" s="128" t="str">
        <f t="shared" si="1"/>
        <v/>
      </c>
      <c r="M21" s="128" t="str">
        <f t="shared" si="1"/>
        <v/>
      </c>
      <c r="N21" s="128" t="str">
        <f t="shared" si="1"/>
        <v/>
      </c>
      <c r="O21" s="128" t="str">
        <f t="shared" si="1"/>
        <v/>
      </c>
      <c r="P21" s="128" t="str">
        <f t="shared" si="2"/>
        <v/>
      </c>
      <c r="Q21" s="128" t="str">
        <f t="shared" si="2"/>
        <v/>
      </c>
      <c r="R21" s="128" t="str">
        <f t="shared" si="2"/>
        <v/>
      </c>
      <c r="S21" s="128" t="str">
        <f t="shared" si="2"/>
        <v/>
      </c>
      <c r="T21" s="128" t="str">
        <f t="shared" si="2"/>
        <v/>
      </c>
      <c r="U21" s="128" t="str">
        <f t="shared" si="2"/>
        <v/>
      </c>
      <c r="V21" s="128" t="str">
        <f t="shared" si="2"/>
        <v/>
      </c>
      <c r="W21" s="128" t="str">
        <f t="shared" si="2"/>
        <v/>
      </c>
      <c r="X21" s="128" t="str">
        <f t="shared" si="2"/>
        <v/>
      </c>
      <c r="Y21" s="128" t="str">
        <f t="shared" si="2"/>
        <v/>
      </c>
      <c r="Z21" s="128" t="str">
        <f t="shared" si="2"/>
        <v/>
      </c>
      <c r="AA21" s="128" t="str">
        <f t="shared" si="2"/>
        <v/>
      </c>
      <c r="AB21" s="128" t="str">
        <f t="shared" si="2"/>
        <v/>
      </c>
      <c r="AC21" s="147" t="str">
        <f t="shared" si="2"/>
        <v/>
      </c>
    </row>
    <row r="22" spans="1:29" x14ac:dyDescent="0.3">
      <c r="A22"/>
      <c r="B22" s="156"/>
      <c r="C22" s="157"/>
      <c r="D22" s="158"/>
      <c r="F22" s="146" t="str">
        <f t="shared" si="1"/>
        <v/>
      </c>
      <c r="G22" s="128" t="str">
        <f t="shared" si="1"/>
        <v/>
      </c>
      <c r="H22" s="128" t="str">
        <f t="shared" si="1"/>
        <v/>
      </c>
      <c r="I22" s="128" t="str">
        <f t="shared" si="1"/>
        <v/>
      </c>
      <c r="J22" s="128" t="str">
        <f t="shared" si="1"/>
        <v/>
      </c>
      <c r="K22" s="128" t="str">
        <f t="shared" si="1"/>
        <v/>
      </c>
      <c r="L22" s="128" t="str">
        <f t="shared" si="1"/>
        <v/>
      </c>
      <c r="M22" s="128" t="str">
        <f t="shared" si="1"/>
        <v/>
      </c>
      <c r="N22" s="128" t="str">
        <f t="shared" si="1"/>
        <v/>
      </c>
      <c r="O22" s="128" t="str">
        <f t="shared" si="1"/>
        <v/>
      </c>
      <c r="P22" s="128" t="str">
        <f t="shared" si="2"/>
        <v/>
      </c>
      <c r="Q22" s="128" t="str">
        <f t="shared" si="2"/>
        <v/>
      </c>
      <c r="R22" s="128" t="str">
        <f t="shared" si="2"/>
        <v/>
      </c>
      <c r="S22" s="128" t="str">
        <f t="shared" si="2"/>
        <v/>
      </c>
      <c r="T22" s="128" t="str">
        <f t="shared" si="2"/>
        <v/>
      </c>
      <c r="U22" s="128" t="str">
        <f t="shared" si="2"/>
        <v/>
      </c>
      <c r="V22" s="128" t="str">
        <f t="shared" si="2"/>
        <v/>
      </c>
      <c r="W22" s="128" t="str">
        <f t="shared" si="2"/>
        <v/>
      </c>
      <c r="X22" s="128" t="str">
        <f t="shared" si="2"/>
        <v/>
      </c>
      <c r="Y22" s="128" t="str">
        <f t="shared" si="2"/>
        <v/>
      </c>
      <c r="Z22" s="128" t="str">
        <f t="shared" si="2"/>
        <v/>
      </c>
      <c r="AA22" s="128" t="str">
        <f t="shared" si="2"/>
        <v/>
      </c>
      <c r="AB22" s="128" t="str">
        <f t="shared" si="2"/>
        <v/>
      </c>
      <c r="AC22" s="147" t="str">
        <f t="shared" si="2"/>
        <v/>
      </c>
    </row>
    <row r="23" spans="1:29" x14ac:dyDescent="0.3">
      <c r="A23"/>
      <c r="B23" s="156"/>
      <c r="C23" s="157"/>
      <c r="D23" s="158"/>
      <c r="F23" s="146" t="str">
        <f t="shared" ref="F23:U86" si="3">IF(AND(F$6&gt;=$C23, F$6&lt;=$D23),"1","")</f>
        <v/>
      </c>
      <c r="G23" s="128" t="str">
        <f t="shared" si="3"/>
        <v/>
      </c>
      <c r="H23" s="128" t="str">
        <f t="shared" si="3"/>
        <v/>
      </c>
      <c r="I23" s="128" t="str">
        <f t="shared" si="3"/>
        <v/>
      </c>
      <c r="J23" s="128" t="str">
        <f t="shared" si="3"/>
        <v/>
      </c>
      <c r="K23" s="128" t="str">
        <f t="shared" si="3"/>
        <v/>
      </c>
      <c r="L23" s="128" t="str">
        <f t="shared" si="3"/>
        <v/>
      </c>
      <c r="M23" s="128" t="str">
        <f t="shared" si="3"/>
        <v/>
      </c>
      <c r="N23" s="128" t="str">
        <f t="shared" si="3"/>
        <v/>
      </c>
      <c r="O23" s="128" t="str">
        <f t="shared" si="3"/>
        <v/>
      </c>
      <c r="P23" s="128" t="str">
        <f t="shared" si="3"/>
        <v/>
      </c>
      <c r="Q23" s="128" t="str">
        <f t="shared" si="3"/>
        <v/>
      </c>
      <c r="R23" s="128" t="str">
        <f t="shared" si="3"/>
        <v/>
      </c>
      <c r="S23" s="128" t="str">
        <f t="shared" si="3"/>
        <v/>
      </c>
      <c r="T23" s="128" t="str">
        <f t="shared" si="3"/>
        <v/>
      </c>
      <c r="U23" s="128" t="str">
        <f t="shared" si="3"/>
        <v/>
      </c>
      <c r="V23" s="128" t="str">
        <f t="shared" ref="P23:AC86" si="4">IF(AND(V$6&gt;=$C23, V$6&lt;=$D23),"1","")</f>
        <v/>
      </c>
      <c r="W23" s="128" t="str">
        <f t="shared" si="4"/>
        <v/>
      </c>
      <c r="X23" s="128" t="str">
        <f t="shared" si="4"/>
        <v/>
      </c>
      <c r="Y23" s="128" t="str">
        <f t="shared" si="4"/>
        <v/>
      </c>
      <c r="Z23" s="128" t="str">
        <f t="shared" si="4"/>
        <v/>
      </c>
      <c r="AA23" s="128" t="str">
        <f t="shared" si="4"/>
        <v/>
      </c>
      <c r="AB23" s="128" t="str">
        <f t="shared" si="4"/>
        <v/>
      </c>
      <c r="AC23" s="147" t="str">
        <f t="shared" si="4"/>
        <v/>
      </c>
    </row>
    <row r="24" spans="1:29" x14ac:dyDescent="0.3">
      <c r="A24"/>
      <c r="B24" s="156"/>
      <c r="C24" s="157"/>
      <c r="D24" s="158"/>
      <c r="F24" s="146" t="str">
        <f t="shared" si="3"/>
        <v/>
      </c>
      <c r="G24" s="128" t="str">
        <f t="shared" si="3"/>
        <v/>
      </c>
      <c r="H24" s="128" t="str">
        <f t="shared" si="3"/>
        <v/>
      </c>
      <c r="I24" s="128" t="str">
        <f t="shared" si="3"/>
        <v/>
      </c>
      <c r="J24" s="128" t="str">
        <f t="shared" si="3"/>
        <v/>
      </c>
      <c r="K24" s="128" t="str">
        <f t="shared" si="3"/>
        <v/>
      </c>
      <c r="L24" s="128" t="str">
        <f t="shared" si="3"/>
        <v/>
      </c>
      <c r="M24" s="128" t="str">
        <f t="shared" si="3"/>
        <v/>
      </c>
      <c r="N24" s="128" t="str">
        <f t="shared" si="3"/>
        <v/>
      </c>
      <c r="O24" s="128" t="str">
        <f t="shared" si="3"/>
        <v/>
      </c>
      <c r="P24" s="128" t="str">
        <f t="shared" si="4"/>
        <v/>
      </c>
      <c r="Q24" s="128" t="str">
        <f t="shared" si="4"/>
        <v/>
      </c>
      <c r="R24" s="128" t="str">
        <f t="shared" si="4"/>
        <v/>
      </c>
      <c r="S24" s="128" t="str">
        <f t="shared" si="4"/>
        <v/>
      </c>
      <c r="T24" s="128" t="str">
        <f t="shared" si="4"/>
        <v/>
      </c>
      <c r="U24" s="128" t="str">
        <f t="shared" si="4"/>
        <v/>
      </c>
      <c r="V24" s="128" t="str">
        <f t="shared" si="4"/>
        <v/>
      </c>
      <c r="W24" s="128" t="str">
        <f t="shared" si="4"/>
        <v/>
      </c>
      <c r="X24" s="128" t="str">
        <f t="shared" si="4"/>
        <v/>
      </c>
      <c r="Y24" s="128" t="str">
        <f t="shared" si="4"/>
        <v/>
      </c>
      <c r="Z24" s="128" t="str">
        <f t="shared" si="4"/>
        <v/>
      </c>
      <c r="AA24" s="128" t="str">
        <f t="shared" si="4"/>
        <v/>
      </c>
      <c r="AB24" s="128" t="str">
        <f t="shared" si="4"/>
        <v/>
      </c>
      <c r="AC24" s="147" t="str">
        <f t="shared" si="4"/>
        <v/>
      </c>
    </row>
    <row r="25" spans="1:29" x14ac:dyDescent="0.3">
      <c r="A25"/>
      <c r="B25" s="156"/>
      <c r="C25" s="157"/>
      <c r="D25" s="158"/>
      <c r="F25" s="146" t="str">
        <f t="shared" si="3"/>
        <v/>
      </c>
      <c r="G25" s="128" t="str">
        <f t="shared" si="3"/>
        <v/>
      </c>
      <c r="H25" s="128" t="str">
        <f t="shared" si="3"/>
        <v/>
      </c>
      <c r="I25" s="128" t="str">
        <f t="shared" si="3"/>
        <v/>
      </c>
      <c r="J25" s="128" t="str">
        <f t="shared" si="3"/>
        <v/>
      </c>
      <c r="K25" s="128" t="str">
        <f t="shared" si="3"/>
        <v/>
      </c>
      <c r="L25" s="128" t="str">
        <f t="shared" si="3"/>
        <v/>
      </c>
      <c r="M25" s="128" t="str">
        <f t="shared" si="3"/>
        <v/>
      </c>
      <c r="N25" s="128" t="str">
        <f t="shared" si="3"/>
        <v/>
      </c>
      <c r="O25" s="128" t="str">
        <f t="shared" si="3"/>
        <v/>
      </c>
      <c r="P25" s="128" t="str">
        <f t="shared" si="4"/>
        <v/>
      </c>
      <c r="Q25" s="128" t="str">
        <f t="shared" si="4"/>
        <v/>
      </c>
      <c r="R25" s="128" t="str">
        <f t="shared" si="4"/>
        <v/>
      </c>
      <c r="S25" s="128" t="str">
        <f t="shared" si="4"/>
        <v/>
      </c>
      <c r="T25" s="128" t="str">
        <f t="shared" si="4"/>
        <v/>
      </c>
      <c r="U25" s="128" t="str">
        <f t="shared" si="4"/>
        <v/>
      </c>
      <c r="V25" s="128" t="str">
        <f t="shared" si="4"/>
        <v/>
      </c>
      <c r="W25" s="128" t="str">
        <f t="shared" si="4"/>
        <v/>
      </c>
      <c r="X25" s="128" t="str">
        <f t="shared" si="4"/>
        <v/>
      </c>
      <c r="Y25" s="128" t="str">
        <f t="shared" si="4"/>
        <v/>
      </c>
      <c r="Z25" s="128" t="str">
        <f t="shared" si="4"/>
        <v/>
      </c>
      <c r="AA25" s="128" t="str">
        <f t="shared" si="4"/>
        <v/>
      </c>
      <c r="AB25" s="128" t="str">
        <f t="shared" si="4"/>
        <v/>
      </c>
      <c r="AC25" s="147" t="str">
        <f t="shared" si="4"/>
        <v/>
      </c>
    </row>
    <row r="26" spans="1:29" x14ac:dyDescent="0.3">
      <c r="A26"/>
      <c r="B26" s="156"/>
      <c r="C26" s="157"/>
      <c r="D26" s="158"/>
      <c r="F26" s="146" t="str">
        <f t="shared" si="3"/>
        <v/>
      </c>
      <c r="G26" s="128" t="str">
        <f t="shared" si="3"/>
        <v/>
      </c>
      <c r="H26" s="128" t="str">
        <f t="shared" si="3"/>
        <v/>
      </c>
      <c r="I26" s="128" t="str">
        <f t="shared" si="3"/>
        <v/>
      </c>
      <c r="J26" s="128" t="str">
        <f t="shared" si="3"/>
        <v/>
      </c>
      <c r="K26" s="128" t="str">
        <f t="shared" si="3"/>
        <v/>
      </c>
      <c r="L26" s="128" t="str">
        <f t="shared" si="3"/>
        <v/>
      </c>
      <c r="M26" s="128" t="str">
        <f t="shared" si="3"/>
        <v/>
      </c>
      <c r="N26" s="128" t="str">
        <f t="shared" si="3"/>
        <v/>
      </c>
      <c r="O26" s="128" t="str">
        <f t="shared" si="3"/>
        <v/>
      </c>
      <c r="P26" s="128" t="str">
        <f t="shared" si="4"/>
        <v/>
      </c>
      <c r="Q26" s="128" t="str">
        <f t="shared" si="4"/>
        <v/>
      </c>
      <c r="R26" s="128" t="str">
        <f t="shared" si="4"/>
        <v/>
      </c>
      <c r="S26" s="128" t="str">
        <f t="shared" si="4"/>
        <v/>
      </c>
      <c r="T26" s="128" t="str">
        <f t="shared" si="4"/>
        <v/>
      </c>
      <c r="U26" s="128" t="str">
        <f t="shared" si="4"/>
        <v/>
      </c>
      <c r="V26" s="128" t="str">
        <f t="shared" si="4"/>
        <v/>
      </c>
      <c r="W26" s="128" t="str">
        <f t="shared" si="4"/>
        <v/>
      </c>
      <c r="X26" s="128" t="str">
        <f t="shared" si="4"/>
        <v/>
      </c>
      <c r="Y26" s="128" t="str">
        <f t="shared" si="4"/>
        <v/>
      </c>
      <c r="Z26" s="128" t="str">
        <f t="shared" si="4"/>
        <v/>
      </c>
      <c r="AA26" s="128" t="str">
        <f t="shared" si="4"/>
        <v/>
      </c>
      <c r="AB26" s="128" t="str">
        <f t="shared" si="4"/>
        <v/>
      </c>
      <c r="AC26" s="147" t="str">
        <f t="shared" si="4"/>
        <v/>
      </c>
    </row>
    <row r="27" spans="1:29" x14ac:dyDescent="0.3">
      <c r="A27"/>
      <c r="B27" s="156"/>
      <c r="C27" s="157"/>
      <c r="D27" s="158"/>
      <c r="F27" s="146" t="str">
        <f t="shared" si="3"/>
        <v/>
      </c>
      <c r="G27" s="128" t="str">
        <f t="shared" si="3"/>
        <v/>
      </c>
      <c r="H27" s="128" t="str">
        <f t="shared" si="3"/>
        <v/>
      </c>
      <c r="I27" s="128" t="str">
        <f t="shared" si="3"/>
        <v/>
      </c>
      <c r="J27" s="128" t="str">
        <f t="shared" si="3"/>
        <v/>
      </c>
      <c r="K27" s="128" t="str">
        <f t="shared" si="3"/>
        <v/>
      </c>
      <c r="L27" s="128" t="str">
        <f t="shared" si="3"/>
        <v/>
      </c>
      <c r="M27" s="128" t="str">
        <f t="shared" si="3"/>
        <v/>
      </c>
      <c r="N27" s="128" t="str">
        <f t="shared" si="3"/>
        <v/>
      </c>
      <c r="O27" s="128" t="str">
        <f t="shared" si="3"/>
        <v/>
      </c>
      <c r="P27" s="128" t="str">
        <f t="shared" si="4"/>
        <v/>
      </c>
      <c r="Q27" s="128" t="str">
        <f t="shared" si="4"/>
        <v/>
      </c>
      <c r="R27" s="128" t="str">
        <f t="shared" si="4"/>
        <v/>
      </c>
      <c r="S27" s="128" t="str">
        <f t="shared" si="4"/>
        <v/>
      </c>
      <c r="T27" s="128" t="str">
        <f t="shared" si="4"/>
        <v/>
      </c>
      <c r="U27" s="128" t="str">
        <f t="shared" si="4"/>
        <v/>
      </c>
      <c r="V27" s="128" t="str">
        <f t="shared" si="4"/>
        <v/>
      </c>
      <c r="W27" s="128" t="str">
        <f t="shared" si="4"/>
        <v/>
      </c>
      <c r="X27" s="128" t="str">
        <f t="shared" si="4"/>
        <v/>
      </c>
      <c r="Y27" s="128" t="str">
        <f t="shared" si="4"/>
        <v/>
      </c>
      <c r="Z27" s="128" t="str">
        <f t="shared" si="4"/>
        <v/>
      </c>
      <c r="AA27" s="128" t="str">
        <f t="shared" si="4"/>
        <v/>
      </c>
      <c r="AB27" s="128" t="str">
        <f t="shared" si="4"/>
        <v/>
      </c>
      <c r="AC27" s="147" t="str">
        <f t="shared" si="4"/>
        <v/>
      </c>
    </row>
    <row r="28" spans="1:29" x14ac:dyDescent="0.3">
      <c r="A28"/>
      <c r="B28" s="156"/>
      <c r="C28" s="157"/>
      <c r="D28" s="158"/>
      <c r="F28" s="146" t="str">
        <f t="shared" si="3"/>
        <v/>
      </c>
      <c r="G28" s="128" t="str">
        <f t="shared" si="3"/>
        <v/>
      </c>
      <c r="H28" s="128" t="str">
        <f t="shared" si="3"/>
        <v/>
      </c>
      <c r="I28" s="128" t="str">
        <f t="shared" si="3"/>
        <v/>
      </c>
      <c r="J28" s="128" t="str">
        <f t="shared" si="3"/>
        <v/>
      </c>
      <c r="K28" s="128" t="str">
        <f t="shared" si="3"/>
        <v/>
      </c>
      <c r="L28" s="128" t="str">
        <f t="shared" si="3"/>
        <v/>
      </c>
      <c r="M28" s="128" t="str">
        <f t="shared" si="3"/>
        <v/>
      </c>
      <c r="N28" s="128" t="str">
        <f t="shared" si="3"/>
        <v/>
      </c>
      <c r="O28" s="128" t="str">
        <f t="shared" si="3"/>
        <v/>
      </c>
      <c r="P28" s="128" t="str">
        <f t="shared" si="4"/>
        <v/>
      </c>
      <c r="Q28" s="128" t="str">
        <f t="shared" si="4"/>
        <v/>
      </c>
      <c r="R28" s="128" t="str">
        <f t="shared" si="4"/>
        <v/>
      </c>
      <c r="S28" s="128" t="str">
        <f t="shared" si="4"/>
        <v/>
      </c>
      <c r="T28" s="128" t="str">
        <f t="shared" si="4"/>
        <v/>
      </c>
      <c r="U28" s="128" t="str">
        <f t="shared" si="4"/>
        <v/>
      </c>
      <c r="V28" s="128" t="str">
        <f t="shared" si="4"/>
        <v/>
      </c>
      <c r="W28" s="128" t="str">
        <f t="shared" si="4"/>
        <v/>
      </c>
      <c r="X28" s="128" t="str">
        <f t="shared" si="4"/>
        <v/>
      </c>
      <c r="Y28" s="128" t="str">
        <f t="shared" si="4"/>
        <v/>
      </c>
      <c r="Z28" s="128" t="str">
        <f t="shared" si="4"/>
        <v/>
      </c>
      <c r="AA28" s="128" t="str">
        <f t="shared" si="4"/>
        <v/>
      </c>
      <c r="AB28" s="128" t="str">
        <f t="shared" si="4"/>
        <v/>
      </c>
      <c r="AC28" s="147" t="str">
        <f t="shared" si="4"/>
        <v/>
      </c>
    </row>
    <row r="29" spans="1:29" x14ac:dyDescent="0.3">
      <c r="A29"/>
      <c r="B29" s="156"/>
      <c r="C29" s="157"/>
      <c r="D29" s="158"/>
      <c r="F29" s="146" t="str">
        <f t="shared" si="3"/>
        <v/>
      </c>
      <c r="G29" s="128" t="str">
        <f t="shared" si="3"/>
        <v/>
      </c>
      <c r="H29" s="128" t="str">
        <f t="shared" si="3"/>
        <v/>
      </c>
      <c r="I29" s="128" t="str">
        <f t="shared" si="3"/>
        <v/>
      </c>
      <c r="J29" s="128" t="str">
        <f t="shared" si="3"/>
        <v/>
      </c>
      <c r="K29" s="128" t="str">
        <f t="shared" si="3"/>
        <v/>
      </c>
      <c r="L29" s="128" t="str">
        <f t="shared" si="3"/>
        <v/>
      </c>
      <c r="M29" s="128" t="str">
        <f t="shared" si="3"/>
        <v/>
      </c>
      <c r="N29" s="128" t="str">
        <f t="shared" si="3"/>
        <v/>
      </c>
      <c r="O29" s="128" t="str">
        <f t="shared" si="3"/>
        <v/>
      </c>
      <c r="P29" s="128" t="str">
        <f t="shared" si="4"/>
        <v/>
      </c>
      <c r="Q29" s="128" t="str">
        <f t="shared" si="4"/>
        <v/>
      </c>
      <c r="R29" s="128" t="str">
        <f t="shared" si="4"/>
        <v/>
      </c>
      <c r="S29" s="128" t="str">
        <f t="shared" si="4"/>
        <v/>
      </c>
      <c r="T29" s="128" t="str">
        <f t="shared" si="4"/>
        <v/>
      </c>
      <c r="U29" s="128" t="str">
        <f t="shared" si="4"/>
        <v/>
      </c>
      <c r="V29" s="128" t="str">
        <f t="shared" si="4"/>
        <v/>
      </c>
      <c r="W29" s="128" t="str">
        <f t="shared" si="4"/>
        <v/>
      </c>
      <c r="X29" s="128" t="str">
        <f t="shared" si="4"/>
        <v/>
      </c>
      <c r="Y29" s="128" t="str">
        <f t="shared" si="4"/>
        <v/>
      </c>
      <c r="Z29" s="128" t="str">
        <f t="shared" si="4"/>
        <v/>
      </c>
      <c r="AA29" s="128" t="str">
        <f t="shared" si="4"/>
        <v/>
      </c>
      <c r="AB29" s="128" t="str">
        <f t="shared" si="4"/>
        <v/>
      </c>
      <c r="AC29" s="147" t="str">
        <f t="shared" si="4"/>
        <v/>
      </c>
    </row>
    <row r="30" spans="1:29" x14ac:dyDescent="0.3">
      <c r="A30"/>
      <c r="B30" s="156"/>
      <c r="C30" s="157"/>
      <c r="D30" s="158"/>
      <c r="F30" s="146" t="str">
        <f t="shared" si="3"/>
        <v/>
      </c>
      <c r="G30" s="128" t="str">
        <f t="shared" si="3"/>
        <v/>
      </c>
      <c r="H30" s="128" t="str">
        <f t="shared" si="3"/>
        <v/>
      </c>
      <c r="I30" s="128" t="str">
        <f t="shared" si="3"/>
        <v/>
      </c>
      <c r="J30" s="128" t="str">
        <f t="shared" si="3"/>
        <v/>
      </c>
      <c r="K30" s="128" t="str">
        <f t="shared" si="3"/>
        <v/>
      </c>
      <c r="L30" s="128" t="str">
        <f t="shared" si="3"/>
        <v/>
      </c>
      <c r="M30" s="128" t="str">
        <f t="shared" si="3"/>
        <v/>
      </c>
      <c r="N30" s="128" t="str">
        <f t="shared" si="3"/>
        <v/>
      </c>
      <c r="O30" s="128" t="str">
        <f t="shared" si="3"/>
        <v/>
      </c>
      <c r="P30" s="128" t="str">
        <f t="shared" si="4"/>
        <v/>
      </c>
      <c r="Q30" s="128" t="str">
        <f t="shared" si="4"/>
        <v/>
      </c>
      <c r="R30" s="128" t="str">
        <f t="shared" si="4"/>
        <v/>
      </c>
      <c r="S30" s="128" t="str">
        <f t="shared" si="4"/>
        <v/>
      </c>
      <c r="T30" s="128" t="str">
        <f t="shared" si="4"/>
        <v/>
      </c>
      <c r="U30" s="128" t="str">
        <f t="shared" si="4"/>
        <v/>
      </c>
      <c r="V30" s="128" t="str">
        <f t="shared" si="4"/>
        <v/>
      </c>
      <c r="W30" s="128" t="str">
        <f t="shared" si="4"/>
        <v/>
      </c>
      <c r="X30" s="128" t="str">
        <f t="shared" si="4"/>
        <v/>
      </c>
      <c r="Y30" s="128" t="str">
        <f t="shared" si="4"/>
        <v/>
      </c>
      <c r="Z30" s="128" t="str">
        <f t="shared" si="4"/>
        <v/>
      </c>
      <c r="AA30" s="128" t="str">
        <f t="shared" si="4"/>
        <v/>
      </c>
      <c r="AB30" s="128" t="str">
        <f t="shared" si="4"/>
        <v/>
      </c>
      <c r="AC30" s="147" t="str">
        <f t="shared" si="4"/>
        <v/>
      </c>
    </row>
    <row r="31" spans="1:29" x14ac:dyDescent="0.3">
      <c r="A31"/>
      <c r="B31" s="156"/>
      <c r="C31" s="157"/>
      <c r="D31" s="158"/>
      <c r="F31" s="146" t="str">
        <f t="shared" si="3"/>
        <v/>
      </c>
      <c r="G31" s="128" t="str">
        <f t="shared" si="3"/>
        <v/>
      </c>
      <c r="H31" s="128" t="str">
        <f t="shared" si="3"/>
        <v/>
      </c>
      <c r="I31" s="128" t="str">
        <f t="shared" si="3"/>
        <v/>
      </c>
      <c r="J31" s="128" t="str">
        <f t="shared" si="3"/>
        <v/>
      </c>
      <c r="K31" s="128" t="str">
        <f t="shared" si="3"/>
        <v/>
      </c>
      <c r="L31" s="128" t="str">
        <f t="shared" si="3"/>
        <v/>
      </c>
      <c r="M31" s="128" t="str">
        <f t="shared" si="3"/>
        <v/>
      </c>
      <c r="N31" s="128" t="str">
        <f t="shared" si="3"/>
        <v/>
      </c>
      <c r="O31" s="128" t="str">
        <f t="shared" si="3"/>
        <v/>
      </c>
      <c r="P31" s="128" t="str">
        <f t="shared" si="4"/>
        <v/>
      </c>
      <c r="Q31" s="128" t="str">
        <f t="shared" si="4"/>
        <v/>
      </c>
      <c r="R31" s="128" t="str">
        <f t="shared" si="4"/>
        <v/>
      </c>
      <c r="S31" s="128" t="str">
        <f t="shared" si="4"/>
        <v/>
      </c>
      <c r="T31" s="128" t="str">
        <f t="shared" si="4"/>
        <v/>
      </c>
      <c r="U31" s="128" t="str">
        <f t="shared" si="4"/>
        <v/>
      </c>
      <c r="V31" s="128" t="str">
        <f t="shared" si="4"/>
        <v/>
      </c>
      <c r="W31" s="128" t="str">
        <f t="shared" si="4"/>
        <v/>
      </c>
      <c r="X31" s="128" t="str">
        <f t="shared" si="4"/>
        <v/>
      </c>
      <c r="Y31" s="128" t="str">
        <f t="shared" si="4"/>
        <v/>
      </c>
      <c r="Z31" s="128" t="str">
        <f t="shared" si="4"/>
        <v/>
      </c>
      <c r="AA31" s="128" t="str">
        <f t="shared" si="4"/>
        <v/>
      </c>
      <c r="AB31" s="128" t="str">
        <f t="shared" si="4"/>
        <v/>
      </c>
      <c r="AC31" s="147" t="str">
        <f t="shared" si="4"/>
        <v/>
      </c>
    </row>
    <row r="32" spans="1:29" x14ac:dyDescent="0.3">
      <c r="A32"/>
      <c r="B32" s="156"/>
      <c r="C32" s="157"/>
      <c r="D32" s="158"/>
      <c r="F32" s="146" t="str">
        <f t="shared" si="3"/>
        <v/>
      </c>
      <c r="G32" s="128" t="str">
        <f t="shared" si="3"/>
        <v/>
      </c>
      <c r="H32" s="128" t="str">
        <f t="shared" si="3"/>
        <v/>
      </c>
      <c r="I32" s="128" t="str">
        <f t="shared" si="3"/>
        <v/>
      </c>
      <c r="J32" s="128" t="str">
        <f t="shared" si="3"/>
        <v/>
      </c>
      <c r="K32" s="128" t="str">
        <f t="shared" si="3"/>
        <v/>
      </c>
      <c r="L32" s="128" t="str">
        <f t="shared" si="3"/>
        <v/>
      </c>
      <c r="M32" s="128" t="str">
        <f t="shared" si="3"/>
        <v/>
      </c>
      <c r="N32" s="128" t="str">
        <f t="shared" si="3"/>
        <v/>
      </c>
      <c r="O32" s="128" t="str">
        <f t="shared" si="3"/>
        <v/>
      </c>
      <c r="P32" s="128" t="str">
        <f t="shared" si="4"/>
        <v/>
      </c>
      <c r="Q32" s="128" t="str">
        <f t="shared" si="4"/>
        <v/>
      </c>
      <c r="R32" s="128" t="str">
        <f t="shared" si="4"/>
        <v/>
      </c>
      <c r="S32" s="128" t="str">
        <f t="shared" si="4"/>
        <v/>
      </c>
      <c r="T32" s="128" t="str">
        <f t="shared" si="4"/>
        <v/>
      </c>
      <c r="U32" s="128" t="str">
        <f t="shared" si="4"/>
        <v/>
      </c>
      <c r="V32" s="128" t="str">
        <f t="shared" si="4"/>
        <v/>
      </c>
      <c r="W32" s="128" t="str">
        <f t="shared" si="4"/>
        <v/>
      </c>
      <c r="X32" s="128" t="str">
        <f t="shared" si="4"/>
        <v/>
      </c>
      <c r="Y32" s="128" t="str">
        <f t="shared" si="4"/>
        <v/>
      </c>
      <c r="Z32" s="128" t="str">
        <f t="shared" si="4"/>
        <v/>
      </c>
      <c r="AA32" s="128" t="str">
        <f t="shared" si="4"/>
        <v/>
      </c>
      <c r="AB32" s="128" t="str">
        <f t="shared" si="4"/>
        <v/>
      </c>
      <c r="AC32" s="147" t="str">
        <f t="shared" si="4"/>
        <v/>
      </c>
    </row>
    <row r="33" spans="1:29" x14ac:dyDescent="0.3">
      <c r="A33"/>
      <c r="B33" s="156"/>
      <c r="C33" s="157"/>
      <c r="D33" s="158"/>
      <c r="F33" s="146" t="str">
        <f t="shared" si="3"/>
        <v/>
      </c>
      <c r="G33" s="128" t="str">
        <f t="shared" si="3"/>
        <v/>
      </c>
      <c r="H33" s="128" t="str">
        <f t="shared" si="3"/>
        <v/>
      </c>
      <c r="I33" s="128" t="str">
        <f t="shared" si="3"/>
        <v/>
      </c>
      <c r="J33" s="128" t="str">
        <f t="shared" si="3"/>
        <v/>
      </c>
      <c r="K33" s="128" t="str">
        <f t="shared" si="3"/>
        <v/>
      </c>
      <c r="L33" s="128" t="str">
        <f t="shared" si="3"/>
        <v/>
      </c>
      <c r="M33" s="128" t="str">
        <f t="shared" si="3"/>
        <v/>
      </c>
      <c r="N33" s="128" t="str">
        <f t="shared" si="3"/>
        <v/>
      </c>
      <c r="O33" s="128" t="str">
        <f t="shared" si="3"/>
        <v/>
      </c>
      <c r="P33" s="128" t="str">
        <f t="shared" si="4"/>
        <v/>
      </c>
      <c r="Q33" s="128" t="str">
        <f t="shared" si="4"/>
        <v/>
      </c>
      <c r="R33" s="128" t="str">
        <f t="shared" si="4"/>
        <v/>
      </c>
      <c r="S33" s="128" t="str">
        <f t="shared" si="4"/>
        <v/>
      </c>
      <c r="T33" s="128" t="str">
        <f t="shared" si="4"/>
        <v/>
      </c>
      <c r="U33" s="128" t="str">
        <f t="shared" si="4"/>
        <v/>
      </c>
      <c r="V33" s="128" t="str">
        <f t="shared" si="4"/>
        <v/>
      </c>
      <c r="W33" s="128" t="str">
        <f t="shared" si="4"/>
        <v/>
      </c>
      <c r="X33" s="128" t="str">
        <f t="shared" si="4"/>
        <v/>
      </c>
      <c r="Y33" s="128" t="str">
        <f t="shared" si="4"/>
        <v/>
      </c>
      <c r="Z33" s="128" t="str">
        <f t="shared" si="4"/>
        <v/>
      </c>
      <c r="AA33" s="128" t="str">
        <f t="shared" si="4"/>
        <v/>
      </c>
      <c r="AB33" s="128" t="str">
        <f t="shared" si="4"/>
        <v/>
      </c>
      <c r="AC33" s="147" t="str">
        <f t="shared" si="4"/>
        <v/>
      </c>
    </row>
    <row r="34" spans="1:29" x14ac:dyDescent="0.3">
      <c r="A34"/>
      <c r="B34" s="156"/>
      <c r="C34" s="157"/>
      <c r="D34" s="158"/>
      <c r="F34" s="146" t="str">
        <f t="shared" si="3"/>
        <v/>
      </c>
      <c r="G34" s="128" t="str">
        <f t="shared" si="3"/>
        <v/>
      </c>
      <c r="H34" s="128" t="str">
        <f t="shared" si="3"/>
        <v/>
      </c>
      <c r="I34" s="128" t="str">
        <f t="shared" si="3"/>
        <v/>
      </c>
      <c r="J34" s="128" t="str">
        <f t="shared" si="3"/>
        <v/>
      </c>
      <c r="K34" s="128" t="str">
        <f t="shared" si="3"/>
        <v/>
      </c>
      <c r="L34" s="128" t="str">
        <f t="shared" si="3"/>
        <v/>
      </c>
      <c r="M34" s="128" t="str">
        <f t="shared" si="3"/>
        <v/>
      </c>
      <c r="N34" s="128" t="str">
        <f t="shared" si="3"/>
        <v/>
      </c>
      <c r="O34" s="128" t="str">
        <f t="shared" si="3"/>
        <v/>
      </c>
      <c r="P34" s="128" t="str">
        <f t="shared" si="4"/>
        <v/>
      </c>
      <c r="Q34" s="128" t="str">
        <f t="shared" si="4"/>
        <v/>
      </c>
      <c r="R34" s="128" t="str">
        <f t="shared" si="4"/>
        <v/>
      </c>
      <c r="S34" s="128" t="str">
        <f t="shared" si="4"/>
        <v/>
      </c>
      <c r="T34" s="128" t="str">
        <f t="shared" si="4"/>
        <v/>
      </c>
      <c r="U34" s="128" t="str">
        <f t="shared" si="4"/>
        <v/>
      </c>
      <c r="V34" s="128" t="str">
        <f t="shared" si="4"/>
        <v/>
      </c>
      <c r="W34" s="128" t="str">
        <f t="shared" si="4"/>
        <v/>
      </c>
      <c r="X34" s="128" t="str">
        <f t="shared" si="4"/>
        <v/>
      </c>
      <c r="Y34" s="128" t="str">
        <f t="shared" si="4"/>
        <v/>
      </c>
      <c r="Z34" s="128" t="str">
        <f t="shared" si="4"/>
        <v/>
      </c>
      <c r="AA34" s="128" t="str">
        <f t="shared" si="4"/>
        <v/>
      </c>
      <c r="AB34" s="128" t="str">
        <f t="shared" si="4"/>
        <v/>
      </c>
      <c r="AC34" s="147" t="str">
        <f t="shared" si="4"/>
        <v/>
      </c>
    </row>
    <row r="35" spans="1:29" x14ac:dyDescent="0.3">
      <c r="A35"/>
      <c r="B35" s="156"/>
      <c r="C35" s="157"/>
      <c r="D35" s="158"/>
      <c r="F35" s="146" t="str">
        <f t="shared" si="3"/>
        <v/>
      </c>
      <c r="G35" s="128" t="str">
        <f t="shared" si="3"/>
        <v/>
      </c>
      <c r="H35" s="128" t="str">
        <f t="shared" si="3"/>
        <v/>
      </c>
      <c r="I35" s="128" t="str">
        <f t="shared" si="3"/>
        <v/>
      </c>
      <c r="J35" s="128" t="str">
        <f t="shared" si="3"/>
        <v/>
      </c>
      <c r="K35" s="128" t="str">
        <f t="shared" si="3"/>
        <v/>
      </c>
      <c r="L35" s="128" t="str">
        <f t="shared" si="3"/>
        <v/>
      </c>
      <c r="M35" s="128" t="str">
        <f t="shared" si="3"/>
        <v/>
      </c>
      <c r="N35" s="128" t="str">
        <f t="shared" si="3"/>
        <v/>
      </c>
      <c r="O35" s="128" t="str">
        <f t="shared" si="3"/>
        <v/>
      </c>
      <c r="P35" s="128" t="str">
        <f t="shared" si="4"/>
        <v/>
      </c>
      <c r="Q35" s="128" t="str">
        <f t="shared" si="4"/>
        <v/>
      </c>
      <c r="R35" s="128" t="str">
        <f t="shared" si="4"/>
        <v/>
      </c>
      <c r="S35" s="128" t="str">
        <f t="shared" si="4"/>
        <v/>
      </c>
      <c r="T35" s="128" t="str">
        <f t="shared" si="4"/>
        <v/>
      </c>
      <c r="U35" s="128" t="str">
        <f t="shared" si="4"/>
        <v/>
      </c>
      <c r="V35" s="128" t="str">
        <f t="shared" si="4"/>
        <v/>
      </c>
      <c r="W35" s="128" t="str">
        <f t="shared" si="4"/>
        <v/>
      </c>
      <c r="X35" s="128" t="str">
        <f t="shared" si="4"/>
        <v/>
      </c>
      <c r="Y35" s="128" t="str">
        <f t="shared" si="4"/>
        <v/>
      </c>
      <c r="Z35" s="128" t="str">
        <f t="shared" si="4"/>
        <v/>
      </c>
      <c r="AA35" s="128" t="str">
        <f t="shared" si="4"/>
        <v/>
      </c>
      <c r="AB35" s="128" t="str">
        <f t="shared" si="4"/>
        <v/>
      </c>
      <c r="AC35" s="147" t="str">
        <f t="shared" si="4"/>
        <v/>
      </c>
    </row>
    <row r="36" spans="1:29" x14ac:dyDescent="0.3">
      <c r="A36"/>
      <c r="B36" s="156"/>
      <c r="C36" s="157"/>
      <c r="D36" s="158"/>
      <c r="F36" s="146" t="str">
        <f t="shared" si="3"/>
        <v/>
      </c>
      <c r="G36" s="128" t="str">
        <f t="shared" si="3"/>
        <v/>
      </c>
      <c r="H36" s="128" t="str">
        <f t="shared" si="3"/>
        <v/>
      </c>
      <c r="I36" s="128" t="str">
        <f t="shared" si="3"/>
        <v/>
      </c>
      <c r="J36" s="128" t="str">
        <f t="shared" si="3"/>
        <v/>
      </c>
      <c r="K36" s="128" t="str">
        <f t="shared" si="3"/>
        <v/>
      </c>
      <c r="L36" s="128" t="str">
        <f t="shared" si="3"/>
        <v/>
      </c>
      <c r="M36" s="128" t="str">
        <f t="shared" si="3"/>
        <v/>
      </c>
      <c r="N36" s="128" t="str">
        <f t="shared" si="3"/>
        <v/>
      </c>
      <c r="O36" s="128" t="str">
        <f t="shared" si="3"/>
        <v/>
      </c>
      <c r="P36" s="128" t="str">
        <f t="shared" si="4"/>
        <v/>
      </c>
      <c r="Q36" s="128" t="str">
        <f t="shared" si="4"/>
        <v/>
      </c>
      <c r="R36" s="128" t="str">
        <f t="shared" si="4"/>
        <v/>
      </c>
      <c r="S36" s="128" t="str">
        <f t="shared" si="4"/>
        <v/>
      </c>
      <c r="T36" s="128" t="str">
        <f t="shared" si="4"/>
        <v/>
      </c>
      <c r="U36" s="128" t="str">
        <f t="shared" si="4"/>
        <v/>
      </c>
      <c r="V36" s="128" t="str">
        <f t="shared" si="4"/>
        <v/>
      </c>
      <c r="W36" s="128" t="str">
        <f t="shared" si="4"/>
        <v/>
      </c>
      <c r="X36" s="128" t="str">
        <f t="shared" si="4"/>
        <v/>
      </c>
      <c r="Y36" s="128" t="str">
        <f t="shared" si="4"/>
        <v/>
      </c>
      <c r="Z36" s="128" t="str">
        <f t="shared" si="4"/>
        <v/>
      </c>
      <c r="AA36" s="128" t="str">
        <f t="shared" si="4"/>
        <v/>
      </c>
      <c r="AB36" s="128" t="str">
        <f t="shared" si="4"/>
        <v/>
      </c>
      <c r="AC36" s="147" t="str">
        <f t="shared" si="4"/>
        <v/>
      </c>
    </row>
    <row r="37" spans="1:29" x14ac:dyDescent="0.3">
      <c r="A37"/>
      <c r="B37" s="156"/>
      <c r="C37" s="157"/>
      <c r="D37" s="158"/>
      <c r="F37" s="146" t="str">
        <f t="shared" si="3"/>
        <v/>
      </c>
      <c r="G37" s="128" t="str">
        <f t="shared" si="3"/>
        <v/>
      </c>
      <c r="H37" s="128" t="str">
        <f t="shared" si="3"/>
        <v/>
      </c>
      <c r="I37" s="128" t="str">
        <f t="shared" si="3"/>
        <v/>
      </c>
      <c r="J37" s="128" t="str">
        <f t="shared" si="3"/>
        <v/>
      </c>
      <c r="K37" s="128" t="str">
        <f t="shared" si="3"/>
        <v/>
      </c>
      <c r="L37" s="128" t="str">
        <f t="shared" si="3"/>
        <v/>
      </c>
      <c r="M37" s="128" t="str">
        <f t="shared" si="3"/>
        <v/>
      </c>
      <c r="N37" s="128" t="str">
        <f t="shared" si="3"/>
        <v/>
      </c>
      <c r="O37" s="128" t="str">
        <f t="shared" si="3"/>
        <v/>
      </c>
      <c r="P37" s="128" t="str">
        <f t="shared" si="4"/>
        <v/>
      </c>
      <c r="Q37" s="128" t="str">
        <f t="shared" si="4"/>
        <v/>
      </c>
      <c r="R37" s="128" t="str">
        <f t="shared" si="4"/>
        <v/>
      </c>
      <c r="S37" s="128" t="str">
        <f t="shared" si="4"/>
        <v/>
      </c>
      <c r="T37" s="128" t="str">
        <f t="shared" si="4"/>
        <v/>
      </c>
      <c r="U37" s="128" t="str">
        <f t="shared" si="4"/>
        <v/>
      </c>
      <c r="V37" s="128" t="str">
        <f t="shared" si="4"/>
        <v/>
      </c>
      <c r="W37" s="128" t="str">
        <f t="shared" si="4"/>
        <v/>
      </c>
      <c r="X37" s="128" t="str">
        <f t="shared" si="4"/>
        <v/>
      </c>
      <c r="Y37" s="128" t="str">
        <f t="shared" si="4"/>
        <v/>
      </c>
      <c r="Z37" s="128" t="str">
        <f t="shared" si="4"/>
        <v/>
      </c>
      <c r="AA37" s="128" t="str">
        <f t="shared" si="4"/>
        <v/>
      </c>
      <c r="AB37" s="128" t="str">
        <f t="shared" si="4"/>
        <v/>
      </c>
      <c r="AC37" s="147" t="str">
        <f t="shared" si="4"/>
        <v/>
      </c>
    </row>
    <row r="38" spans="1:29" x14ac:dyDescent="0.3">
      <c r="A38"/>
      <c r="B38" s="156"/>
      <c r="C38" s="157"/>
      <c r="D38" s="158"/>
      <c r="F38" s="146" t="str">
        <f t="shared" si="3"/>
        <v/>
      </c>
      <c r="G38" s="128" t="str">
        <f t="shared" si="3"/>
        <v/>
      </c>
      <c r="H38" s="128" t="str">
        <f t="shared" si="3"/>
        <v/>
      </c>
      <c r="I38" s="128" t="str">
        <f t="shared" si="3"/>
        <v/>
      </c>
      <c r="J38" s="128" t="str">
        <f t="shared" si="3"/>
        <v/>
      </c>
      <c r="K38" s="128" t="str">
        <f t="shared" si="3"/>
        <v/>
      </c>
      <c r="L38" s="128" t="str">
        <f t="shared" si="3"/>
        <v/>
      </c>
      <c r="M38" s="128" t="str">
        <f t="shared" si="3"/>
        <v/>
      </c>
      <c r="N38" s="128" t="str">
        <f t="shared" si="3"/>
        <v/>
      </c>
      <c r="O38" s="128" t="str">
        <f t="shared" si="3"/>
        <v/>
      </c>
      <c r="P38" s="128" t="str">
        <f t="shared" si="4"/>
        <v/>
      </c>
      <c r="Q38" s="128" t="str">
        <f t="shared" si="4"/>
        <v/>
      </c>
      <c r="R38" s="128" t="str">
        <f t="shared" si="4"/>
        <v/>
      </c>
      <c r="S38" s="128" t="str">
        <f t="shared" si="4"/>
        <v/>
      </c>
      <c r="T38" s="128" t="str">
        <f t="shared" si="4"/>
        <v/>
      </c>
      <c r="U38" s="128" t="str">
        <f t="shared" si="4"/>
        <v/>
      </c>
      <c r="V38" s="128" t="str">
        <f t="shared" si="4"/>
        <v/>
      </c>
      <c r="W38" s="128" t="str">
        <f t="shared" si="4"/>
        <v/>
      </c>
      <c r="X38" s="128" t="str">
        <f t="shared" si="4"/>
        <v/>
      </c>
      <c r="Y38" s="128" t="str">
        <f t="shared" si="4"/>
        <v/>
      </c>
      <c r="Z38" s="128" t="str">
        <f t="shared" si="4"/>
        <v/>
      </c>
      <c r="AA38" s="128" t="str">
        <f t="shared" si="4"/>
        <v/>
      </c>
      <c r="AB38" s="128" t="str">
        <f t="shared" si="4"/>
        <v/>
      </c>
      <c r="AC38" s="147" t="str">
        <f t="shared" si="4"/>
        <v/>
      </c>
    </row>
    <row r="39" spans="1:29" x14ac:dyDescent="0.3">
      <c r="A39"/>
      <c r="B39" s="156"/>
      <c r="C39" s="157"/>
      <c r="D39" s="158"/>
      <c r="F39" s="146" t="str">
        <f t="shared" si="3"/>
        <v/>
      </c>
      <c r="G39" s="128" t="str">
        <f t="shared" si="3"/>
        <v/>
      </c>
      <c r="H39" s="128" t="str">
        <f t="shared" si="3"/>
        <v/>
      </c>
      <c r="I39" s="128" t="str">
        <f t="shared" si="3"/>
        <v/>
      </c>
      <c r="J39" s="128" t="str">
        <f t="shared" si="3"/>
        <v/>
      </c>
      <c r="K39" s="128" t="str">
        <f t="shared" si="3"/>
        <v/>
      </c>
      <c r="L39" s="128" t="str">
        <f t="shared" si="3"/>
        <v/>
      </c>
      <c r="M39" s="128" t="str">
        <f t="shared" si="3"/>
        <v/>
      </c>
      <c r="N39" s="128" t="str">
        <f t="shared" si="3"/>
        <v/>
      </c>
      <c r="O39" s="128" t="str">
        <f t="shared" si="3"/>
        <v/>
      </c>
      <c r="P39" s="128" t="str">
        <f t="shared" si="4"/>
        <v/>
      </c>
      <c r="Q39" s="128" t="str">
        <f t="shared" si="4"/>
        <v/>
      </c>
      <c r="R39" s="128" t="str">
        <f t="shared" si="4"/>
        <v/>
      </c>
      <c r="S39" s="128" t="str">
        <f t="shared" si="4"/>
        <v/>
      </c>
      <c r="T39" s="128" t="str">
        <f t="shared" si="4"/>
        <v/>
      </c>
      <c r="U39" s="128" t="str">
        <f t="shared" si="4"/>
        <v/>
      </c>
      <c r="V39" s="128" t="str">
        <f t="shared" si="4"/>
        <v/>
      </c>
      <c r="W39" s="128" t="str">
        <f t="shared" si="4"/>
        <v/>
      </c>
      <c r="X39" s="128" t="str">
        <f t="shared" si="4"/>
        <v/>
      </c>
      <c r="Y39" s="128" t="str">
        <f t="shared" si="4"/>
        <v/>
      </c>
      <c r="Z39" s="128" t="str">
        <f t="shared" si="4"/>
        <v/>
      </c>
      <c r="AA39" s="128" t="str">
        <f t="shared" si="4"/>
        <v/>
      </c>
      <c r="AB39" s="128" t="str">
        <f t="shared" si="4"/>
        <v/>
      </c>
      <c r="AC39" s="147" t="str">
        <f t="shared" si="4"/>
        <v/>
      </c>
    </row>
    <row r="40" spans="1:29" x14ac:dyDescent="0.3">
      <c r="A40"/>
      <c r="B40" s="156"/>
      <c r="C40" s="157"/>
      <c r="D40" s="158"/>
      <c r="F40" s="146" t="str">
        <f t="shared" si="3"/>
        <v/>
      </c>
      <c r="G40" s="128" t="str">
        <f t="shared" si="3"/>
        <v/>
      </c>
      <c r="H40" s="128" t="str">
        <f t="shared" si="3"/>
        <v/>
      </c>
      <c r="I40" s="128" t="str">
        <f t="shared" si="3"/>
        <v/>
      </c>
      <c r="J40" s="128" t="str">
        <f t="shared" si="3"/>
        <v/>
      </c>
      <c r="K40" s="128" t="str">
        <f t="shared" si="3"/>
        <v/>
      </c>
      <c r="L40" s="128" t="str">
        <f t="shared" si="3"/>
        <v/>
      </c>
      <c r="M40" s="128" t="str">
        <f t="shared" si="3"/>
        <v/>
      </c>
      <c r="N40" s="128" t="str">
        <f t="shared" si="3"/>
        <v/>
      </c>
      <c r="O40" s="128" t="str">
        <f t="shared" si="3"/>
        <v/>
      </c>
      <c r="P40" s="128" t="str">
        <f t="shared" si="4"/>
        <v/>
      </c>
      <c r="Q40" s="128" t="str">
        <f t="shared" si="4"/>
        <v/>
      </c>
      <c r="R40" s="128" t="str">
        <f t="shared" si="4"/>
        <v/>
      </c>
      <c r="S40" s="128" t="str">
        <f t="shared" si="4"/>
        <v/>
      </c>
      <c r="T40" s="128" t="str">
        <f t="shared" si="4"/>
        <v/>
      </c>
      <c r="U40" s="128" t="str">
        <f t="shared" si="4"/>
        <v/>
      </c>
      <c r="V40" s="128" t="str">
        <f t="shared" si="4"/>
        <v/>
      </c>
      <c r="W40" s="128" t="str">
        <f t="shared" si="4"/>
        <v/>
      </c>
      <c r="X40" s="128" t="str">
        <f t="shared" si="4"/>
        <v/>
      </c>
      <c r="Y40" s="128" t="str">
        <f t="shared" si="4"/>
        <v/>
      </c>
      <c r="Z40" s="128" t="str">
        <f t="shared" si="4"/>
        <v/>
      </c>
      <c r="AA40" s="128" t="str">
        <f t="shared" si="4"/>
        <v/>
      </c>
      <c r="AB40" s="128" t="str">
        <f t="shared" si="4"/>
        <v/>
      </c>
      <c r="AC40" s="147" t="str">
        <f t="shared" si="4"/>
        <v/>
      </c>
    </row>
    <row r="41" spans="1:29" x14ac:dyDescent="0.3">
      <c r="A41"/>
      <c r="B41" s="156"/>
      <c r="C41" s="157"/>
      <c r="D41" s="158"/>
      <c r="F41" s="146" t="str">
        <f t="shared" si="3"/>
        <v/>
      </c>
      <c r="G41" s="128" t="str">
        <f t="shared" si="3"/>
        <v/>
      </c>
      <c r="H41" s="128" t="str">
        <f t="shared" si="3"/>
        <v/>
      </c>
      <c r="I41" s="128" t="str">
        <f t="shared" si="3"/>
        <v/>
      </c>
      <c r="J41" s="128" t="str">
        <f t="shared" si="3"/>
        <v/>
      </c>
      <c r="K41" s="128" t="str">
        <f t="shared" si="3"/>
        <v/>
      </c>
      <c r="L41" s="128" t="str">
        <f t="shared" si="3"/>
        <v/>
      </c>
      <c r="M41" s="128" t="str">
        <f t="shared" si="3"/>
        <v/>
      </c>
      <c r="N41" s="128" t="str">
        <f t="shared" si="3"/>
        <v/>
      </c>
      <c r="O41" s="128" t="str">
        <f t="shared" si="3"/>
        <v/>
      </c>
      <c r="P41" s="128" t="str">
        <f t="shared" si="4"/>
        <v/>
      </c>
      <c r="Q41" s="128" t="str">
        <f t="shared" si="4"/>
        <v/>
      </c>
      <c r="R41" s="128" t="str">
        <f t="shared" si="4"/>
        <v/>
      </c>
      <c r="S41" s="128" t="str">
        <f t="shared" si="4"/>
        <v/>
      </c>
      <c r="T41" s="128" t="str">
        <f t="shared" si="4"/>
        <v/>
      </c>
      <c r="U41" s="128" t="str">
        <f t="shared" si="4"/>
        <v/>
      </c>
      <c r="V41" s="128" t="str">
        <f t="shared" si="4"/>
        <v/>
      </c>
      <c r="W41" s="128" t="str">
        <f t="shared" si="4"/>
        <v/>
      </c>
      <c r="X41" s="128" t="str">
        <f t="shared" si="4"/>
        <v/>
      </c>
      <c r="Y41" s="128" t="str">
        <f t="shared" ref="P41:AC104" si="5">IF(AND(Y$6&gt;=$C41, Y$6&lt;=$D41),"1","")</f>
        <v/>
      </c>
      <c r="Z41" s="128" t="str">
        <f t="shared" si="5"/>
        <v/>
      </c>
      <c r="AA41" s="128" t="str">
        <f t="shared" si="5"/>
        <v/>
      </c>
      <c r="AB41" s="128" t="str">
        <f t="shared" si="5"/>
        <v/>
      </c>
      <c r="AC41" s="147" t="str">
        <f t="shared" si="5"/>
        <v/>
      </c>
    </row>
    <row r="42" spans="1:29" x14ac:dyDescent="0.3">
      <c r="A42"/>
      <c r="B42" s="156"/>
      <c r="C42" s="157"/>
      <c r="D42" s="158"/>
      <c r="F42" s="146" t="str">
        <f t="shared" si="3"/>
        <v/>
      </c>
      <c r="G42" s="128" t="str">
        <f t="shared" si="3"/>
        <v/>
      </c>
      <c r="H42" s="128" t="str">
        <f t="shared" si="3"/>
        <v/>
      </c>
      <c r="I42" s="128" t="str">
        <f t="shared" si="3"/>
        <v/>
      </c>
      <c r="J42" s="128" t="str">
        <f t="shared" si="3"/>
        <v/>
      </c>
      <c r="K42" s="128" t="str">
        <f t="shared" si="3"/>
        <v/>
      </c>
      <c r="L42" s="128" t="str">
        <f t="shared" si="3"/>
        <v/>
      </c>
      <c r="M42" s="128" t="str">
        <f t="shared" si="3"/>
        <v/>
      </c>
      <c r="N42" s="128" t="str">
        <f t="shared" si="3"/>
        <v/>
      </c>
      <c r="O42" s="128" t="str">
        <f t="shared" si="3"/>
        <v/>
      </c>
      <c r="P42" s="128" t="str">
        <f t="shared" si="5"/>
        <v/>
      </c>
      <c r="Q42" s="128" t="str">
        <f t="shared" si="5"/>
        <v/>
      </c>
      <c r="R42" s="128" t="str">
        <f t="shared" si="5"/>
        <v/>
      </c>
      <c r="S42" s="128" t="str">
        <f t="shared" si="5"/>
        <v/>
      </c>
      <c r="T42" s="128" t="str">
        <f t="shared" si="5"/>
        <v/>
      </c>
      <c r="U42" s="128" t="str">
        <f t="shared" si="5"/>
        <v/>
      </c>
      <c r="V42" s="128" t="str">
        <f t="shared" si="5"/>
        <v/>
      </c>
      <c r="W42" s="128" t="str">
        <f t="shared" si="5"/>
        <v/>
      </c>
      <c r="X42" s="128" t="str">
        <f t="shared" si="5"/>
        <v/>
      </c>
      <c r="Y42" s="128" t="str">
        <f t="shared" si="5"/>
        <v/>
      </c>
      <c r="Z42" s="128" t="str">
        <f t="shared" si="5"/>
        <v/>
      </c>
      <c r="AA42" s="128" t="str">
        <f t="shared" si="5"/>
        <v/>
      </c>
      <c r="AB42" s="128" t="str">
        <f t="shared" si="5"/>
        <v/>
      </c>
      <c r="AC42" s="147" t="str">
        <f t="shared" si="5"/>
        <v/>
      </c>
    </row>
    <row r="43" spans="1:29" x14ac:dyDescent="0.3">
      <c r="A43"/>
      <c r="B43" s="156"/>
      <c r="C43" s="157"/>
      <c r="D43" s="158"/>
      <c r="F43" s="146" t="str">
        <f t="shared" si="3"/>
        <v/>
      </c>
      <c r="G43" s="128" t="str">
        <f t="shared" si="3"/>
        <v/>
      </c>
      <c r="H43" s="128" t="str">
        <f t="shared" si="3"/>
        <v/>
      </c>
      <c r="I43" s="128" t="str">
        <f t="shared" si="3"/>
        <v/>
      </c>
      <c r="J43" s="128" t="str">
        <f t="shared" si="3"/>
        <v/>
      </c>
      <c r="K43" s="128" t="str">
        <f t="shared" si="3"/>
        <v/>
      </c>
      <c r="L43" s="128" t="str">
        <f t="shared" si="3"/>
        <v/>
      </c>
      <c r="M43" s="128" t="str">
        <f t="shared" si="3"/>
        <v/>
      </c>
      <c r="N43" s="128" t="str">
        <f t="shared" si="3"/>
        <v/>
      </c>
      <c r="O43" s="128" t="str">
        <f t="shared" si="3"/>
        <v/>
      </c>
      <c r="P43" s="128" t="str">
        <f t="shared" si="5"/>
        <v/>
      </c>
      <c r="Q43" s="128" t="str">
        <f t="shared" si="5"/>
        <v/>
      </c>
      <c r="R43" s="128" t="str">
        <f t="shared" si="5"/>
        <v/>
      </c>
      <c r="S43" s="128" t="str">
        <f t="shared" si="5"/>
        <v/>
      </c>
      <c r="T43" s="128" t="str">
        <f t="shared" si="5"/>
        <v/>
      </c>
      <c r="U43" s="128" t="str">
        <f t="shared" si="5"/>
        <v/>
      </c>
      <c r="V43" s="128" t="str">
        <f t="shared" si="5"/>
        <v/>
      </c>
      <c r="W43" s="128" t="str">
        <f t="shared" si="5"/>
        <v/>
      </c>
      <c r="X43" s="128" t="str">
        <f t="shared" si="5"/>
        <v/>
      </c>
      <c r="Y43" s="128" t="str">
        <f t="shared" si="5"/>
        <v/>
      </c>
      <c r="Z43" s="128" t="str">
        <f t="shared" si="5"/>
        <v/>
      </c>
      <c r="AA43" s="128" t="str">
        <f t="shared" si="5"/>
        <v/>
      </c>
      <c r="AB43" s="128" t="str">
        <f t="shared" si="5"/>
        <v/>
      </c>
      <c r="AC43" s="147" t="str">
        <f t="shared" si="5"/>
        <v/>
      </c>
    </row>
    <row r="44" spans="1:29" x14ac:dyDescent="0.3">
      <c r="A44"/>
      <c r="B44" s="156"/>
      <c r="C44" s="157"/>
      <c r="D44" s="158"/>
      <c r="F44" s="146" t="str">
        <f t="shared" si="3"/>
        <v/>
      </c>
      <c r="G44" s="128" t="str">
        <f t="shared" si="3"/>
        <v/>
      </c>
      <c r="H44" s="128" t="str">
        <f t="shared" si="3"/>
        <v/>
      </c>
      <c r="I44" s="128" t="str">
        <f t="shared" si="3"/>
        <v/>
      </c>
      <c r="J44" s="128" t="str">
        <f t="shared" si="3"/>
        <v/>
      </c>
      <c r="K44" s="128" t="str">
        <f t="shared" si="3"/>
        <v/>
      </c>
      <c r="L44" s="128" t="str">
        <f t="shared" si="3"/>
        <v/>
      </c>
      <c r="M44" s="128" t="str">
        <f t="shared" si="3"/>
        <v/>
      </c>
      <c r="N44" s="128" t="str">
        <f t="shared" si="3"/>
        <v/>
      </c>
      <c r="O44" s="128" t="str">
        <f t="shared" si="3"/>
        <v/>
      </c>
      <c r="P44" s="128" t="str">
        <f t="shared" si="5"/>
        <v/>
      </c>
      <c r="Q44" s="128" t="str">
        <f t="shared" si="5"/>
        <v/>
      </c>
      <c r="R44" s="128" t="str">
        <f t="shared" si="5"/>
        <v/>
      </c>
      <c r="S44" s="128" t="str">
        <f t="shared" si="5"/>
        <v/>
      </c>
      <c r="T44" s="128" t="str">
        <f t="shared" si="5"/>
        <v/>
      </c>
      <c r="U44" s="128" t="str">
        <f t="shared" si="5"/>
        <v/>
      </c>
      <c r="V44" s="128" t="str">
        <f t="shared" si="5"/>
        <v/>
      </c>
      <c r="W44" s="128" t="str">
        <f t="shared" si="5"/>
        <v/>
      </c>
      <c r="X44" s="128" t="str">
        <f t="shared" si="5"/>
        <v/>
      </c>
      <c r="Y44" s="128" t="str">
        <f t="shared" si="5"/>
        <v/>
      </c>
      <c r="Z44" s="128" t="str">
        <f t="shared" si="5"/>
        <v/>
      </c>
      <c r="AA44" s="128" t="str">
        <f t="shared" si="5"/>
        <v/>
      </c>
      <c r="AB44" s="128" t="str">
        <f t="shared" si="5"/>
        <v/>
      </c>
      <c r="AC44" s="147" t="str">
        <f t="shared" si="5"/>
        <v/>
      </c>
    </row>
    <row r="45" spans="1:29" x14ac:dyDescent="0.3">
      <c r="A45"/>
      <c r="B45" s="156"/>
      <c r="C45" s="157"/>
      <c r="D45" s="158"/>
      <c r="F45" s="146" t="str">
        <f t="shared" si="3"/>
        <v/>
      </c>
      <c r="G45" s="128" t="str">
        <f t="shared" si="3"/>
        <v/>
      </c>
      <c r="H45" s="128" t="str">
        <f t="shared" si="3"/>
        <v/>
      </c>
      <c r="I45" s="128" t="str">
        <f t="shared" si="3"/>
        <v/>
      </c>
      <c r="J45" s="128" t="str">
        <f t="shared" si="3"/>
        <v/>
      </c>
      <c r="K45" s="128" t="str">
        <f t="shared" si="3"/>
        <v/>
      </c>
      <c r="L45" s="128" t="str">
        <f t="shared" si="3"/>
        <v/>
      </c>
      <c r="M45" s="128" t="str">
        <f t="shared" si="3"/>
        <v/>
      </c>
      <c r="N45" s="128" t="str">
        <f t="shared" si="3"/>
        <v/>
      </c>
      <c r="O45" s="128" t="str">
        <f t="shared" si="3"/>
        <v/>
      </c>
      <c r="P45" s="128" t="str">
        <f t="shared" si="5"/>
        <v/>
      </c>
      <c r="Q45" s="128" t="str">
        <f t="shared" si="5"/>
        <v/>
      </c>
      <c r="R45" s="128" t="str">
        <f t="shared" si="5"/>
        <v/>
      </c>
      <c r="S45" s="128" t="str">
        <f t="shared" si="5"/>
        <v/>
      </c>
      <c r="T45" s="128" t="str">
        <f t="shared" si="5"/>
        <v/>
      </c>
      <c r="U45" s="128" t="str">
        <f t="shared" si="5"/>
        <v/>
      </c>
      <c r="V45" s="128" t="str">
        <f t="shared" si="5"/>
        <v/>
      </c>
      <c r="W45" s="128" t="str">
        <f t="shared" si="5"/>
        <v/>
      </c>
      <c r="X45" s="128" t="str">
        <f t="shared" si="5"/>
        <v/>
      </c>
      <c r="Y45" s="128" t="str">
        <f t="shared" si="5"/>
        <v/>
      </c>
      <c r="Z45" s="128" t="str">
        <f t="shared" si="5"/>
        <v/>
      </c>
      <c r="AA45" s="128" t="str">
        <f t="shared" si="5"/>
        <v/>
      </c>
      <c r="AB45" s="128" t="str">
        <f t="shared" si="5"/>
        <v/>
      </c>
      <c r="AC45" s="147" t="str">
        <f t="shared" si="5"/>
        <v/>
      </c>
    </row>
    <row r="46" spans="1:29" x14ac:dyDescent="0.3">
      <c r="A46"/>
      <c r="B46" s="156"/>
      <c r="C46" s="157"/>
      <c r="D46" s="158"/>
      <c r="F46" s="146" t="str">
        <f t="shared" si="3"/>
        <v/>
      </c>
      <c r="G46" s="128" t="str">
        <f t="shared" si="3"/>
        <v/>
      </c>
      <c r="H46" s="128" t="str">
        <f t="shared" si="3"/>
        <v/>
      </c>
      <c r="I46" s="128" t="str">
        <f t="shared" si="3"/>
        <v/>
      </c>
      <c r="J46" s="128" t="str">
        <f t="shared" si="3"/>
        <v/>
      </c>
      <c r="K46" s="128" t="str">
        <f t="shared" si="3"/>
        <v/>
      </c>
      <c r="L46" s="128" t="str">
        <f t="shared" si="3"/>
        <v/>
      </c>
      <c r="M46" s="128" t="str">
        <f t="shared" si="3"/>
        <v/>
      </c>
      <c r="N46" s="128" t="str">
        <f t="shared" si="3"/>
        <v/>
      </c>
      <c r="O46" s="128" t="str">
        <f t="shared" si="3"/>
        <v/>
      </c>
      <c r="P46" s="128" t="str">
        <f t="shared" si="5"/>
        <v/>
      </c>
      <c r="Q46" s="128" t="str">
        <f t="shared" si="5"/>
        <v/>
      </c>
      <c r="R46" s="128" t="str">
        <f t="shared" si="5"/>
        <v/>
      </c>
      <c r="S46" s="128" t="str">
        <f t="shared" si="5"/>
        <v/>
      </c>
      <c r="T46" s="128" t="str">
        <f t="shared" si="5"/>
        <v/>
      </c>
      <c r="U46" s="128" t="str">
        <f t="shared" si="5"/>
        <v/>
      </c>
      <c r="V46" s="128" t="str">
        <f t="shared" si="5"/>
        <v/>
      </c>
      <c r="W46" s="128" t="str">
        <f t="shared" si="5"/>
        <v/>
      </c>
      <c r="X46" s="128" t="str">
        <f t="shared" si="5"/>
        <v/>
      </c>
      <c r="Y46" s="128" t="str">
        <f t="shared" si="5"/>
        <v/>
      </c>
      <c r="Z46" s="128" t="str">
        <f t="shared" si="5"/>
        <v/>
      </c>
      <c r="AA46" s="128" t="str">
        <f t="shared" si="5"/>
        <v/>
      </c>
      <c r="AB46" s="128" t="str">
        <f t="shared" si="5"/>
        <v/>
      </c>
      <c r="AC46" s="147" t="str">
        <f t="shared" si="5"/>
        <v/>
      </c>
    </row>
    <row r="47" spans="1:29" x14ac:dyDescent="0.3">
      <c r="A47"/>
      <c r="B47" s="156"/>
      <c r="C47" s="157"/>
      <c r="D47" s="158"/>
      <c r="F47" s="146" t="str">
        <f t="shared" si="3"/>
        <v/>
      </c>
      <c r="G47" s="128" t="str">
        <f t="shared" si="3"/>
        <v/>
      </c>
      <c r="H47" s="128" t="str">
        <f t="shared" si="3"/>
        <v/>
      </c>
      <c r="I47" s="128" t="str">
        <f t="shared" si="3"/>
        <v/>
      </c>
      <c r="J47" s="128" t="str">
        <f t="shared" si="3"/>
        <v/>
      </c>
      <c r="K47" s="128" t="str">
        <f t="shared" si="3"/>
        <v/>
      </c>
      <c r="L47" s="128" t="str">
        <f t="shared" si="3"/>
        <v/>
      </c>
      <c r="M47" s="128" t="str">
        <f t="shared" si="3"/>
        <v/>
      </c>
      <c r="N47" s="128" t="str">
        <f t="shared" si="3"/>
        <v/>
      </c>
      <c r="O47" s="128" t="str">
        <f t="shared" ref="F47:O106" si="6">IF(AND(O$6&gt;=$C47, O$6&lt;=$D47),"1","")</f>
        <v/>
      </c>
      <c r="P47" s="128" t="str">
        <f t="shared" si="5"/>
        <v/>
      </c>
      <c r="Q47" s="128" t="str">
        <f t="shared" si="5"/>
        <v/>
      </c>
      <c r="R47" s="128" t="str">
        <f t="shared" si="5"/>
        <v/>
      </c>
      <c r="S47" s="128" t="str">
        <f t="shared" si="5"/>
        <v/>
      </c>
      <c r="T47" s="128" t="str">
        <f t="shared" si="5"/>
        <v/>
      </c>
      <c r="U47" s="128" t="str">
        <f t="shared" si="5"/>
        <v/>
      </c>
      <c r="V47" s="128" t="str">
        <f t="shared" si="5"/>
        <v/>
      </c>
      <c r="W47" s="128" t="str">
        <f t="shared" si="5"/>
        <v/>
      </c>
      <c r="X47" s="128" t="str">
        <f t="shared" si="5"/>
        <v/>
      </c>
      <c r="Y47" s="128" t="str">
        <f t="shared" si="5"/>
        <v/>
      </c>
      <c r="Z47" s="128" t="str">
        <f t="shared" si="5"/>
        <v/>
      </c>
      <c r="AA47" s="128" t="str">
        <f t="shared" si="5"/>
        <v/>
      </c>
      <c r="AB47" s="128" t="str">
        <f t="shared" si="5"/>
        <v/>
      </c>
      <c r="AC47" s="147" t="str">
        <f t="shared" si="5"/>
        <v/>
      </c>
    </row>
    <row r="48" spans="1:29" x14ac:dyDescent="0.3">
      <c r="A48"/>
      <c r="B48" s="156"/>
      <c r="C48" s="157"/>
      <c r="D48" s="158"/>
      <c r="F48" s="146" t="str">
        <f t="shared" si="6"/>
        <v/>
      </c>
      <c r="G48" s="128" t="str">
        <f t="shared" si="6"/>
        <v/>
      </c>
      <c r="H48" s="128" t="str">
        <f t="shared" si="6"/>
        <v/>
      </c>
      <c r="I48" s="128" t="str">
        <f t="shared" si="6"/>
        <v/>
      </c>
      <c r="J48" s="128" t="str">
        <f t="shared" si="6"/>
        <v/>
      </c>
      <c r="K48" s="128" t="str">
        <f t="shared" si="6"/>
        <v/>
      </c>
      <c r="L48" s="128" t="str">
        <f t="shared" si="6"/>
        <v/>
      </c>
      <c r="M48" s="128" t="str">
        <f t="shared" si="6"/>
        <v/>
      </c>
      <c r="N48" s="128" t="str">
        <f t="shared" si="6"/>
        <v/>
      </c>
      <c r="O48" s="128" t="str">
        <f t="shared" si="6"/>
        <v/>
      </c>
      <c r="P48" s="128" t="str">
        <f t="shared" si="5"/>
        <v/>
      </c>
      <c r="Q48" s="128" t="str">
        <f t="shared" si="5"/>
        <v/>
      </c>
      <c r="R48" s="128" t="str">
        <f t="shared" si="5"/>
        <v/>
      </c>
      <c r="S48" s="128" t="str">
        <f t="shared" si="5"/>
        <v/>
      </c>
      <c r="T48" s="128" t="str">
        <f t="shared" si="5"/>
        <v/>
      </c>
      <c r="U48" s="128" t="str">
        <f t="shared" si="5"/>
        <v/>
      </c>
      <c r="V48" s="128" t="str">
        <f t="shared" si="5"/>
        <v/>
      </c>
      <c r="W48" s="128" t="str">
        <f t="shared" si="5"/>
        <v/>
      </c>
      <c r="X48" s="128" t="str">
        <f t="shared" si="5"/>
        <v/>
      </c>
      <c r="Y48" s="128" t="str">
        <f t="shared" si="5"/>
        <v/>
      </c>
      <c r="Z48" s="128" t="str">
        <f t="shared" si="5"/>
        <v/>
      </c>
      <c r="AA48" s="128" t="str">
        <f t="shared" si="5"/>
        <v/>
      </c>
      <c r="AB48" s="128" t="str">
        <f t="shared" si="5"/>
        <v/>
      </c>
      <c r="AC48" s="147" t="str">
        <f t="shared" si="5"/>
        <v/>
      </c>
    </row>
    <row r="49" spans="1:29" x14ac:dyDescent="0.3">
      <c r="A49"/>
      <c r="B49" s="156"/>
      <c r="C49" s="157"/>
      <c r="D49" s="158"/>
      <c r="F49" s="146" t="str">
        <f t="shared" si="6"/>
        <v/>
      </c>
      <c r="G49" s="128" t="str">
        <f t="shared" si="6"/>
        <v/>
      </c>
      <c r="H49" s="128" t="str">
        <f t="shared" si="6"/>
        <v/>
      </c>
      <c r="I49" s="128" t="str">
        <f t="shared" si="6"/>
        <v/>
      </c>
      <c r="J49" s="128" t="str">
        <f t="shared" si="6"/>
        <v/>
      </c>
      <c r="K49" s="128" t="str">
        <f t="shared" si="6"/>
        <v/>
      </c>
      <c r="L49" s="128" t="str">
        <f t="shared" si="6"/>
        <v/>
      </c>
      <c r="M49" s="128" t="str">
        <f t="shared" si="6"/>
        <v/>
      </c>
      <c r="N49" s="128" t="str">
        <f t="shared" si="6"/>
        <v/>
      </c>
      <c r="O49" s="128" t="str">
        <f t="shared" si="6"/>
        <v/>
      </c>
      <c r="P49" s="128" t="str">
        <f t="shared" si="5"/>
        <v/>
      </c>
      <c r="Q49" s="128" t="str">
        <f t="shared" si="5"/>
        <v/>
      </c>
      <c r="R49" s="128" t="str">
        <f t="shared" si="5"/>
        <v/>
      </c>
      <c r="S49" s="128" t="str">
        <f t="shared" si="5"/>
        <v/>
      </c>
      <c r="T49" s="128" t="str">
        <f t="shared" si="5"/>
        <v/>
      </c>
      <c r="U49" s="128" t="str">
        <f t="shared" si="5"/>
        <v/>
      </c>
      <c r="V49" s="128" t="str">
        <f t="shared" si="5"/>
        <v/>
      </c>
      <c r="W49" s="128" t="str">
        <f t="shared" si="5"/>
        <v/>
      </c>
      <c r="X49" s="128" t="str">
        <f t="shared" si="5"/>
        <v/>
      </c>
      <c r="Y49" s="128" t="str">
        <f t="shared" si="5"/>
        <v/>
      </c>
      <c r="Z49" s="128" t="str">
        <f t="shared" si="5"/>
        <v/>
      </c>
      <c r="AA49" s="128" t="str">
        <f t="shared" si="5"/>
        <v/>
      </c>
      <c r="AB49" s="128" t="str">
        <f t="shared" si="5"/>
        <v/>
      </c>
      <c r="AC49" s="147" t="str">
        <f t="shared" si="5"/>
        <v/>
      </c>
    </row>
    <row r="50" spans="1:29" x14ac:dyDescent="0.3">
      <c r="A50"/>
      <c r="B50" s="156"/>
      <c r="C50" s="157"/>
      <c r="D50" s="158"/>
      <c r="F50" s="146" t="str">
        <f t="shared" si="6"/>
        <v/>
      </c>
      <c r="G50" s="128" t="str">
        <f t="shared" si="6"/>
        <v/>
      </c>
      <c r="H50" s="128" t="str">
        <f t="shared" si="6"/>
        <v/>
      </c>
      <c r="I50" s="128" t="str">
        <f t="shared" si="6"/>
        <v/>
      </c>
      <c r="J50" s="128" t="str">
        <f t="shared" si="6"/>
        <v/>
      </c>
      <c r="K50" s="128" t="str">
        <f t="shared" si="6"/>
        <v/>
      </c>
      <c r="L50" s="128" t="str">
        <f t="shared" si="6"/>
        <v/>
      </c>
      <c r="M50" s="128" t="str">
        <f t="shared" si="6"/>
        <v/>
      </c>
      <c r="N50" s="128" t="str">
        <f t="shared" si="6"/>
        <v/>
      </c>
      <c r="O50" s="128" t="str">
        <f t="shared" si="6"/>
        <v/>
      </c>
      <c r="P50" s="128" t="str">
        <f t="shared" si="5"/>
        <v/>
      </c>
      <c r="Q50" s="128" t="str">
        <f t="shared" si="5"/>
        <v/>
      </c>
      <c r="R50" s="128" t="str">
        <f t="shared" si="5"/>
        <v/>
      </c>
      <c r="S50" s="128" t="str">
        <f t="shared" si="5"/>
        <v/>
      </c>
      <c r="T50" s="128" t="str">
        <f t="shared" si="5"/>
        <v/>
      </c>
      <c r="U50" s="128" t="str">
        <f t="shared" si="5"/>
        <v/>
      </c>
      <c r="V50" s="128" t="str">
        <f t="shared" si="5"/>
        <v/>
      </c>
      <c r="W50" s="128" t="str">
        <f t="shared" si="5"/>
        <v/>
      </c>
      <c r="X50" s="128" t="str">
        <f t="shared" si="5"/>
        <v/>
      </c>
      <c r="Y50" s="128" t="str">
        <f t="shared" si="5"/>
        <v/>
      </c>
      <c r="Z50" s="128" t="str">
        <f t="shared" si="5"/>
        <v/>
      </c>
      <c r="AA50" s="128" t="str">
        <f t="shared" si="5"/>
        <v/>
      </c>
      <c r="AB50" s="128" t="str">
        <f t="shared" si="5"/>
        <v/>
      </c>
      <c r="AC50" s="147" t="str">
        <f t="shared" si="5"/>
        <v/>
      </c>
    </row>
    <row r="51" spans="1:29" x14ac:dyDescent="0.3">
      <c r="A51"/>
      <c r="B51" s="156"/>
      <c r="C51" s="157"/>
      <c r="D51" s="158"/>
      <c r="F51" s="146" t="str">
        <f t="shared" si="6"/>
        <v/>
      </c>
      <c r="G51" s="128" t="str">
        <f t="shared" si="6"/>
        <v/>
      </c>
      <c r="H51" s="128" t="str">
        <f t="shared" si="6"/>
        <v/>
      </c>
      <c r="I51" s="128" t="str">
        <f t="shared" si="6"/>
        <v/>
      </c>
      <c r="J51" s="128" t="str">
        <f t="shared" si="6"/>
        <v/>
      </c>
      <c r="K51" s="128" t="str">
        <f t="shared" si="6"/>
        <v/>
      </c>
      <c r="L51" s="128" t="str">
        <f t="shared" si="6"/>
        <v/>
      </c>
      <c r="M51" s="128" t="str">
        <f t="shared" si="6"/>
        <v/>
      </c>
      <c r="N51" s="128" t="str">
        <f t="shared" si="6"/>
        <v/>
      </c>
      <c r="O51" s="128" t="str">
        <f t="shared" si="6"/>
        <v/>
      </c>
      <c r="P51" s="128" t="str">
        <f t="shared" si="5"/>
        <v/>
      </c>
      <c r="Q51" s="128" t="str">
        <f t="shared" si="5"/>
        <v/>
      </c>
      <c r="R51" s="128" t="str">
        <f t="shared" si="5"/>
        <v/>
      </c>
      <c r="S51" s="128" t="str">
        <f t="shared" si="5"/>
        <v/>
      </c>
      <c r="T51" s="128" t="str">
        <f t="shared" si="5"/>
        <v/>
      </c>
      <c r="U51" s="128" t="str">
        <f t="shared" si="5"/>
        <v/>
      </c>
      <c r="V51" s="128" t="str">
        <f t="shared" si="5"/>
        <v/>
      </c>
      <c r="W51" s="128" t="str">
        <f t="shared" si="5"/>
        <v/>
      </c>
      <c r="X51" s="128" t="str">
        <f t="shared" si="5"/>
        <v/>
      </c>
      <c r="Y51" s="128" t="str">
        <f t="shared" si="5"/>
        <v/>
      </c>
      <c r="Z51" s="128" t="str">
        <f t="shared" si="5"/>
        <v/>
      </c>
      <c r="AA51" s="128" t="str">
        <f t="shared" si="5"/>
        <v/>
      </c>
      <c r="AB51" s="128" t="str">
        <f t="shared" si="5"/>
        <v/>
      </c>
      <c r="AC51" s="147" t="str">
        <f t="shared" si="5"/>
        <v/>
      </c>
    </row>
    <row r="52" spans="1:29" x14ac:dyDescent="0.3">
      <c r="A52"/>
      <c r="B52" s="156"/>
      <c r="C52" s="157"/>
      <c r="D52" s="158"/>
      <c r="F52" s="146" t="str">
        <f t="shared" si="6"/>
        <v/>
      </c>
      <c r="G52" s="128" t="str">
        <f t="shared" si="6"/>
        <v/>
      </c>
      <c r="H52" s="128" t="str">
        <f t="shared" si="6"/>
        <v/>
      </c>
      <c r="I52" s="128" t="str">
        <f t="shared" si="6"/>
        <v/>
      </c>
      <c r="J52" s="128" t="str">
        <f t="shared" si="6"/>
        <v/>
      </c>
      <c r="K52" s="128" t="str">
        <f t="shared" si="6"/>
        <v/>
      </c>
      <c r="L52" s="128" t="str">
        <f t="shared" si="6"/>
        <v/>
      </c>
      <c r="M52" s="128" t="str">
        <f t="shared" si="6"/>
        <v/>
      </c>
      <c r="N52" s="128" t="str">
        <f t="shared" si="6"/>
        <v/>
      </c>
      <c r="O52" s="128" t="str">
        <f t="shared" si="6"/>
        <v/>
      </c>
      <c r="P52" s="128" t="str">
        <f t="shared" si="5"/>
        <v/>
      </c>
      <c r="Q52" s="128" t="str">
        <f t="shared" si="5"/>
        <v/>
      </c>
      <c r="R52" s="128" t="str">
        <f t="shared" si="5"/>
        <v/>
      </c>
      <c r="S52" s="128" t="str">
        <f t="shared" si="5"/>
        <v/>
      </c>
      <c r="T52" s="128" t="str">
        <f t="shared" si="5"/>
        <v/>
      </c>
      <c r="U52" s="128" t="str">
        <f t="shared" si="5"/>
        <v/>
      </c>
      <c r="V52" s="128" t="str">
        <f t="shared" si="5"/>
        <v/>
      </c>
      <c r="W52" s="128" t="str">
        <f t="shared" si="5"/>
        <v/>
      </c>
      <c r="X52" s="128" t="str">
        <f t="shared" si="5"/>
        <v/>
      </c>
      <c r="Y52" s="128" t="str">
        <f t="shared" si="5"/>
        <v/>
      </c>
      <c r="Z52" s="128" t="str">
        <f t="shared" si="5"/>
        <v/>
      </c>
      <c r="AA52" s="128" t="str">
        <f t="shared" si="5"/>
        <v/>
      </c>
      <c r="AB52" s="128" t="str">
        <f t="shared" si="5"/>
        <v/>
      </c>
      <c r="AC52" s="147" t="str">
        <f t="shared" si="5"/>
        <v/>
      </c>
    </row>
    <row r="53" spans="1:29" x14ac:dyDescent="0.3">
      <c r="A53"/>
      <c r="B53" s="156"/>
      <c r="C53" s="157"/>
      <c r="D53" s="158"/>
      <c r="F53" s="146" t="str">
        <f t="shared" si="6"/>
        <v/>
      </c>
      <c r="G53" s="128" t="str">
        <f t="shared" si="6"/>
        <v/>
      </c>
      <c r="H53" s="128" t="str">
        <f t="shared" si="6"/>
        <v/>
      </c>
      <c r="I53" s="128" t="str">
        <f t="shared" si="6"/>
        <v/>
      </c>
      <c r="J53" s="128" t="str">
        <f t="shared" si="6"/>
        <v/>
      </c>
      <c r="K53" s="128" t="str">
        <f t="shared" si="6"/>
        <v/>
      </c>
      <c r="L53" s="128" t="str">
        <f t="shared" si="6"/>
        <v/>
      </c>
      <c r="M53" s="128" t="str">
        <f t="shared" si="6"/>
        <v/>
      </c>
      <c r="N53" s="128" t="str">
        <f t="shared" si="6"/>
        <v/>
      </c>
      <c r="O53" s="128" t="str">
        <f t="shared" si="6"/>
        <v/>
      </c>
      <c r="P53" s="128" t="str">
        <f t="shared" si="5"/>
        <v/>
      </c>
      <c r="Q53" s="128" t="str">
        <f t="shared" si="5"/>
        <v/>
      </c>
      <c r="R53" s="128" t="str">
        <f t="shared" si="5"/>
        <v/>
      </c>
      <c r="S53" s="128" t="str">
        <f t="shared" si="5"/>
        <v/>
      </c>
      <c r="T53" s="128" t="str">
        <f t="shared" si="5"/>
        <v/>
      </c>
      <c r="U53" s="128" t="str">
        <f t="shared" si="5"/>
        <v/>
      </c>
      <c r="V53" s="128" t="str">
        <f t="shared" si="5"/>
        <v/>
      </c>
      <c r="W53" s="128" t="str">
        <f t="shared" si="5"/>
        <v/>
      </c>
      <c r="X53" s="128" t="str">
        <f t="shared" si="5"/>
        <v/>
      </c>
      <c r="Y53" s="128" t="str">
        <f t="shared" si="5"/>
        <v/>
      </c>
      <c r="Z53" s="128" t="str">
        <f t="shared" si="5"/>
        <v/>
      </c>
      <c r="AA53" s="128" t="str">
        <f t="shared" si="5"/>
        <v/>
      </c>
      <c r="AB53" s="128" t="str">
        <f t="shared" si="5"/>
        <v/>
      </c>
      <c r="AC53" s="147" t="str">
        <f t="shared" si="5"/>
        <v/>
      </c>
    </row>
    <row r="54" spans="1:29" x14ac:dyDescent="0.3">
      <c r="A54"/>
      <c r="B54" s="156"/>
      <c r="C54" s="157"/>
      <c r="D54" s="158"/>
      <c r="F54" s="146" t="str">
        <f t="shared" si="6"/>
        <v/>
      </c>
      <c r="G54" s="128" t="str">
        <f t="shared" si="6"/>
        <v/>
      </c>
      <c r="H54" s="128" t="str">
        <f t="shared" si="6"/>
        <v/>
      </c>
      <c r="I54" s="128" t="str">
        <f t="shared" si="6"/>
        <v/>
      </c>
      <c r="J54" s="128" t="str">
        <f t="shared" si="6"/>
        <v/>
      </c>
      <c r="K54" s="128" t="str">
        <f t="shared" si="6"/>
        <v/>
      </c>
      <c r="L54" s="128" t="str">
        <f t="shared" si="6"/>
        <v/>
      </c>
      <c r="M54" s="128" t="str">
        <f t="shared" si="6"/>
        <v/>
      </c>
      <c r="N54" s="128" t="str">
        <f t="shared" si="6"/>
        <v/>
      </c>
      <c r="O54" s="128" t="str">
        <f t="shared" si="6"/>
        <v/>
      </c>
      <c r="P54" s="128" t="str">
        <f t="shared" si="5"/>
        <v/>
      </c>
      <c r="Q54" s="128" t="str">
        <f t="shared" si="5"/>
        <v/>
      </c>
      <c r="R54" s="128" t="str">
        <f t="shared" si="5"/>
        <v/>
      </c>
      <c r="S54" s="128" t="str">
        <f t="shared" si="5"/>
        <v/>
      </c>
      <c r="T54" s="128" t="str">
        <f t="shared" si="5"/>
        <v/>
      </c>
      <c r="U54" s="128" t="str">
        <f t="shared" si="5"/>
        <v/>
      </c>
      <c r="V54" s="128" t="str">
        <f t="shared" si="5"/>
        <v/>
      </c>
      <c r="W54" s="128" t="str">
        <f t="shared" si="5"/>
        <v/>
      </c>
      <c r="X54" s="128" t="str">
        <f t="shared" si="5"/>
        <v/>
      </c>
      <c r="Y54" s="128" t="str">
        <f t="shared" si="5"/>
        <v/>
      </c>
      <c r="Z54" s="128" t="str">
        <f t="shared" si="5"/>
        <v/>
      </c>
      <c r="AA54" s="128" t="str">
        <f t="shared" si="5"/>
        <v/>
      </c>
      <c r="AB54" s="128" t="str">
        <f t="shared" si="5"/>
        <v/>
      </c>
      <c r="AC54" s="147" t="str">
        <f t="shared" si="5"/>
        <v/>
      </c>
    </row>
    <row r="55" spans="1:29" x14ac:dyDescent="0.3">
      <c r="A55"/>
      <c r="B55" s="156"/>
      <c r="C55" s="157"/>
      <c r="D55" s="158"/>
      <c r="F55" s="146" t="str">
        <f t="shared" si="6"/>
        <v/>
      </c>
      <c r="G55" s="128" t="str">
        <f t="shared" si="6"/>
        <v/>
      </c>
      <c r="H55" s="128" t="str">
        <f t="shared" si="6"/>
        <v/>
      </c>
      <c r="I55" s="128" t="str">
        <f t="shared" si="6"/>
        <v/>
      </c>
      <c r="J55" s="128" t="str">
        <f t="shared" si="6"/>
        <v/>
      </c>
      <c r="K55" s="128" t="str">
        <f t="shared" si="6"/>
        <v/>
      </c>
      <c r="L55" s="128" t="str">
        <f t="shared" si="6"/>
        <v/>
      </c>
      <c r="M55" s="128" t="str">
        <f t="shared" si="6"/>
        <v/>
      </c>
      <c r="N55" s="128" t="str">
        <f t="shared" si="6"/>
        <v/>
      </c>
      <c r="O55" s="128" t="str">
        <f t="shared" si="6"/>
        <v/>
      </c>
      <c r="P55" s="128" t="str">
        <f t="shared" si="5"/>
        <v/>
      </c>
      <c r="Q55" s="128" t="str">
        <f t="shared" si="5"/>
        <v/>
      </c>
      <c r="R55" s="128" t="str">
        <f t="shared" si="5"/>
        <v/>
      </c>
      <c r="S55" s="128" t="str">
        <f t="shared" si="5"/>
        <v/>
      </c>
      <c r="T55" s="128" t="str">
        <f t="shared" si="5"/>
        <v/>
      </c>
      <c r="U55" s="128" t="str">
        <f t="shared" si="5"/>
        <v/>
      </c>
      <c r="V55" s="128" t="str">
        <f t="shared" si="5"/>
        <v/>
      </c>
      <c r="W55" s="128" t="str">
        <f t="shared" si="5"/>
        <v/>
      </c>
      <c r="X55" s="128" t="str">
        <f t="shared" si="5"/>
        <v/>
      </c>
      <c r="Y55" s="128" t="str">
        <f t="shared" si="5"/>
        <v/>
      </c>
      <c r="Z55" s="128" t="str">
        <f t="shared" si="5"/>
        <v/>
      </c>
      <c r="AA55" s="128" t="str">
        <f t="shared" si="5"/>
        <v/>
      </c>
      <c r="AB55" s="128" t="str">
        <f t="shared" si="5"/>
        <v/>
      </c>
      <c r="AC55" s="147" t="str">
        <f t="shared" si="5"/>
        <v/>
      </c>
    </row>
    <row r="56" spans="1:29" x14ac:dyDescent="0.3">
      <c r="A56"/>
      <c r="B56" s="156"/>
      <c r="C56" s="157"/>
      <c r="D56" s="158"/>
      <c r="F56" s="146" t="str">
        <f t="shared" si="6"/>
        <v/>
      </c>
      <c r="G56" s="128" t="str">
        <f t="shared" si="6"/>
        <v/>
      </c>
      <c r="H56" s="128" t="str">
        <f t="shared" si="6"/>
        <v/>
      </c>
      <c r="I56" s="128" t="str">
        <f t="shared" si="6"/>
        <v/>
      </c>
      <c r="J56" s="128" t="str">
        <f t="shared" si="6"/>
        <v/>
      </c>
      <c r="K56" s="128" t="str">
        <f t="shared" si="6"/>
        <v/>
      </c>
      <c r="L56" s="128" t="str">
        <f t="shared" si="6"/>
        <v/>
      </c>
      <c r="M56" s="128" t="str">
        <f t="shared" si="6"/>
        <v/>
      </c>
      <c r="N56" s="128" t="str">
        <f t="shared" si="6"/>
        <v/>
      </c>
      <c r="O56" s="128" t="str">
        <f t="shared" si="6"/>
        <v/>
      </c>
      <c r="P56" s="128" t="str">
        <f t="shared" si="5"/>
        <v/>
      </c>
      <c r="Q56" s="128" t="str">
        <f t="shared" si="5"/>
        <v/>
      </c>
      <c r="R56" s="128" t="str">
        <f t="shared" si="5"/>
        <v/>
      </c>
      <c r="S56" s="128" t="str">
        <f t="shared" si="5"/>
        <v/>
      </c>
      <c r="T56" s="128" t="str">
        <f t="shared" si="5"/>
        <v/>
      </c>
      <c r="U56" s="128" t="str">
        <f t="shared" si="5"/>
        <v/>
      </c>
      <c r="V56" s="128" t="str">
        <f t="shared" si="5"/>
        <v/>
      </c>
      <c r="W56" s="128" t="str">
        <f t="shared" si="5"/>
        <v/>
      </c>
      <c r="X56" s="128" t="str">
        <f t="shared" si="5"/>
        <v/>
      </c>
      <c r="Y56" s="128" t="str">
        <f t="shared" si="5"/>
        <v/>
      </c>
      <c r="Z56" s="128" t="str">
        <f t="shared" si="5"/>
        <v/>
      </c>
      <c r="AA56" s="128" t="str">
        <f t="shared" si="5"/>
        <v/>
      </c>
      <c r="AB56" s="128" t="str">
        <f t="shared" si="5"/>
        <v/>
      </c>
      <c r="AC56" s="147" t="str">
        <f t="shared" si="5"/>
        <v/>
      </c>
    </row>
    <row r="57" spans="1:29" x14ac:dyDescent="0.3">
      <c r="A57"/>
      <c r="B57" s="156"/>
      <c r="C57" s="157"/>
      <c r="D57" s="158"/>
      <c r="F57" s="146" t="str">
        <f t="shared" si="6"/>
        <v/>
      </c>
      <c r="G57" s="128" t="str">
        <f t="shared" si="6"/>
        <v/>
      </c>
      <c r="H57" s="128" t="str">
        <f t="shared" si="6"/>
        <v/>
      </c>
      <c r="I57" s="128" t="str">
        <f t="shared" si="6"/>
        <v/>
      </c>
      <c r="J57" s="128" t="str">
        <f t="shared" si="6"/>
        <v/>
      </c>
      <c r="K57" s="128" t="str">
        <f t="shared" si="6"/>
        <v/>
      </c>
      <c r="L57" s="128" t="str">
        <f t="shared" si="6"/>
        <v/>
      </c>
      <c r="M57" s="128" t="str">
        <f t="shared" si="6"/>
        <v/>
      </c>
      <c r="N57" s="128" t="str">
        <f t="shared" si="6"/>
        <v/>
      </c>
      <c r="O57" s="128" t="str">
        <f t="shared" si="6"/>
        <v/>
      </c>
      <c r="P57" s="128" t="str">
        <f t="shared" si="5"/>
        <v/>
      </c>
      <c r="Q57" s="128" t="str">
        <f t="shared" si="5"/>
        <v/>
      </c>
      <c r="R57" s="128" t="str">
        <f t="shared" si="5"/>
        <v/>
      </c>
      <c r="S57" s="128" t="str">
        <f t="shared" si="5"/>
        <v/>
      </c>
      <c r="T57" s="128" t="str">
        <f t="shared" si="5"/>
        <v/>
      </c>
      <c r="U57" s="128" t="str">
        <f t="shared" si="5"/>
        <v/>
      </c>
      <c r="V57" s="128" t="str">
        <f t="shared" si="5"/>
        <v/>
      </c>
      <c r="W57" s="128" t="str">
        <f t="shared" si="5"/>
        <v/>
      </c>
      <c r="X57" s="128" t="str">
        <f t="shared" si="5"/>
        <v/>
      </c>
      <c r="Y57" s="128" t="str">
        <f t="shared" si="5"/>
        <v/>
      </c>
      <c r="Z57" s="128" t="str">
        <f t="shared" si="5"/>
        <v/>
      </c>
      <c r="AA57" s="128" t="str">
        <f t="shared" si="5"/>
        <v/>
      </c>
      <c r="AB57" s="128" t="str">
        <f t="shared" si="5"/>
        <v/>
      </c>
      <c r="AC57" s="147" t="str">
        <f t="shared" si="5"/>
        <v/>
      </c>
    </row>
    <row r="58" spans="1:29" x14ac:dyDescent="0.3">
      <c r="A58"/>
      <c r="B58" s="156"/>
      <c r="C58" s="157"/>
      <c r="D58" s="158"/>
      <c r="F58" s="146" t="str">
        <f t="shared" si="6"/>
        <v/>
      </c>
      <c r="G58" s="128" t="str">
        <f t="shared" si="6"/>
        <v/>
      </c>
      <c r="H58" s="128" t="str">
        <f t="shared" si="6"/>
        <v/>
      </c>
      <c r="I58" s="128" t="str">
        <f t="shared" si="6"/>
        <v/>
      </c>
      <c r="J58" s="128" t="str">
        <f t="shared" si="6"/>
        <v/>
      </c>
      <c r="K58" s="128" t="str">
        <f t="shared" si="6"/>
        <v/>
      </c>
      <c r="L58" s="128" t="str">
        <f t="shared" si="6"/>
        <v/>
      </c>
      <c r="M58" s="128" t="str">
        <f t="shared" si="6"/>
        <v/>
      </c>
      <c r="N58" s="128" t="str">
        <f t="shared" si="6"/>
        <v/>
      </c>
      <c r="O58" s="128" t="str">
        <f t="shared" si="6"/>
        <v/>
      </c>
      <c r="P58" s="128" t="str">
        <f t="shared" si="5"/>
        <v/>
      </c>
      <c r="Q58" s="128" t="str">
        <f t="shared" si="5"/>
        <v/>
      </c>
      <c r="R58" s="128" t="str">
        <f t="shared" si="5"/>
        <v/>
      </c>
      <c r="S58" s="128" t="str">
        <f t="shared" si="5"/>
        <v/>
      </c>
      <c r="T58" s="128" t="str">
        <f t="shared" si="5"/>
        <v/>
      </c>
      <c r="U58" s="128" t="str">
        <f t="shared" si="5"/>
        <v/>
      </c>
      <c r="V58" s="128" t="str">
        <f t="shared" si="5"/>
        <v/>
      </c>
      <c r="W58" s="128" t="str">
        <f t="shared" si="5"/>
        <v/>
      </c>
      <c r="X58" s="128" t="str">
        <f t="shared" si="5"/>
        <v/>
      </c>
      <c r="Y58" s="128" t="str">
        <f t="shared" si="5"/>
        <v/>
      </c>
      <c r="Z58" s="128" t="str">
        <f t="shared" si="5"/>
        <v/>
      </c>
      <c r="AA58" s="128" t="str">
        <f t="shared" si="5"/>
        <v/>
      </c>
      <c r="AB58" s="128" t="str">
        <f t="shared" si="5"/>
        <v/>
      </c>
      <c r="AC58" s="147" t="str">
        <f t="shared" si="5"/>
        <v/>
      </c>
    </row>
    <row r="59" spans="1:29" x14ac:dyDescent="0.3">
      <c r="A59"/>
      <c r="B59" s="156"/>
      <c r="C59" s="157"/>
      <c r="D59" s="158"/>
      <c r="F59" s="146" t="str">
        <f t="shared" si="6"/>
        <v/>
      </c>
      <c r="G59" s="128" t="str">
        <f t="shared" si="6"/>
        <v/>
      </c>
      <c r="H59" s="128" t="str">
        <f t="shared" si="6"/>
        <v/>
      </c>
      <c r="I59" s="128" t="str">
        <f t="shared" si="6"/>
        <v/>
      </c>
      <c r="J59" s="128" t="str">
        <f t="shared" si="6"/>
        <v/>
      </c>
      <c r="K59" s="128" t="str">
        <f t="shared" si="6"/>
        <v/>
      </c>
      <c r="L59" s="128" t="str">
        <f t="shared" si="6"/>
        <v/>
      </c>
      <c r="M59" s="128" t="str">
        <f t="shared" si="6"/>
        <v/>
      </c>
      <c r="N59" s="128" t="str">
        <f t="shared" si="6"/>
        <v/>
      </c>
      <c r="O59" s="128" t="str">
        <f t="shared" si="6"/>
        <v/>
      </c>
      <c r="P59" s="128" t="str">
        <f t="shared" si="5"/>
        <v/>
      </c>
      <c r="Q59" s="128" t="str">
        <f t="shared" si="5"/>
        <v/>
      </c>
      <c r="R59" s="128" t="str">
        <f t="shared" si="5"/>
        <v/>
      </c>
      <c r="S59" s="128" t="str">
        <f t="shared" si="5"/>
        <v/>
      </c>
      <c r="T59" s="128" t="str">
        <f t="shared" si="5"/>
        <v/>
      </c>
      <c r="U59" s="128" t="str">
        <f t="shared" si="5"/>
        <v/>
      </c>
      <c r="V59" s="128" t="str">
        <f t="shared" si="5"/>
        <v/>
      </c>
      <c r="W59" s="128" t="str">
        <f t="shared" si="5"/>
        <v/>
      </c>
      <c r="X59" s="128" t="str">
        <f t="shared" si="5"/>
        <v/>
      </c>
      <c r="Y59" s="128" t="str">
        <f t="shared" si="5"/>
        <v/>
      </c>
      <c r="Z59" s="128" t="str">
        <f t="shared" si="5"/>
        <v/>
      </c>
      <c r="AA59" s="128" t="str">
        <f t="shared" si="5"/>
        <v/>
      </c>
      <c r="AB59" s="128" t="str">
        <f t="shared" ref="P59:AC106" si="7">IF(AND(AB$6&gt;=$C59, AB$6&lt;=$D59),"1","")</f>
        <v/>
      </c>
      <c r="AC59" s="147" t="str">
        <f t="shared" si="7"/>
        <v/>
      </c>
    </row>
    <row r="60" spans="1:29" x14ac:dyDescent="0.3">
      <c r="A60"/>
      <c r="B60" s="156"/>
      <c r="C60" s="157"/>
      <c r="D60" s="158"/>
      <c r="F60" s="146" t="str">
        <f t="shared" si="6"/>
        <v/>
      </c>
      <c r="G60" s="128" t="str">
        <f t="shared" si="6"/>
        <v/>
      </c>
      <c r="H60" s="128" t="str">
        <f t="shared" si="6"/>
        <v/>
      </c>
      <c r="I60" s="128" t="str">
        <f t="shared" si="6"/>
        <v/>
      </c>
      <c r="J60" s="128" t="str">
        <f t="shared" si="6"/>
        <v/>
      </c>
      <c r="K60" s="128" t="str">
        <f t="shared" si="6"/>
        <v/>
      </c>
      <c r="L60" s="128" t="str">
        <f t="shared" si="6"/>
        <v/>
      </c>
      <c r="M60" s="128" t="str">
        <f t="shared" si="6"/>
        <v/>
      </c>
      <c r="N60" s="128" t="str">
        <f t="shared" si="6"/>
        <v/>
      </c>
      <c r="O60" s="128" t="str">
        <f t="shared" si="6"/>
        <v/>
      </c>
      <c r="P60" s="128" t="str">
        <f t="shared" si="7"/>
        <v/>
      </c>
      <c r="Q60" s="128" t="str">
        <f t="shared" si="7"/>
        <v/>
      </c>
      <c r="R60" s="128" t="str">
        <f t="shared" si="7"/>
        <v/>
      </c>
      <c r="S60" s="128" t="str">
        <f t="shared" si="7"/>
        <v/>
      </c>
      <c r="T60" s="128" t="str">
        <f t="shared" si="7"/>
        <v/>
      </c>
      <c r="U60" s="128" t="str">
        <f t="shared" si="7"/>
        <v/>
      </c>
      <c r="V60" s="128" t="str">
        <f t="shared" si="7"/>
        <v/>
      </c>
      <c r="W60" s="128" t="str">
        <f t="shared" si="7"/>
        <v/>
      </c>
      <c r="X60" s="128" t="str">
        <f t="shared" si="7"/>
        <v/>
      </c>
      <c r="Y60" s="128" t="str">
        <f t="shared" si="7"/>
        <v/>
      </c>
      <c r="Z60" s="128" t="str">
        <f t="shared" si="7"/>
        <v/>
      </c>
      <c r="AA60" s="128" t="str">
        <f t="shared" si="7"/>
        <v/>
      </c>
      <c r="AB60" s="128" t="str">
        <f t="shared" si="7"/>
        <v/>
      </c>
      <c r="AC60" s="147" t="str">
        <f t="shared" si="7"/>
        <v/>
      </c>
    </row>
    <row r="61" spans="1:29" x14ac:dyDescent="0.3">
      <c r="A61"/>
      <c r="B61" s="156"/>
      <c r="C61" s="157"/>
      <c r="D61" s="158"/>
      <c r="F61" s="146" t="str">
        <f t="shared" si="6"/>
        <v/>
      </c>
      <c r="G61" s="128" t="str">
        <f t="shared" si="6"/>
        <v/>
      </c>
      <c r="H61" s="128" t="str">
        <f t="shared" si="6"/>
        <v/>
      </c>
      <c r="I61" s="128" t="str">
        <f t="shared" si="6"/>
        <v/>
      </c>
      <c r="J61" s="128" t="str">
        <f t="shared" si="6"/>
        <v/>
      </c>
      <c r="K61" s="128" t="str">
        <f t="shared" si="6"/>
        <v/>
      </c>
      <c r="L61" s="128" t="str">
        <f t="shared" si="6"/>
        <v/>
      </c>
      <c r="M61" s="128" t="str">
        <f t="shared" si="6"/>
        <v/>
      </c>
      <c r="N61" s="128" t="str">
        <f t="shared" si="6"/>
        <v/>
      </c>
      <c r="O61" s="128" t="str">
        <f t="shared" si="6"/>
        <v/>
      </c>
      <c r="P61" s="128" t="str">
        <f t="shared" si="7"/>
        <v/>
      </c>
      <c r="Q61" s="128" t="str">
        <f t="shared" si="7"/>
        <v/>
      </c>
      <c r="R61" s="128" t="str">
        <f t="shared" si="7"/>
        <v/>
      </c>
      <c r="S61" s="128" t="str">
        <f t="shared" si="7"/>
        <v/>
      </c>
      <c r="T61" s="128" t="str">
        <f t="shared" si="7"/>
        <v/>
      </c>
      <c r="U61" s="128" t="str">
        <f t="shared" si="7"/>
        <v/>
      </c>
      <c r="V61" s="128" t="str">
        <f t="shared" si="7"/>
        <v/>
      </c>
      <c r="W61" s="128" t="str">
        <f t="shared" si="7"/>
        <v/>
      </c>
      <c r="X61" s="128" t="str">
        <f t="shared" si="7"/>
        <v/>
      </c>
      <c r="Y61" s="128" t="str">
        <f t="shared" si="7"/>
        <v/>
      </c>
      <c r="Z61" s="128" t="str">
        <f t="shared" si="7"/>
        <v/>
      </c>
      <c r="AA61" s="128" t="str">
        <f t="shared" si="7"/>
        <v/>
      </c>
      <c r="AB61" s="128" t="str">
        <f t="shared" si="7"/>
        <v/>
      </c>
      <c r="AC61" s="147" t="str">
        <f t="shared" si="7"/>
        <v/>
      </c>
    </row>
    <row r="62" spans="1:29" x14ac:dyDescent="0.3">
      <c r="A62"/>
      <c r="B62" s="156"/>
      <c r="C62" s="157"/>
      <c r="D62" s="158"/>
      <c r="F62" s="146" t="str">
        <f t="shared" si="6"/>
        <v/>
      </c>
      <c r="G62" s="128" t="str">
        <f t="shared" si="6"/>
        <v/>
      </c>
      <c r="H62" s="128" t="str">
        <f t="shared" si="6"/>
        <v/>
      </c>
      <c r="I62" s="128" t="str">
        <f t="shared" si="6"/>
        <v/>
      </c>
      <c r="J62" s="128" t="str">
        <f t="shared" si="6"/>
        <v/>
      </c>
      <c r="K62" s="128" t="str">
        <f t="shared" si="6"/>
        <v/>
      </c>
      <c r="L62" s="128" t="str">
        <f t="shared" si="6"/>
        <v/>
      </c>
      <c r="M62" s="128" t="str">
        <f t="shared" si="6"/>
        <v/>
      </c>
      <c r="N62" s="128" t="str">
        <f t="shared" si="6"/>
        <v/>
      </c>
      <c r="O62" s="128" t="str">
        <f t="shared" si="6"/>
        <v/>
      </c>
      <c r="P62" s="128" t="str">
        <f t="shared" si="7"/>
        <v/>
      </c>
      <c r="Q62" s="128" t="str">
        <f t="shared" si="7"/>
        <v/>
      </c>
      <c r="R62" s="128" t="str">
        <f t="shared" si="7"/>
        <v/>
      </c>
      <c r="S62" s="128" t="str">
        <f t="shared" si="7"/>
        <v/>
      </c>
      <c r="T62" s="128" t="str">
        <f t="shared" si="7"/>
        <v/>
      </c>
      <c r="U62" s="128" t="str">
        <f t="shared" si="7"/>
        <v/>
      </c>
      <c r="V62" s="128" t="str">
        <f t="shared" si="7"/>
        <v/>
      </c>
      <c r="W62" s="128" t="str">
        <f t="shared" si="7"/>
        <v/>
      </c>
      <c r="X62" s="128" t="str">
        <f t="shared" si="7"/>
        <v/>
      </c>
      <c r="Y62" s="128" t="str">
        <f t="shared" si="7"/>
        <v/>
      </c>
      <c r="Z62" s="128" t="str">
        <f t="shared" si="7"/>
        <v/>
      </c>
      <c r="AA62" s="128" t="str">
        <f t="shared" si="7"/>
        <v/>
      </c>
      <c r="AB62" s="128" t="str">
        <f t="shared" si="7"/>
        <v/>
      </c>
      <c r="AC62" s="147" t="str">
        <f t="shared" si="7"/>
        <v/>
      </c>
    </row>
    <row r="63" spans="1:29" x14ac:dyDescent="0.3">
      <c r="A63"/>
      <c r="B63" s="156"/>
      <c r="C63" s="157"/>
      <c r="D63" s="158"/>
      <c r="F63" s="146" t="str">
        <f t="shared" si="6"/>
        <v/>
      </c>
      <c r="G63" s="128" t="str">
        <f t="shared" si="6"/>
        <v/>
      </c>
      <c r="H63" s="128" t="str">
        <f t="shared" si="6"/>
        <v/>
      </c>
      <c r="I63" s="128" t="str">
        <f t="shared" si="6"/>
        <v/>
      </c>
      <c r="J63" s="128" t="str">
        <f t="shared" si="6"/>
        <v/>
      </c>
      <c r="K63" s="128" t="str">
        <f t="shared" si="6"/>
        <v/>
      </c>
      <c r="L63" s="128" t="str">
        <f t="shared" si="6"/>
        <v/>
      </c>
      <c r="M63" s="128" t="str">
        <f t="shared" si="6"/>
        <v/>
      </c>
      <c r="N63" s="128" t="str">
        <f t="shared" si="6"/>
        <v/>
      </c>
      <c r="O63" s="128" t="str">
        <f t="shared" si="6"/>
        <v/>
      </c>
      <c r="P63" s="128" t="str">
        <f t="shared" si="7"/>
        <v/>
      </c>
      <c r="Q63" s="128" t="str">
        <f t="shared" si="7"/>
        <v/>
      </c>
      <c r="R63" s="128" t="str">
        <f t="shared" si="7"/>
        <v/>
      </c>
      <c r="S63" s="128" t="str">
        <f t="shared" si="7"/>
        <v/>
      </c>
      <c r="T63" s="128" t="str">
        <f t="shared" si="7"/>
        <v/>
      </c>
      <c r="U63" s="128" t="str">
        <f t="shared" si="7"/>
        <v/>
      </c>
      <c r="V63" s="128" t="str">
        <f t="shared" si="7"/>
        <v/>
      </c>
      <c r="W63" s="128" t="str">
        <f t="shared" si="7"/>
        <v/>
      </c>
      <c r="X63" s="128" t="str">
        <f t="shared" si="7"/>
        <v/>
      </c>
      <c r="Y63" s="128" t="str">
        <f t="shared" si="7"/>
        <v/>
      </c>
      <c r="Z63" s="128" t="str">
        <f t="shared" si="7"/>
        <v/>
      </c>
      <c r="AA63" s="128" t="str">
        <f t="shared" si="7"/>
        <v/>
      </c>
      <c r="AB63" s="128" t="str">
        <f t="shared" si="7"/>
        <v/>
      </c>
      <c r="AC63" s="147" t="str">
        <f t="shared" si="7"/>
        <v/>
      </c>
    </row>
    <row r="64" spans="1:29" x14ac:dyDescent="0.3">
      <c r="A64"/>
      <c r="B64" s="156"/>
      <c r="C64" s="157"/>
      <c r="D64" s="158"/>
      <c r="F64" s="146" t="str">
        <f t="shared" si="6"/>
        <v/>
      </c>
      <c r="G64" s="128" t="str">
        <f t="shared" si="6"/>
        <v/>
      </c>
      <c r="H64" s="128" t="str">
        <f t="shared" si="6"/>
        <v/>
      </c>
      <c r="I64" s="128" t="str">
        <f t="shared" si="6"/>
        <v/>
      </c>
      <c r="J64" s="128" t="str">
        <f t="shared" si="6"/>
        <v/>
      </c>
      <c r="K64" s="128" t="str">
        <f t="shared" si="6"/>
        <v/>
      </c>
      <c r="L64" s="128" t="str">
        <f t="shared" si="6"/>
        <v/>
      </c>
      <c r="M64" s="128" t="str">
        <f t="shared" si="6"/>
        <v/>
      </c>
      <c r="N64" s="128" t="str">
        <f t="shared" si="6"/>
        <v/>
      </c>
      <c r="O64" s="128" t="str">
        <f t="shared" si="6"/>
        <v/>
      </c>
      <c r="P64" s="128" t="str">
        <f t="shared" si="7"/>
        <v/>
      </c>
      <c r="Q64" s="128" t="str">
        <f t="shared" si="7"/>
        <v/>
      </c>
      <c r="R64" s="128" t="str">
        <f t="shared" si="7"/>
        <v/>
      </c>
      <c r="S64" s="128" t="str">
        <f t="shared" si="7"/>
        <v/>
      </c>
      <c r="T64" s="128" t="str">
        <f t="shared" si="7"/>
        <v/>
      </c>
      <c r="U64" s="128" t="str">
        <f t="shared" si="7"/>
        <v/>
      </c>
      <c r="V64" s="128" t="str">
        <f t="shared" si="7"/>
        <v/>
      </c>
      <c r="W64" s="128" t="str">
        <f t="shared" si="7"/>
        <v/>
      </c>
      <c r="X64" s="128" t="str">
        <f t="shared" si="7"/>
        <v/>
      </c>
      <c r="Y64" s="128" t="str">
        <f t="shared" si="7"/>
        <v/>
      </c>
      <c r="Z64" s="128" t="str">
        <f t="shared" si="7"/>
        <v/>
      </c>
      <c r="AA64" s="128" t="str">
        <f t="shared" si="7"/>
        <v/>
      </c>
      <c r="AB64" s="128" t="str">
        <f t="shared" si="7"/>
        <v/>
      </c>
      <c r="AC64" s="147" t="str">
        <f t="shared" si="7"/>
        <v/>
      </c>
    </row>
    <row r="65" spans="1:29" x14ac:dyDescent="0.3">
      <c r="A65"/>
      <c r="B65" s="156"/>
      <c r="C65" s="157"/>
      <c r="D65" s="158"/>
      <c r="F65" s="146" t="str">
        <f t="shared" si="6"/>
        <v/>
      </c>
      <c r="G65" s="128" t="str">
        <f t="shared" si="6"/>
        <v/>
      </c>
      <c r="H65" s="128" t="str">
        <f t="shared" si="6"/>
        <v/>
      </c>
      <c r="I65" s="128" t="str">
        <f t="shared" si="6"/>
        <v/>
      </c>
      <c r="J65" s="128" t="str">
        <f t="shared" si="6"/>
        <v/>
      </c>
      <c r="K65" s="128" t="str">
        <f t="shared" si="6"/>
        <v/>
      </c>
      <c r="L65" s="128" t="str">
        <f t="shared" si="6"/>
        <v/>
      </c>
      <c r="M65" s="128" t="str">
        <f t="shared" si="6"/>
        <v/>
      </c>
      <c r="N65" s="128" t="str">
        <f t="shared" si="6"/>
        <v/>
      </c>
      <c r="O65" s="128" t="str">
        <f t="shared" si="6"/>
        <v/>
      </c>
      <c r="P65" s="128" t="str">
        <f t="shared" si="7"/>
        <v/>
      </c>
      <c r="Q65" s="128" t="str">
        <f t="shared" si="7"/>
        <v/>
      </c>
      <c r="R65" s="128" t="str">
        <f t="shared" si="7"/>
        <v/>
      </c>
      <c r="S65" s="128" t="str">
        <f t="shared" si="7"/>
        <v/>
      </c>
      <c r="T65" s="128" t="str">
        <f t="shared" si="7"/>
        <v/>
      </c>
      <c r="U65" s="128" t="str">
        <f t="shared" si="7"/>
        <v/>
      </c>
      <c r="V65" s="128" t="str">
        <f t="shared" si="7"/>
        <v/>
      </c>
      <c r="W65" s="128" t="str">
        <f t="shared" si="7"/>
        <v/>
      </c>
      <c r="X65" s="128" t="str">
        <f t="shared" si="7"/>
        <v/>
      </c>
      <c r="Y65" s="128" t="str">
        <f t="shared" si="7"/>
        <v/>
      </c>
      <c r="Z65" s="128" t="str">
        <f t="shared" si="7"/>
        <v/>
      </c>
      <c r="AA65" s="128" t="str">
        <f t="shared" si="7"/>
        <v/>
      </c>
      <c r="AB65" s="128" t="str">
        <f t="shared" si="7"/>
        <v/>
      </c>
      <c r="AC65" s="147" t="str">
        <f t="shared" si="7"/>
        <v/>
      </c>
    </row>
    <row r="66" spans="1:29" x14ac:dyDescent="0.3">
      <c r="A66"/>
      <c r="B66" s="156"/>
      <c r="C66" s="157"/>
      <c r="D66" s="158"/>
      <c r="F66" s="146" t="str">
        <f t="shared" si="6"/>
        <v/>
      </c>
      <c r="G66" s="128" t="str">
        <f t="shared" si="6"/>
        <v/>
      </c>
      <c r="H66" s="128" t="str">
        <f t="shared" si="6"/>
        <v/>
      </c>
      <c r="I66" s="128" t="str">
        <f t="shared" si="6"/>
        <v/>
      </c>
      <c r="J66" s="128" t="str">
        <f t="shared" si="6"/>
        <v/>
      </c>
      <c r="K66" s="128" t="str">
        <f t="shared" si="6"/>
        <v/>
      </c>
      <c r="L66" s="128" t="str">
        <f t="shared" si="6"/>
        <v/>
      </c>
      <c r="M66" s="128" t="str">
        <f t="shared" si="6"/>
        <v/>
      </c>
      <c r="N66" s="128" t="str">
        <f t="shared" si="6"/>
        <v/>
      </c>
      <c r="O66" s="128" t="str">
        <f t="shared" si="6"/>
        <v/>
      </c>
      <c r="P66" s="128" t="str">
        <f t="shared" si="7"/>
        <v/>
      </c>
      <c r="Q66" s="128" t="str">
        <f t="shared" si="7"/>
        <v/>
      </c>
      <c r="R66" s="128" t="str">
        <f t="shared" si="7"/>
        <v/>
      </c>
      <c r="S66" s="128" t="str">
        <f t="shared" si="7"/>
        <v/>
      </c>
      <c r="T66" s="128" t="str">
        <f t="shared" si="7"/>
        <v/>
      </c>
      <c r="U66" s="128" t="str">
        <f t="shared" si="7"/>
        <v/>
      </c>
      <c r="V66" s="128" t="str">
        <f t="shared" si="7"/>
        <v/>
      </c>
      <c r="W66" s="128" t="str">
        <f t="shared" si="7"/>
        <v/>
      </c>
      <c r="X66" s="128" t="str">
        <f t="shared" si="7"/>
        <v/>
      </c>
      <c r="Y66" s="128" t="str">
        <f t="shared" si="7"/>
        <v/>
      </c>
      <c r="Z66" s="128" t="str">
        <f t="shared" si="7"/>
        <v/>
      </c>
      <c r="AA66" s="128" t="str">
        <f t="shared" si="7"/>
        <v/>
      </c>
      <c r="AB66" s="128" t="str">
        <f t="shared" si="7"/>
        <v/>
      </c>
      <c r="AC66" s="147" t="str">
        <f t="shared" si="7"/>
        <v/>
      </c>
    </row>
    <row r="67" spans="1:29" x14ac:dyDescent="0.3">
      <c r="A67"/>
      <c r="B67" s="156"/>
      <c r="C67" s="157"/>
      <c r="D67" s="158"/>
      <c r="F67" s="146" t="str">
        <f t="shared" si="6"/>
        <v/>
      </c>
      <c r="G67" s="128" t="str">
        <f t="shared" si="6"/>
        <v/>
      </c>
      <c r="H67" s="128" t="str">
        <f t="shared" si="6"/>
        <v/>
      </c>
      <c r="I67" s="128" t="str">
        <f t="shared" si="6"/>
        <v/>
      </c>
      <c r="J67" s="128" t="str">
        <f t="shared" si="6"/>
        <v/>
      </c>
      <c r="K67" s="128" t="str">
        <f t="shared" si="6"/>
        <v/>
      </c>
      <c r="L67" s="128" t="str">
        <f t="shared" si="6"/>
        <v/>
      </c>
      <c r="M67" s="128" t="str">
        <f t="shared" si="6"/>
        <v/>
      </c>
      <c r="N67" s="128" t="str">
        <f t="shared" si="6"/>
        <v/>
      </c>
      <c r="O67" s="128" t="str">
        <f t="shared" si="6"/>
        <v/>
      </c>
      <c r="P67" s="128" t="str">
        <f t="shared" si="7"/>
        <v/>
      </c>
      <c r="Q67" s="128" t="str">
        <f t="shared" si="7"/>
        <v/>
      </c>
      <c r="R67" s="128" t="str">
        <f t="shared" si="7"/>
        <v/>
      </c>
      <c r="S67" s="128" t="str">
        <f t="shared" si="7"/>
        <v/>
      </c>
      <c r="T67" s="128" t="str">
        <f t="shared" si="7"/>
        <v/>
      </c>
      <c r="U67" s="128" t="str">
        <f t="shared" si="7"/>
        <v/>
      </c>
      <c r="V67" s="128" t="str">
        <f t="shared" si="7"/>
        <v/>
      </c>
      <c r="W67" s="128" t="str">
        <f t="shared" si="7"/>
        <v/>
      </c>
      <c r="X67" s="128" t="str">
        <f t="shared" si="7"/>
        <v/>
      </c>
      <c r="Y67" s="128" t="str">
        <f t="shared" si="7"/>
        <v/>
      </c>
      <c r="Z67" s="128" t="str">
        <f t="shared" si="7"/>
        <v/>
      </c>
      <c r="AA67" s="128" t="str">
        <f t="shared" si="7"/>
        <v/>
      </c>
      <c r="AB67" s="128" t="str">
        <f t="shared" si="7"/>
        <v/>
      </c>
      <c r="AC67" s="147" t="str">
        <f t="shared" si="7"/>
        <v/>
      </c>
    </row>
    <row r="68" spans="1:29" x14ac:dyDescent="0.3">
      <c r="A68"/>
      <c r="B68" s="156"/>
      <c r="C68" s="157"/>
      <c r="D68" s="158"/>
      <c r="F68" s="146" t="str">
        <f t="shared" si="6"/>
        <v/>
      </c>
      <c r="G68" s="128" t="str">
        <f t="shared" si="6"/>
        <v/>
      </c>
      <c r="H68" s="128" t="str">
        <f t="shared" si="6"/>
        <v/>
      </c>
      <c r="I68" s="128" t="str">
        <f t="shared" si="6"/>
        <v/>
      </c>
      <c r="J68" s="128" t="str">
        <f t="shared" si="6"/>
        <v/>
      </c>
      <c r="K68" s="128" t="str">
        <f t="shared" si="6"/>
        <v/>
      </c>
      <c r="L68" s="128" t="str">
        <f t="shared" si="6"/>
        <v/>
      </c>
      <c r="M68" s="128" t="str">
        <f t="shared" si="6"/>
        <v/>
      </c>
      <c r="N68" s="128" t="str">
        <f t="shared" si="6"/>
        <v/>
      </c>
      <c r="O68" s="128" t="str">
        <f t="shared" si="6"/>
        <v/>
      </c>
      <c r="P68" s="128" t="str">
        <f t="shared" si="7"/>
        <v/>
      </c>
      <c r="Q68" s="128" t="str">
        <f t="shared" si="7"/>
        <v/>
      </c>
      <c r="R68" s="128" t="str">
        <f t="shared" si="7"/>
        <v/>
      </c>
      <c r="S68" s="128" t="str">
        <f t="shared" si="7"/>
        <v/>
      </c>
      <c r="T68" s="128" t="str">
        <f t="shared" si="7"/>
        <v/>
      </c>
      <c r="U68" s="128" t="str">
        <f t="shared" si="7"/>
        <v/>
      </c>
      <c r="V68" s="128" t="str">
        <f t="shared" si="7"/>
        <v/>
      </c>
      <c r="W68" s="128" t="str">
        <f t="shared" si="7"/>
        <v/>
      </c>
      <c r="X68" s="128" t="str">
        <f t="shared" si="7"/>
        <v/>
      </c>
      <c r="Y68" s="128" t="str">
        <f t="shared" si="7"/>
        <v/>
      </c>
      <c r="Z68" s="128" t="str">
        <f t="shared" si="7"/>
        <v/>
      </c>
      <c r="AA68" s="128" t="str">
        <f t="shared" si="7"/>
        <v/>
      </c>
      <c r="AB68" s="128" t="str">
        <f t="shared" si="7"/>
        <v/>
      </c>
      <c r="AC68" s="147" t="str">
        <f t="shared" si="7"/>
        <v/>
      </c>
    </row>
    <row r="69" spans="1:29" x14ac:dyDescent="0.3">
      <c r="A69"/>
      <c r="B69" s="156"/>
      <c r="C69" s="157"/>
      <c r="D69" s="158"/>
      <c r="F69" s="146" t="str">
        <f t="shared" si="6"/>
        <v/>
      </c>
      <c r="G69" s="128" t="str">
        <f t="shared" si="6"/>
        <v/>
      </c>
      <c r="H69" s="128" t="str">
        <f t="shared" si="6"/>
        <v/>
      </c>
      <c r="I69" s="128" t="str">
        <f t="shared" si="6"/>
        <v/>
      </c>
      <c r="J69" s="128" t="str">
        <f t="shared" si="6"/>
        <v/>
      </c>
      <c r="K69" s="128" t="str">
        <f t="shared" si="6"/>
        <v/>
      </c>
      <c r="L69" s="128" t="str">
        <f t="shared" si="6"/>
        <v/>
      </c>
      <c r="M69" s="128" t="str">
        <f t="shared" si="6"/>
        <v/>
      </c>
      <c r="N69" s="128" t="str">
        <f t="shared" si="6"/>
        <v/>
      </c>
      <c r="O69" s="128" t="str">
        <f t="shared" si="6"/>
        <v/>
      </c>
      <c r="P69" s="128" t="str">
        <f t="shared" si="7"/>
        <v/>
      </c>
      <c r="Q69" s="128" t="str">
        <f t="shared" si="7"/>
        <v/>
      </c>
      <c r="R69" s="128" t="str">
        <f t="shared" si="7"/>
        <v/>
      </c>
      <c r="S69" s="128" t="str">
        <f t="shared" si="7"/>
        <v/>
      </c>
      <c r="T69" s="128" t="str">
        <f t="shared" si="7"/>
        <v/>
      </c>
      <c r="U69" s="128" t="str">
        <f t="shared" si="7"/>
        <v/>
      </c>
      <c r="V69" s="128" t="str">
        <f t="shared" si="7"/>
        <v/>
      </c>
      <c r="W69" s="128" t="str">
        <f t="shared" si="7"/>
        <v/>
      </c>
      <c r="X69" s="128" t="str">
        <f t="shared" si="7"/>
        <v/>
      </c>
      <c r="Y69" s="128" t="str">
        <f t="shared" si="7"/>
        <v/>
      </c>
      <c r="Z69" s="128" t="str">
        <f t="shared" si="7"/>
        <v/>
      </c>
      <c r="AA69" s="128" t="str">
        <f t="shared" si="7"/>
        <v/>
      </c>
      <c r="AB69" s="128" t="str">
        <f t="shared" si="7"/>
        <v/>
      </c>
      <c r="AC69" s="147" t="str">
        <f t="shared" si="7"/>
        <v/>
      </c>
    </row>
    <row r="70" spans="1:29" x14ac:dyDescent="0.3">
      <c r="A70"/>
      <c r="B70" s="156"/>
      <c r="C70" s="157"/>
      <c r="D70" s="158"/>
      <c r="F70" s="146" t="str">
        <f t="shared" si="6"/>
        <v/>
      </c>
      <c r="G70" s="128" t="str">
        <f t="shared" si="6"/>
        <v/>
      </c>
      <c r="H70" s="128" t="str">
        <f t="shared" si="6"/>
        <v/>
      </c>
      <c r="I70" s="128" t="str">
        <f t="shared" si="6"/>
        <v/>
      </c>
      <c r="J70" s="128" t="str">
        <f t="shared" si="6"/>
        <v/>
      </c>
      <c r="K70" s="128" t="str">
        <f t="shared" si="6"/>
        <v/>
      </c>
      <c r="L70" s="128" t="str">
        <f t="shared" si="6"/>
        <v/>
      </c>
      <c r="M70" s="128" t="str">
        <f t="shared" si="6"/>
        <v/>
      </c>
      <c r="N70" s="128" t="str">
        <f t="shared" si="6"/>
        <v/>
      </c>
      <c r="O70" s="128" t="str">
        <f t="shared" si="6"/>
        <v/>
      </c>
      <c r="P70" s="128" t="str">
        <f t="shared" si="7"/>
        <v/>
      </c>
      <c r="Q70" s="128" t="str">
        <f t="shared" si="7"/>
        <v/>
      </c>
      <c r="R70" s="128" t="str">
        <f t="shared" si="7"/>
        <v/>
      </c>
      <c r="S70" s="128" t="str">
        <f t="shared" si="7"/>
        <v/>
      </c>
      <c r="T70" s="128" t="str">
        <f t="shared" si="7"/>
        <v/>
      </c>
      <c r="U70" s="128" t="str">
        <f t="shared" si="7"/>
        <v/>
      </c>
      <c r="V70" s="128" t="str">
        <f t="shared" si="7"/>
        <v/>
      </c>
      <c r="W70" s="128" t="str">
        <f t="shared" si="7"/>
        <v/>
      </c>
      <c r="X70" s="128" t="str">
        <f t="shared" si="7"/>
        <v/>
      </c>
      <c r="Y70" s="128" t="str">
        <f t="shared" si="7"/>
        <v/>
      </c>
      <c r="Z70" s="128" t="str">
        <f t="shared" si="7"/>
        <v/>
      </c>
      <c r="AA70" s="128" t="str">
        <f t="shared" si="7"/>
        <v/>
      </c>
      <c r="AB70" s="128" t="str">
        <f t="shared" si="7"/>
        <v/>
      </c>
      <c r="AC70" s="147" t="str">
        <f t="shared" si="7"/>
        <v/>
      </c>
    </row>
    <row r="71" spans="1:29" x14ac:dyDescent="0.3">
      <c r="A71"/>
      <c r="B71" s="156"/>
      <c r="C71" s="157"/>
      <c r="D71" s="158"/>
      <c r="F71" s="146" t="str">
        <f t="shared" si="6"/>
        <v/>
      </c>
      <c r="G71" s="128" t="str">
        <f t="shared" si="6"/>
        <v/>
      </c>
      <c r="H71" s="128" t="str">
        <f t="shared" si="6"/>
        <v/>
      </c>
      <c r="I71" s="128" t="str">
        <f t="shared" si="6"/>
        <v/>
      </c>
      <c r="J71" s="128" t="str">
        <f t="shared" si="6"/>
        <v/>
      </c>
      <c r="K71" s="128" t="str">
        <f t="shared" si="6"/>
        <v/>
      </c>
      <c r="L71" s="128" t="str">
        <f t="shared" si="6"/>
        <v/>
      </c>
      <c r="M71" s="128" t="str">
        <f t="shared" si="6"/>
        <v/>
      </c>
      <c r="N71" s="128" t="str">
        <f t="shared" si="6"/>
        <v/>
      </c>
      <c r="O71" s="128" t="str">
        <f t="shared" si="6"/>
        <v/>
      </c>
      <c r="P71" s="128" t="str">
        <f t="shared" si="7"/>
        <v/>
      </c>
      <c r="Q71" s="128" t="str">
        <f t="shared" si="7"/>
        <v/>
      </c>
      <c r="R71" s="128" t="str">
        <f t="shared" si="7"/>
        <v/>
      </c>
      <c r="S71" s="128" t="str">
        <f t="shared" si="7"/>
        <v/>
      </c>
      <c r="T71" s="128" t="str">
        <f t="shared" si="7"/>
        <v/>
      </c>
      <c r="U71" s="128" t="str">
        <f t="shared" si="7"/>
        <v/>
      </c>
      <c r="V71" s="128" t="str">
        <f t="shared" si="7"/>
        <v/>
      </c>
      <c r="W71" s="128" t="str">
        <f t="shared" si="7"/>
        <v/>
      </c>
      <c r="X71" s="128" t="str">
        <f t="shared" si="7"/>
        <v/>
      </c>
      <c r="Y71" s="128" t="str">
        <f t="shared" si="7"/>
        <v/>
      </c>
      <c r="Z71" s="128" t="str">
        <f t="shared" si="7"/>
        <v/>
      </c>
      <c r="AA71" s="128" t="str">
        <f t="shared" si="7"/>
        <v/>
      </c>
      <c r="AB71" s="128" t="str">
        <f t="shared" si="7"/>
        <v/>
      </c>
      <c r="AC71" s="147" t="str">
        <f t="shared" si="7"/>
        <v/>
      </c>
    </row>
    <row r="72" spans="1:29" x14ac:dyDescent="0.3">
      <c r="A72"/>
      <c r="B72" s="156"/>
      <c r="C72" s="157"/>
      <c r="D72" s="158"/>
      <c r="F72" s="146" t="str">
        <f t="shared" si="6"/>
        <v/>
      </c>
      <c r="G72" s="128" t="str">
        <f t="shared" si="6"/>
        <v/>
      </c>
      <c r="H72" s="128" t="str">
        <f t="shared" si="6"/>
        <v/>
      </c>
      <c r="I72" s="128" t="str">
        <f t="shared" si="6"/>
        <v/>
      </c>
      <c r="J72" s="128" t="str">
        <f t="shared" si="6"/>
        <v/>
      </c>
      <c r="K72" s="128" t="str">
        <f t="shared" si="6"/>
        <v/>
      </c>
      <c r="L72" s="128" t="str">
        <f t="shared" si="6"/>
        <v/>
      </c>
      <c r="M72" s="128" t="str">
        <f t="shared" si="6"/>
        <v/>
      </c>
      <c r="N72" s="128" t="str">
        <f t="shared" si="6"/>
        <v/>
      </c>
      <c r="O72" s="128" t="str">
        <f t="shared" si="6"/>
        <v/>
      </c>
      <c r="P72" s="128" t="str">
        <f t="shared" si="7"/>
        <v/>
      </c>
      <c r="Q72" s="128" t="str">
        <f t="shared" si="7"/>
        <v/>
      </c>
      <c r="R72" s="128" t="str">
        <f t="shared" si="7"/>
        <v/>
      </c>
      <c r="S72" s="128" t="str">
        <f t="shared" si="7"/>
        <v/>
      </c>
      <c r="T72" s="128" t="str">
        <f t="shared" si="7"/>
        <v/>
      </c>
      <c r="U72" s="128" t="str">
        <f t="shared" si="7"/>
        <v/>
      </c>
      <c r="V72" s="128" t="str">
        <f t="shared" si="7"/>
        <v/>
      </c>
      <c r="W72" s="128" t="str">
        <f t="shared" si="7"/>
        <v/>
      </c>
      <c r="X72" s="128" t="str">
        <f t="shared" si="7"/>
        <v/>
      </c>
      <c r="Y72" s="128" t="str">
        <f t="shared" si="7"/>
        <v/>
      </c>
      <c r="Z72" s="128" t="str">
        <f t="shared" si="7"/>
        <v/>
      </c>
      <c r="AA72" s="128" t="str">
        <f t="shared" si="7"/>
        <v/>
      </c>
      <c r="AB72" s="128" t="str">
        <f t="shared" si="7"/>
        <v/>
      </c>
      <c r="AC72" s="147" t="str">
        <f t="shared" si="7"/>
        <v/>
      </c>
    </row>
    <row r="73" spans="1:29" x14ac:dyDescent="0.3">
      <c r="A73"/>
      <c r="B73" s="156"/>
      <c r="C73" s="157"/>
      <c r="D73" s="158"/>
      <c r="F73" s="146" t="str">
        <f t="shared" si="6"/>
        <v/>
      </c>
      <c r="G73" s="128" t="str">
        <f t="shared" si="6"/>
        <v/>
      </c>
      <c r="H73" s="128" t="str">
        <f t="shared" si="6"/>
        <v/>
      </c>
      <c r="I73" s="128" t="str">
        <f t="shared" si="6"/>
        <v/>
      </c>
      <c r="J73" s="128" t="str">
        <f t="shared" ref="F73:O106" si="8">IF(AND(J$6&gt;=$C73, J$6&lt;=$D73),"1","")</f>
        <v/>
      </c>
      <c r="K73" s="128" t="str">
        <f t="shared" si="8"/>
        <v/>
      </c>
      <c r="L73" s="128" t="str">
        <f t="shared" si="8"/>
        <v/>
      </c>
      <c r="M73" s="128" t="str">
        <f t="shared" si="8"/>
        <v/>
      </c>
      <c r="N73" s="128" t="str">
        <f t="shared" si="8"/>
        <v/>
      </c>
      <c r="O73" s="128" t="str">
        <f t="shared" si="8"/>
        <v/>
      </c>
      <c r="P73" s="128" t="str">
        <f t="shared" si="7"/>
        <v/>
      </c>
      <c r="Q73" s="128" t="str">
        <f t="shared" si="7"/>
        <v/>
      </c>
      <c r="R73" s="128" t="str">
        <f t="shared" si="7"/>
        <v/>
      </c>
      <c r="S73" s="128" t="str">
        <f t="shared" si="7"/>
        <v/>
      </c>
      <c r="T73" s="128" t="str">
        <f t="shared" si="7"/>
        <v/>
      </c>
      <c r="U73" s="128" t="str">
        <f t="shared" si="7"/>
        <v/>
      </c>
      <c r="V73" s="128" t="str">
        <f t="shared" si="7"/>
        <v/>
      </c>
      <c r="W73" s="128" t="str">
        <f t="shared" si="7"/>
        <v/>
      </c>
      <c r="X73" s="128" t="str">
        <f t="shared" si="7"/>
        <v/>
      </c>
      <c r="Y73" s="128" t="str">
        <f t="shared" si="7"/>
        <v/>
      </c>
      <c r="Z73" s="128" t="str">
        <f t="shared" si="7"/>
        <v/>
      </c>
      <c r="AA73" s="128" t="str">
        <f t="shared" si="7"/>
        <v/>
      </c>
      <c r="AB73" s="128" t="str">
        <f t="shared" si="7"/>
        <v/>
      </c>
      <c r="AC73" s="147" t="str">
        <f t="shared" si="7"/>
        <v/>
      </c>
    </row>
    <row r="74" spans="1:29" x14ac:dyDescent="0.3">
      <c r="A74"/>
      <c r="B74" s="156"/>
      <c r="C74" s="157"/>
      <c r="D74" s="158"/>
      <c r="F74" s="146" t="str">
        <f t="shared" si="8"/>
        <v/>
      </c>
      <c r="G74" s="128" t="str">
        <f t="shared" si="8"/>
        <v/>
      </c>
      <c r="H74" s="128" t="str">
        <f t="shared" si="8"/>
        <v/>
      </c>
      <c r="I74" s="128" t="str">
        <f t="shared" si="8"/>
        <v/>
      </c>
      <c r="J74" s="128" t="str">
        <f t="shared" si="8"/>
        <v/>
      </c>
      <c r="K74" s="128" t="str">
        <f t="shared" si="8"/>
        <v/>
      </c>
      <c r="L74" s="128" t="str">
        <f t="shared" si="8"/>
        <v/>
      </c>
      <c r="M74" s="128" t="str">
        <f t="shared" si="8"/>
        <v/>
      </c>
      <c r="N74" s="128" t="str">
        <f t="shared" si="8"/>
        <v/>
      </c>
      <c r="O74" s="128" t="str">
        <f t="shared" si="8"/>
        <v/>
      </c>
      <c r="P74" s="128" t="str">
        <f t="shared" si="7"/>
        <v/>
      </c>
      <c r="Q74" s="128" t="str">
        <f t="shared" si="7"/>
        <v/>
      </c>
      <c r="R74" s="128" t="str">
        <f t="shared" si="7"/>
        <v/>
      </c>
      <c r="S74" s="128" t="str">
        <f t="shared" si="7"/>
        <v/>
      </c>
      <c r="T74" s="128" t="str">
        <f t="shared" si="7"/>
        <v/>
      </c>
      <c r="U74" s="128" t="str">
        <f t="shared" si="7"/>
        <v/>
      </c>
      <c r="V74" s="128" t="str">
        <f t="shared" si="7"/>
        <v/>
      </c>
      <c r="W74" s="128" t="str">
        <f t="shared" si="7"/>
        <v/>
      </c>
      <c r="X74" s="128" t="str">
        <f t="shared" si="7"/>
        <v/>
      </c>
      <c r="Y74" s="128" t="str">
        <f t="shared" si="7"/>
        <v/>
      </c>
      <c r="Z74" s="128" t="str">
        <f t="shared" si="7"/>
        <v/>
      </c>
      <c r="AA74" s="128" t="str">
        <f t="shared" si="7"/>
        <v/>
      </c>
      <c r="AB74" s="128" t="str">
        <f t="shared" si="7"/>
        <v/>
      </c>
      <c r="AC74" s="147" t="str">
        <f t="shared" si="7"/>
        <v/>
      </c>
    </row>
    <row r="75" spans="1:29" x14ac:dyDescent="0.3">
      <c r="A75"/>
      <c r="B75" s="156"/>
      <c r="C75" s="157"/>
      <c r="D75" s="158"/>
      <c r="F75" s="146" t="str">
        <f t="shared" si="8"/>
        <v/>
      </c>
      <c r="G75" s="128" t="str">
        <f t="shared" si="8"/>
        <v/>
      </c>
      <c r="H75" s="128" t="str">
        <f t="shared" si="8"/>
        <v/>
      </c>
      <c r="I75" s="128" t="str">
        <f t="shared" si="8"/>
        <v/>
      </c>
      <c r="J75" s="128" t="str">
        <f t="shared" si="8"/>
        <v/>
      </c>
      <c r="K75" s="128" t="str">
        <f t="shared" si="8"/>
        <v/>
      </c>
      <c r="L75" s="128" t="str">
        <f t="shared" si="8"/>
        <v/>
      </c>
      <c r="M75" s="128" t="str">
        <f t="shared" si="8"/>
        <v/>
      </c>
      <c r="N75" s="128" t="str">
        <f t="shared" si="8"/>
        <v/>
      </c>
      <c r="O75" s="128" t="str">
        <f t="shared" si="8"/>
        <v/>
      </c>
      <c r="P75" s="128" t="str">
        <f t="shared" si="7"/>
        <v/>
      </c>
      <c r="Q75" s="128" t="str">
        <f t="shared" si="7"/>
        <v/>
      </c>
      <c r="R75" s="128" t="str">
        <f t="shared" si="7"/>
        <v/>
      </c>
      <c r="S75" s="128" t="str">
        <f t="shared" si="7"/>
        <v/>
      </c>
      <c r="T75" s="128" t="str">
        <f t="shared" si="7"/>
        <v/>
      </c>
      <c r="U75" s="128" t="str">
        <f t="shared" si="7"/>
        <v/>
      </c>
      <c r="V75" s="128" t="str">
        <f t="shared" si="7"/>
        <v/>
      </c>
      <c r="W75" s="128" t="str">
        <f t="shared" si="7"/>
        <v/>
      </c>
      <c r="X75" s="128" t="str">
        <f t="shared" si="7"/>
        <v/>
      </c>
      <c r="Y75" s="128" t="str">
        <f t="shared" si="7"/>
        <v/>
      </c>
      <c r="Z75" s="128" t="str">
        <f t="shared" si="7"/>
        <v/>
      </c>
      <c r="AA75" s="128" t="str">
        <f t="shared" si="7"/>
        <v/>
      </c>
      <c r="AB75" s="128" t="str">
        <f t="shared" si="7"/>
        <v/>
      </c>
      <c r="AC75" s="147" t="str">
        <f t="shared" si="7"/>
        <v/>
      </c>
    </row>
    <row r="76" spans="1:29" x14ac:dyDescent="0.3">
      <c r="A76"/>
      <c r="B76" s="156"/>
      <c r="C76" s="157"/>
      <c r="D76" s="158"/>
      <c r="F76" s="146" t="str">
        <f t="shared" si="8"/>
        <v/>
      </c>
      <c r="G76" s="128" t="str">
        <f t="shared" si="8"/>
        <v/>
      </c>
      <c r="H76" s="128" t="str">
        <f t="shared" si="8"/>
        <v/>
      </c>
      <c r="I76" s="128" t="str">
        <f t="shared" si="8"/>
        <v/>
      </c>
      <c r="J76" s="128" t="str">
        <f t="shared" si="8"/>
        <v/>
      </c>
      <c r="K76" s="128" t="str">
        <f t="shared" si="8"/>
        <v/>
      </c>
      <c r="L76" s="128" t="str">
        <f t="shared" si="8"/>
        <v/>
      </c>
      <c r="M76" s="128" t="str">
        <f t="shared" si="8"/>
        <v/>
      </c>
      <c r="N76" s="128" t="str">
        <f t="shared" si="8"/>
        <v/>
      </c>
      <c r="O76" s="128" t="str">
        <f t="shared" si="8"/>
        <v/>
      </c>
      <c r="P76" s="128" t="str">
        <f t="shared" si="7"/>
        <v/>
      </c>
      <c r="Q76" s="128" t="str">
        <f t="shared" si="7"/>
        <v/>
      </c>
      <c r="R76" s="128" t="str">
        <f t="shared" si="7"/>
        <v/>
      </c>
      <c r="S76" s="128" t="str">
        <f t="shared" si="7"/>
        <v/>
      </c>
      <c r="T76" s="128" t="str">
        <f t="shared" si="7"/>
        <v/>
      </c>
      <c r="U76" s="128" t="str">
        <f t="shared" si="7"/>
        <v/>
      </c>
      <c r="V76" s="128" t="str">
        <f t="shared" si="7"/>
        <v/>
      </c>
      <c r="W76" s="128" t="str">
        <f t="shared" si="7"/>
        <v/>
      </c>
      <c r="X76" s="128" t="str">
        <f t="shared" si="7"/>
        <v/>
      </c>
      <c r="Y76" s="128" t="str">
        <f t="shared" si="7"/>
        <v/>
      </c>
      <c r="Z76" s="128" t="str">
        <f t="shared" si="7"/>
        <v/>
      </c>
      <c r="AA76" s="128" t="str">
        <f t="shared" si="7"/>
        <v/>
      </c>
      <c r="AB76" s="128" t="str">
        <f t="shared" si="7"/>
        <v/>
      </c>
      <c r="AC76" s="147" t="str">
        <f t="shared" si="7"/>
        <v/>
      </c>
    </row>
    <row r="77" spans="1:29" x14ac:dyDescent="0.3">
      <c r="A77"/>
      <c r="B77" s="156"/>
      <c r="C77" s="157"/>
      <c r="D77" s="158"/>
      <c r="F77" s="146" t="str">
        <f t="shared" si="8"/>
        <v/>
      </c>
      <c r="G77" s="128" t="str">
        <f t="shared" si="8"/>
        <v/>
      </c>
      <c r="H77" s="128" t="str">
        <f t="shared" si="8"/>
        <v/>
      </c>
      <c r="I77" s="128" t="str">
        <f t="shared" si="8"/>
        <v/>
      </c>
      <c r="J77" s="128" t="str">
        <f t="shared" si="8"/>
        <v/>
      </c>
      <c r="K77" s="128" t="str">
        <f t="shared" si="8"/>
        <v/>
      </c>
      <c r="L77" s="128" t="str">
        <f t="shared" si="8"/>
        <v/>
      </c>
      <c r="M77" s="128" t="str">
        <f t="shared" si="8"/>
        <v/>
      </c>
      <c r="N77" s="128" t="str">
        <f t="shared" si="8"/>
        <v/>
      </c>
      <c r="O77" s="128" t="str">
        <f t="shared" si="8"/>
        <v/>
      </c>
      <c r="P77" s="128" t="str">
        <f t="shared" si="7"/>
        <v/>
      </c>
      <c r="Q77" s="128" t="str">
        <f t="shared" si="7"/>
        <v/>
      </c>
      <c r="R77" s="128" t="str">
        <f t="shared" si="7"/>
        <v/>
      </c>
      <c r="S77" s="128" t="str">
        <f t="shared" si="7"/>
        <v/>
      </c>
      <c r="T77" s="128" t="str">
        <f t="shared" si="7"/>
        <v/>
      </c>
      <c r="U77" s="128" t="str">
        <f t="shared" si="7"/>
        <v/>
      </c>
      <c r="V77" s="128" t="str">
        <f t="shared" si="7"/>
        <v/>
      </c>
      <c r="W77" s="128" t="str">
        <f t="shared" si="7"/>
        <v/>
      </c>
      <c r="X77" s="128" t="str">
        <f t="shared" si="7"/>
        <v/>
      </c>
      <c r="Y77" s="128" t="str">
        <f t="shared" si="7"/>
        <v/>
      </c>
      <c r="Z77" s="128" t="str">
        <f t="shared" si="7"/>
        <v/>
      </c>
      <c r="AA77" s="128" t="str">
        <f t="shared" si="7"/>
        <v/>
      </c>
      <c r="AB77" s="128" t="str">
        <f t="shared" si="7"/>
        <v/>
      </c>
      <c r="AC77" s="147" t="str">
        <f t="shared" si="7"/>
        <v/>
      </c>
    </row>
    <row r="78" spans="1:29" x14ac:dyDescent="0.3">
      <c r="A78"/>
      <c r="B78" s="156"/>
      <c r="C78" s="157"/>
      <c r="D78" s="158"/>
      <c r="F78" s="146" t="str">
        <f t="shared" si="8"/>
        <v/>
      </c>
      <c r="G78" s="128" t="str">
        <f t="shared" si="8"/>
        <v/>
      </c>
      <c r="H78" s="128" t="str">
        <f t="shared" si="8"/>
        <v/>
      </c>
      <c r="I78" s="128" t="str">
        <f t="shared" si="8"/>
        <v/>
      </c>
      <c r="J78" s="128" t="str">
        <f t="shared" si="8"/>
        <v/>
      </c>
      <c r="K78" s="128" t="str">
        <f t="shared" si="8"/>
        <v/>
      </c>
      <c r="L78" s="128" t="str">
        <f t="shared" si="8"/>
        <v/>
      </c>
      <c r="M78" s="128" t="str">
        <f t="shared" si="8"/>
        <v/>
      </c>
      <c r="N78" s="128" t="str">
        <f t="shared" si="8"/>
        <v/>
      </c>
      <c r="O78" s="128" t="str">
        <f t="shared" si="8"/>
        <v/>
      </c>
      <c r="P78" s="128" t="str">
        <f t="shared" si="7"/>
        <v/>
      </c>
      <c r="Q78" s="128" t="str">
        <f t="shared" ref="P78:AC106" si="9">IF(AND(Q$6&gt;=$C78, Q$6&lt;=$D78),"1","")</f>
        <v/>
      </c>
      <c r="R78" s="128" t="str">
        <f t="shared" si="9"/>
        <v/>
      </c>
      <c r="S78" s="128" t="str">
        <f t="shared" si="9"/>
        <v/>
      </c>
      <c r="T78" s="128" t="str">
        <f t="shared" si="9"/>
        <v/>
      </c>
      <c r="U78" s="128" t="str">
        <f t="shared" si="9"/>
        <v/>
      </c>
      <c r="V78" s="128" t="str">
        <f t="shared" si="9"/>
        <v/>
      </c>
      <c r="W78" s="128" t="str">
        <f t="shared" si="9"/>
        <v/>
      </c>
      <c r="X78" s="128" t="str">
        <f t="shared" si="9"/>
        <v/>
      </c>
      <c r="Y78" s="128" t="str">
        <f t="shared" si="9"/>
        <v/>
      </c>
      <c r="Z78" s="128" t="str">
        <f t="shared" si="9"/>
        <v/>
      </c>
      <c r="AA78" s="128" t="str">
        <f t="shared" si="9"/>
        <v/>
      </c>
      <c r="AB78" s="128" t="str">
        <f t="shared" si="9"/>
        <v/>
      </c>
      <c r="AC78" s="147" t="str">
        <f t="shared" si="9"/>
        <v/>
      </c>
    </row>
    <row r="79" spans="1:29" x14ac:dyDescent="0.3">
      <c r="A79"/>
      <c r="B79" s="156"/>
      <c r="C79" s="157"/>
      <c r="D79" s="158"/>
      <c r="F79" s="146" t="str">
        <f t="shared" si="8"/>
        <v/>
      </c>
      <c r="G79" s="128" t="str">
        <f t="shared" si="8"/>
        <v/>
      </c>
      <c r="H79" s="128" t="str">
        <f t="shared" si="8"/>
        <v/>
      </c>
      <c r="I79" s="128" t="str">
        <f t="shared" si="8"/>
        <v/>
      </c>
      <c r="J79" s="128" t="str">
        <f t="shared" si="8"/>
        <v/>
      </c>
      <c r="K79" s="128" t="str">
        <f t="shared" si="8"/>
        <v/>
      </c>
      <c r="L79" s="128" t="str">
        <f t="shared" si="8"/>
        <v/>
      </c>
      <c r="M79" s="128" t="str">
        <f t="shared" si="8"/>
        <v/>
      </c>
      <c r="N79" s="128" t="str">
        <f t="shared" si="8"/>
        <v/>
      </c>
      <c r="O79" s="128" t="str">
        <f t="shared" si="8"/>
        <v/>
      </c>
      <c r="P79" s="128" t="str">
        <f t="shared" si="9"/>
        <v/>
      </c>
      <c r="Q79" s="128" t="str">
        <f t="shared" si="9"/>
        <v/>
      </c>
      <c r="R79" s="128" t="str">
        <f t="shared" si="9"/>
        <v/>
      </c>
      <c r="S79" s="128" t="str">
        <f t="shared" si="9"/>
        <v/>
      </c>
      <c r="T79" s="128" t="str">
        <f t="shared" si="9"/>
        <v/>
      </c>
      <c r="U79" s="128" t="str">
        <f t="shared" si="9"/>
        <v/>
      </c>
      <c r="V79" s="128" t="str">
        <f t="shared" si="9"/>
        <v/>
      </c>
      <c r="W79" s="128" t="str">
        <f t="shared" si="9"/>
        <v/>
      </c>
      <c r="X79" s="128" t="str">
        <f t="shared" si="9"/>
        <v/>
      </c>
      <c r="Y79" s="128" t="str">
        <f t="shared" si="9"/>
        <v/>
      </c>
      <c r="Z79" s="128" t="str">
        <f t="shared" si="9"/>
        <v/>
      </c>
      <c r="AA79" s="128" t="str">
        <f t="shared" si="9"/>
        <v/>
      </c>
      <c r="AB79" s="128" t="str">
        <f t="shared" si="9"/>
        <v/>
      </c>
      <c r="AC79" s="147" t="str">
        <f t="shared" si="9"/>
        <v/>
      </c>
    </row>
    <row r="80" spans="1:29" x14ac:dyDescent="0.3">
      <c r="A80"/>
      <c r="B80" s="156"/>
      <c r="C80" s="157"/>
      <c r="D80" s="158"/>
      <c r="F80" s="146" t="str">
        <f t="shared" si="8"/>
        <v/>
      </c>
      <c r="G80" s="128" t="str">
        <f t="shared" si="8"/>
        <v/>
      </c>
      <c r="H80" s="128" t="str">
        <f t="shared" si="8"/>
        <v/>
      </c>
      <c r="I80" s="128" t="str">
        <f t="shared" si="8"/>
        <v/>
      </c>
      <c r="J80" s="128" t="str">
        <f t="shared" si="8"/>
        <v/>
      </c>
      <c r="K80" s="128" t="str">
        <f t="shared" si="8"/>
        <v/>
      </c>
      <c r="L80" s="128" t="str">
        <f t="shared" si="8"/>
        <v/>
      </c>
      <c r="M80" s="128" t="str">
        <f t="shared" si="8"/>
        <v/>
      </c>
      <c r="N80" s="128" t="str">
        <f t="shared" si="8"/>
        <v/>
      </c>
      <c r="O80" s="128" t="str">
        <f t="shared" si="8"/>
        <v/>
      </c>
      <c r="P80" s="128" t="str">
        <f t="shared" si="9"/>
        <v/>
      </c>
      <c r="Q80" s="128" t="str">
        <f t="shared" si="9"/>
        <v/>
      </c>
      <c r="R80" s="128" t="str">
        <f t="shared" si="9"/>
        <v/>
      </c>
      <c r="S80" s="128" t="str">
        <f t="shared" si="9"/>
        <v/>
      </c>
      <c r="T80" s="128" t="str">
        <f t="shared" si="9"/>
        <v/>
      </c>
      <c r="U80" s="128" t="str">
        <f t="shared" si="9"/>
        <v/>
      </c>
      <c r="V80" s="128" t="str">
        <f t="shared" si="9"/>
        <v/>
      </c>
      <c r="W80" s="128" t="str">
        <f t="shared" si="9"/>
        <v/>
      </c>
      <c r="X80" s="128" t="str">
        <f t="shared" si="9"/>
        <v/>
      </c>
      <c r="Y80" s="128" t="str">
        <f t="shared" si="9"/>
        <v/>
      </c>
      <c r="Z80" s="128" t="str">
        <f t="shared" si="9"/>
        <v/>
      </c>
      <c r="AA80" s="128" t="str">
        <f t="shared" si="9"/>
        <v/>
      </c>
      <c r="AB80" s="128" t="str">
        <f t="shared" si="9"/>
        <v/>
      </c>
      <c r="AC80" s="147" t="str">
        <f t="shared" si="9"/>
        <v/>
      </c>
    </row>
    <row r="81" spans="1:29" x14ac:dyDescent="0.3">
      <c r="A81"/>
      <c r="B81" s="156"/>
      <c r="C81" s="157"/>
      <c r="D81" s="158"/>
      <c r="F81" s="146" t="str">
        <f t="shared" si="8"/>
        <v/>
      </c>
      <c r="G81" s="128" t="str">
        <f t="shared" si="8"/>
        <v/>
      </c>
      <c r="H81" s="128" t="str">
        <f t="shared" si="8"/>
        <v/>
      </c>
      <c r="I81" s="128" t="str">
        <f t="shared" si="8"/>
        <v/>
      </c>
      <c r="J81" s="128" t="str">
        <f t="shared" si="8"/>
        <v/>
      </c>
      <c r="K81" s="128" t="str">
        <f t="shared" si="8"/>
        <v/>
      </c>
      <c r="L81" s="128" t="str">
        <f t="shared" si="8"/>
        <v/>
      </c>
      <c r="M81" s="128" t="str">
        <f t="shared" si="8"/>
        <v/>
      </c>
      <c r="N81" s="128" t="str">
        <f t="shared" si="8"/>
        <v/>
      </c>
      <c r="O81" s="128" t="str">
        <f t="shared" si="8"/>
        <v/>
      </c>
      <c r="P81" s="128" t="str">
        <f t="shared" si="9"/>
        <v/>
      </c>
      <c r="Q81" s="128" t="str">
        <f t="shared" si="9"/>
        <v/>
      </c>
      <c r="R81" s="128" t="str">
        <f t="shared" si="9"/>
        <v/>
      </c>
      <c r="S81" s="128" t="str">
        <f t="shared" si="9"/>
        <v/>
      </c>
      <c r="T81" s="128" t="str">
        <f t="shared" si="9"/>
        <v/>
      </c>
      <c r="U81" s="128" t="str">
        <f t="shared" si="9"/>
        <v/>
      </c>
      <c r="V81" s="128" t="str">
        <f t="shared" si="9"/>
        <v/>
      </c>
      <c r="W81" s="128" t="str">
        <f t="shared" si="9"/>
        <v/>
      </c>
      <c r="X81" s="128" t="str">
        <f t="shared" si="9"/>
        <v/>
      </c>
      <c r="Y81" s="128" t="str">
        <f t="shared" si="9"/>
        <v/>
      </c>
      <c r="Z81" s="128" t="str">
        <f t="shared" si="9"/>
        <v/>
      </c>
      <c r="AA81" s="128" t="str">
        <f t="shared" si="9"/>
        <v/>
      </c>
      <c r="AB81" s="128" t="str">
        <f t="shared" si="9"/>
        <v/>
      </c>
      <c r="AC81" s="147" t="str">
        <f t="shared" si="9"/>
        <v/>
      </c>
    </row>
    <row r="82" spans="1:29" x14ac:dyDescent="0.3">
      <c r="A82"/>
      <c r="B82" s="156"/>
      <c r="C82" s="157"/>
      <c r="D82" s="158"/>
      <c r="F82" s="146" t="str">
        <f t="shared" si="8"/>
        <v/>
      </c>
      <c r="G82" s="128" t="str">
        <f t="shared" si="8"/>
        <v/>
      </c>
      <c r="H82" s="128" t="str">
        <f t="shared" si="8"/>
        <v/>
      </c>
      <c r="I82" s="128" t="str">
        <f t="shared" si="8"/>
        <v/>
      </c>
      <c r="J82" s="128" t="str">
        <f t="shared" si="8"/>
        <v/>
      </c>
      <c r="K82" s="128" t="str">
        <f t="shared" si="8"/>
        <v/>
      </c>
      <c r="L82" s="128" t="str">
        <f t="shared" si="8"/>
        <v/>
      </c>
      <c r="M82" s="128" t="str">
        <f t="shared" si="8"/>
        <v/>
      </c>
      <c r="N82" s="128" t="str">
        <f t="shared" si="8"/>
        <v/>
      </c>
      <c r="O82" s="128" t="str">
        <f t="shared" si="8"/>
        <v/>
      </c>
      <c r="P82" s="128" t="str">
        <f t="shared" si="9"/>
        <v/>
      </c>
      <c r="Q82" s="128" t="str">
        <f t="shared" si="9"/>
        <v/>
      </c>
      <c r="R82" s="128" t="str">
        <f t="shared" si="9"/>
        <v/>
      </c>
      <c r="S82" s="128" t="str">
        <f t="shared" si="9"/>
        <v/>
      </c>
      <c r="T82" s="128" t="str">
        <f t="shared" si="9"/>
        <v/>
      </c>
      <c r="U82" s="128" t="str">
        <f t="shared" si="9"/>
        <v/>
      </c>
      <c r="V82" s="128" t="str">
        <f t="shared" si="9"/>
        <v/>
      </c>
      <c r="W82" s="128" t="str">
        <f t="shared" si="9"/>
        <v/>
      </c>
      <c r="X82" s="128" t="str">
        <f t="shared" si="9"/>
        <v/>
      </c>
      <c r="Y82" s="128" t="str">
        <f t="shared" si="9"/>
        <v/>
      </c>
      <c r="Z82" s="128" t="str">
        <f t="shared" si="9"/>
        <v/>
      </c>
      <c r="AA82" s="128" t="str">
        <f t="shared" si="9"/>
        <v/>
      </c>
      <c r="AB82" s="128" t="str">
        <f t="shared" si="9"/>
        <v/>
      </c>
      <c r="AC82" s="147" t="str">
        <f t="shared" si="9"/>
        <v/>
      </c>
    </row>
    <row r="83" spans="1:29" x14ac:dyDescent="0.3">
      <c r="A83"/>
      <c r="B83" s="156"/>
      <c r="C83" s="157"/>
      <c r="D83" s="158"/>
      <c r="F83" s="146" t="str">
        <f t="shared" si="8"/>
        <v/>
      </c>
      <c r="G83" s="128" t="str">
        <f t="shared" si="8"/>
        <v/>
      </c>
      <c r="H83" s="128" t="str">
        <f t="shared" si="8"/>
        <v/>
      </c>
      <c r="I83" s="128" t="str">
        <f t="shared" si="8"/>
        <v/>
      </c>
      <c r="J83" s="128" t="str">
        <f t="shared" si="8"/>
        <v/>
      </c>
      <c r="K83" s="128" t="str">
        <f t="shared" si="8"/>
        <v/>
      </c>
      <c r="L83" s="128" t="str">
        <f t="shared" si="8"/>
        <v/>
      </c>
      <c r="M83" s="128" t="str">
        <f t="shared" si="8"/>
        <v/>
      </c>
      <c r="N83" s="128" t="str">
        <f t="shared" si="8"/>
        <v/>
      </c>
      <c r="O83" s="128" t="str">
        <f t="shared" si="8"/>
        <v/>
      </c>
      <c r="P83" s="128" t="str">
        <f t="shared" si="9"/>
        <v/>
      </c>
      <c r="Q83" s="128" t="str">
        <f t="shared" si="9"/>
        <v/>
      </c>
      <c r="R83" s="128" t="str">
        <f t="shared" si="9"/>
        <v/>
      </c>
      <c r="S83" s="128" t="str">
        <f t="shared" si="9"/>
        <v/>
      </c>
      <c r="T83" s="128" t="str">
        <f t="shared" si="9"/>
        <v/>
      </c>
      <c r="U83" s="128" t="str">
        <f t="shared" si="9"/>
        <v/>
      </c>
      <c r="V83" s="128" t="str">
        <f t="shared" si="9"/>
        <v/>
      </c>
      <c r="W83" s="128" t="str">
        <f t="shared" si="9"/>
        <v/>
      </c>
      <c r="X83" s="128" t="str">
        <f t="shared" si="9"/>
        <v/>
      </c>
      <c r="Y83" s="128" t="str">
        <f t="shared" si="9"/>
        <v/>
      </c>
      <c r="Z83" s="128" t="str">
        <f t="shared" si="9"/>
        <v/>
      </c>
      <c r="AA83" s="128" t="str">
        <f t="shared" si="9"/>
        <v/>
      </c>
      <c r="AB83" s="128" t="str">
        <f t="shared" si="9"/>
        <v/>
      </c>
      <c r="AC83" s="147" t="str">
        <f t="shared" si="9"/>
        <v/>
      </c>
    </row>
    <row r="84" spans="1:29" x14ac:dyDescent="0.3">
      <c r="A84"/>
      <c r="B84" s="156"/>
      <c r="C84" s="157"/>
      <c r="D84" s="158"/>
      <c r="F84" s="146" t="str">
        <f t="shared" si="8"/>
        <v/>
      </c>
      <c r="G84" s="128" t="str">
        <f t="shared" si="8"/>
        <v/>
      </c>
      <c r="H84" s="128" t="str">
        <f t="shared" si="8"/>
        <v/>
      </c>
      <c r="I84" s="128" t="str">
        <f t="shared" si="8"/>
        <v/>
      </c>
      <c r="J84" s="128" t="str">
        <f t="shared" si="8"/>
        <v/>
      </c>
      <c r="K84" s="128" t="str">
        <f t="shared" si="8"/>
        <v/>
      </c>
      <c r="L84" s="128" t="str">
        <f t="shared" si="8"/>
        <v/>
      </c>
      <c r="M84" s="128" t="str">
        <f t="shared" si="8"/>
        <v/>
      </c>
      <c r="N84" s="128" t="str">
        <f t="shared" si="8"/>
        <v/>
      </c>
      <c r="O84" s="128" t="str">
        <f t="shared" si="8"/>
        <v/>
      </c>
      <c r="P84" s="128" t="str">
        <f t="shared" si="9"/>
        <v/>
      </c>
      <c r="Q84" s="128" t="str">
        <f t="shared" si="9"/>
        <v/>
      </c>
      <c r="R84" s="128" t="str">
        <f t="shared" si="9"/>
        <v/>
      </c>
      <c r="S84" s="128" t="str">
        <f t="shared" si="9"/>
        <v/>
      </c>
      <c r="T84" s="128" t="str">
        <f t="shared" si="9"/>
        <v/>
      </c>
      <c r="U84" s="128" t="str">
        <f t="shared" si="9"/>
        <v/>
      </c>
      <c r="V84" s="128" t="str">
        <f t="shared" si="9"/>
        <v/>
      </c>
      <c r="W84" s="128" t="str">
        <f t="shared" si="9"/>
        <v/>
      </c>
      <c r="X84" s="128" t="str">
        <f t="shared" si="9"/>
        <v/>
      </c>
      <c r="Y84" s="128" t="str">
        <f t="shared" si="9"/>
        <v/>
      </c>
      <c r="Z84" s="128" t="str">
        <f t="shared" si="9"/>
        <v/>
      </c>
      <c r="AA84" s="128" t="str">
        <f t="shared" si="9"/>
        <v/>
      </c>
      <c r="AB84" s="128" t="str">
        <f t="shared" si="9"/>
        <v/>
      </c>
      <c r="AC84" s="147" t="str">
        <f t="shared" si="9"/>
        <v/>
      </c>
    </row>
    <row r="85" spans="1:29" x14ac:dyDescent="0.3">
      <c r="A85"/>
      <c r="B85" s="156"/>
      <c r="C85" s="157"/>
      <c r="D85" s="158"/>
      <c r="F85" s="146" t="str">
        <f t="shared" si="8"/>
        <v/>
      </c>
      <c r="G85" s="128" t="str">
        <f t="shared" si="8"/>
        <v/>
      </c>
      <c r="H85" s="128" t="str">
        <f t="shared" si="8"/>
        <v/>
      </c>
      <c r="I85" s="128" t="str">
        <f t="shared" si="8"/>
        <v/>
      </c>
      <c r="J85" s="128" t="str">
        <f t="shared" si="8"/>
        <v/>
      </c>
      <c r="K85" s="128" t="str">
        <f t="shared" si="8"/>
        <v/>
      </c>
      <c r="L85" s="128" t="str">
        <f t="shared" si="8"/>
        <v/>
      </c>
      <c r="M85" s="128" t="str">
        <f t="shared" si="8"/>
        <v/>
      </c>
      <c r="N85" s="128" t="str">
        <f t="shared" si="8"/>
        <v/>
      </c>
      <c r="O85" s="128" t="str">
        <f t="shared" si="8"/>
        <v/>
      </c>
      <c r="P85" s="128" t="str">
        <f t="shared" si="9"/>
        <v/>
      </c>
      <c r="Q85" s="128" t="str">
        <f t="shared" si="9"/>
        <v/>
      </c>
      <c r="R85" s="128" t="str">
        <f t="shared" si="9"/>
        <v/>
      </c>
      <c r="S85" s="128" t="str">
        <f t="shared" si="9"/>
        <v/>
      </c>
      <c r="T85" s="128" t="str">
        <f t="shared" si="9"/>
        <v/>
      </c>
      <c r="U85" s="128" t="str">
        <f t="shared" si="9"/>
        <v/>
      </c>
      <c r="V85" s="128" t="str">
        <f t="shared" si="9"/>
        <v/>
      </c>
      <c r="W85" s="128" t="str">
        <f t="shared" si="9"/>
        <v/>
      </c>
      <c r="X85" s="128" t="str">
        <f t="shared" si="9"/>
        <v/>
      </c>
      <c r="Y85" s="128" t="str">
        <f t="shared" si="9"/>
        <v/>
      </c>
      <c r="Z85" s="128" t="str">
        <f t="shared" si="9"/>
        <v/>
      </c>
      <c r="AA85" s="128" t="str">
        <f t="shared" si="9"/>
        <v/>
      </c>
      <c r="AB85" s="128" t="str">
        <f t="shared" si="9"/>
        <v/>
      </c>
      <c r="AC85" s="147" t="str">
        <f t="shared" si="9"/>
        <v/>
      </c>
    </row>
    <row r="86" spans="1:29" x14ac:dyDescent="0.3">
      <c r="A86"/>
      <c r="B86" s="156"/>
      <c r="C86" s="157"/>
      <c r="D86" s="158"/>
      <c r="F86" s="146" t="str">
        <f t="shared" si="8"/>
        <v/>
      </c>
      <c r="G86" s="128" t="str">
        <f t="shared" si="8"/>
        <v/>
      </c>
      <c r="H86" s="128" t="str">
        <f t="shared" si="8"/>
        <v/>
      </c>
      <c r="I86" s="128" t="str">
        <f t="shared" si="8"/>
        <v/>
      </c>
      <c r="J86" s="128" t="str">
        <f t="shared" si="8"/>
        <v/>
      </c>
      <c r="K86" s="128" t="str">
        <f t="shared" si="8"/>
        <v/>
      </c>
      <c r="L86" s="128" t="str">
        <f t="shared" si="8"/>
        <v/>
      </c>
      <c r="M86" s="128" t="str">
        <f t="shared" si="8"/>
        <v/>
      </c>
      <c r="N86" s="128" t="str">
        <f t="shared" si="8"/>
        <v/>
      </c>
      <c r="O86" s="128" t="str">
        <f t="shared" si="8"/>
        <v/>
      </c>
      <c r="P86" s="128" t="str">
        <f t="shared" si="9"/>
        <v/>
      </c>
      <c r="Q86" s="128" t="str">
        <f t="shared" si="9"/>
        <v/>
      </c>
      <c r="R86" s="128" t="str">
        <f t="shared" si="9"/>
        <v/>
      </c>
      <c r="S86" s="128" t="str">
        <f t="shared" si="9"/>
        <v/>
      </c>
      <c r="T86" s="128" t="str">
        <f t="shared" si="9"/>
        <v/>
      </c>
      <c r="U86" s="128" t="str">
        <f t="shared" si="9"/>
        <v/>
      </c>
      <c r="V86" s="128" t="str">
        <f t="shared" si="9"/>
        <v/>
      </c>
      <c r="W86" s="128" t="str">
        <f t="shared" si="9"/>
        <v/>
      </c>
      <c r="X86" s="128" t="str">
        <f t="shared" si="9"/>
        <v/>
      </c>
      <c r="Y86" s="128" t="str">
        <f t="shared" si="9"/>
        <v/>
      </c>
      <c r="Z86" s="128" t="str">
        <f t="shared" si="9"/>
        <v/>
      </c>
      <c r="AA86" s="128" t="str">
        <f t="shared" si="9"/>
        <v/>
      </c>
      <c r="AB86" s="128" t="str">
        <f t="shared" si="9"/>
        <v/>
      </c>
      <c r="AC86" s="147" t="str">
        <f t="shared" si="9"/>
        <v/>
      </c>
    </row>
    <row r="87" spans="1:29" x14ac:dyDescent="0.3">
      <c r="A87"/>
      <c r="B87" s="156"/>
      <c r="C87" s="157"/>
      <c r="D87" s="158"/>
      <c r="F87" s="146" t="str">
        <f t="shared" si="8"/>
        <v/>
      </c>
      <c r="G87" s="128" t="str">
        <f t="shared" si="8"/>
        <v/>
      </c>
      <c r="H87" s="128" t="str">
        <f t="shared" si="8"/>
        <v/>
      </c>
      <c r="I87" s="128" t="str">
        <f t="shared" si="8"/>
        <v/>
      </c>
      <c r="J87" s="128" t="str">
        <f t="shared" si="8"/>
        <v/>
      </c>
      <c r="K87" s="128" t="str">
        <f t="shared" si="8"/>
        <v/>
      </c>
      <c r="L87" s="128" t="str">
        <f t="shared" si="8"/>
        <v/>
      </c>
      <c r="M87" s="128" t="str">
        <f t="shared" si="8"/>
        <v/>
      </c>
      <c r="N87" s="128" t="str">
        <f t="shared" si="8"/>
        <v/>
      </c>
      <c r="O87" s="128" t="str">
        <f t="shared" si="8"/>
        <v/>
      </c>
      <c r="P87" s="128" t="str">
        <f t="shared" si="9"/>
        <v/>
      </c>
      <c r="Q87" s="128" t="str">
        <f t="shared" si="9"/>
        <v/>
      </c>
      <c r="R87" s="128" t="str">
        <f t="shared" si="9"/>
        <v/>
      </c>
      <c r="S87" s="128" t="str">
        <f t="shared" si="9"/>
        <v/>
      </c>
      <c r="T87" s="128" t="str">
        <f t="shared" si="9"/>
        <v/>
      </c>
      <c r="U87" s="128" t="str">
        <f t="shared" si="9"/>
        <v/>
      </c>
      <c r="V87" s="128" t="str">
        <f t="shared" si="9"/>
        <v/>
      </c>
      <c r="W87" s="128" t="str">
        <f t="shared" si="9"/>
        <v/>
      </c>
      <c r="X87" s="128" t="str">
        <f t="shared" si="9"/>
        <v/>
      </c>
      <c r="Y87" s="128" t="str">
        <f t="shared" si="9"/>
        <v/>
      </c>
      <c r="Z87" s="128" t="str">
        <f t="shared" si="9"/>
        <v/>
      </c>
      <c r="AA87" s="128" t="str">
        <f t="shared" si="9"/>
        <v/>
      </c>
      <c r="AB87" s="128" t="str">
        <f t="shared" si="9"/>
        <v/>
      </c>
      <c r="AC87" s="147" t="str">
        <f t="shared" si="9"/>
        <v/>
      </c>
    </row>
    <row r="88" spans="1:29" x14ac:dyDescent="0.3">
      <c r="A88"/>
      <c r="B88" s="156"/>
      <c r="C88" s="157"/>
      <c r="D88" s="158"/>
      <c r="F88" s="146" t="str">
        <f t="shared" si="8"/>
        <v/>
      </c>
      <c r="G88" s="128" t="str">
        <f t="shared" si="8"/>
        <v/>
      </c>
      <c r="H88" s="128" t="str">
        <f t="shared" si="8"/>
        <v/>
      </c>
      <c r="I88" s="128" t="str">
        <f t="shared" si="8"/>
        <v/>
      </c>
      <c r="J88" s="128" t="str">
        <f t="shared" si="8"/>
        <v/>
      </c>
      <c r="K88" s="128" t="str">
        <f t="shared" si="8"/>
        <v/>
      </c>
      <c r="L88" s="128" t="str">
        <f t="shared" si="8"/>
        <v/>
      </c>
      <c r="M88" s="128" t="str">
        <f t="shared" si="8"/>
        <v/>
      </c>
      <c r="N88" s="128" t="str">
        <f t="shared" si="8"/>
        <v/>
      </c>
      <c r="O88" s="128" t="str">
        <f t="shared" si="8"/>
        <v/>
      </c>
      <c r="P88" s="128" t="str">
        <f t="shared" si="9"/>
        <v/>
      </c>
      <c r="Q88" s="128" t="str">
        <f t="shared" si="9"/>
        <v/>
      </c>
      <c r="R88" s="128" t="str">
        <f t="shared" si="9"/>
        <v/>
      </c>
      <c r="S88" s="128" t="str">
        <f t="shared" si="9"/>
        <v/>
      </c>
      <c r="T88" s="128" t="str">
        <f t="shared" si="9"/>
        <v/>
      </c>
      <c r="U88" s="128" t="str">
        <f t="shared" si="9"/>
        <v/>
      </c>
      <c r="V88" s="128" t="str">
        <f t="shared" si="9"/>
        <v/>
      </c>
      <c r="W88" s="128" t="str">
        <f t="shared" si="9"/>
        <v/>
      </c>
      <c r="X88" s="128" t="str">
        <f t="shared" si="9"/>
        <v/>
      </c>
      <c r="Y88" s="128" t="str">
        <f t="shared" si="9"/>
        <v/>
      </c>
      <c r="Z88" s="128" t="str">
        <f t="shared" si="9"/>
        <v/>
      </c>
      <c r="AA88" s="128" t="str">
        <f t="shared" si="9"/>
        <v/>
      </c>
      <c r="AB88" s="128" t="str">
        <f t="shared" si="9"/>
        <v/>
      </c>
      <c r="AC88" s="147" t="str">
        <f t="shared" si="9"/>
        <v/>
      </c>
    </row>
    <row r="89" spans="1:29" x14ac:dyDescent="0.3">
      <c r="A89"/>
      <c r="B89" s="156"/>
      <c r="C89" s="157"/>
      <c r="D89" s="158"/>
      <c r="F89" s="146" t="str">
        <f t="shared" si="8"/>
        <v/>
      </c>
      <c r="G89" s="128" t="str">
        <f t="shared" si="8"/>
        <v/>
      </c>
      <c r="H89" s="128" t="str">
        <f t="shared" si="8"/>
        <v/>
      </c>
      <c r="I89" s="128" t="str">
        <f t="shared" si="8"/>
        <v/>
      </c>
      <c r="J89" s="128" t="str">
        <f t="shared" si="8"/>
        <v/>
      </c>
      <c r="K89" s="128" t="str">
        <f t="shared" si="8"/>
        <v/>
      </c>
      <c r="L89" s="128" t="str">
        <f t="shared" si="8"/>
        <v/>
      </c>
      <c r="M89" s="128" t="str">
        <f t="shared" si="8"/>
        <v/>
      </c>
      <c r="N89" s="128" t="str">
        <f t="shared" si="8"/>
        <v/>
      </c>
      <c r="O89" s="128" t="str">
        <f t="shared" si="8"/>
        <v/>
      </c>
      <c r="P89" s="128" t="str">
        <f t="shared" si="9"/>
        <v/>
      </c>
      <c r="Q89" s="128" t="str">
        <f t="shared" si="9"/>
        <v/>
      </c>
      <c r="R89" s="128" t="str">
        <f t="shared" si="9"/>
        <v/>
      </c>
      <c r="S89" s="128" t="str">
        <f t="shared" si="9"/>
        <v/>
      </c>
      <c r="T89" s="128" t="str">
        <f t="shared" si="9"/>
        <v/>
      </c>
      <c r="U89" s="128" t="str">
        <f t="shared" si="9"/>
        <v/>
      </c>
      <c r="V89" s="128" t="str">
        <f t="shared" si="9"/>
        <v/>
      </c>
      <c r="W89" s="128" t="str">
        <f t="shared" si="9"/>
        <v/>
      </c>
      <c r="X89" s="128" t="str">
        <f t="shared" si="9"/>
        <v/>
      </c>
      <c r="Y89" s="128" t="str">
        <f t="shared" si="9"/>
        <v/>
      </c>
      <c r="Z89" s="128" t="str">
        <f t="shared" si="9"/>
        <v/>
      </c>
      <c r="AA89" s="128" t="str">
        <f t="shared" si="9"/>
        <v/>
      </c>
      <c r="AB89" s="128" t="str">
        <f t="shared" si="9"/>
        <v/>
      </c>
      <c r="AC89" s="147" t="str">
        <f t="shared" si="9"/>
        <v/>
      </c>
    </row>
    <row r="90" spans="1:29" x14ac:dyDescent="0.3">
      <c r="A90"/>
      <c r="B90" s="156"/>
      <c r="C90" s="157"/>
      <c r="D90" s="158"/>
      <c r="F90" s="146" t="str">
        <f t="shared" si="8"/>
        <v/>
      </c>
      <c r="G90" s="128" t="str">
        <f t="shared" si="8"/>
        <v/>
      </c>
      <c r="H90" s="128" t="str">
        <f t="shared" si="8"/>
        <v/>
      </c>
      <c r="I90" s="128" t="str">
        <f t="shared" si="8"/>
        <v/>
      </c>
      <c r="J90" s="128" t="str">
        <f t="shared" si="8"/>
        <v/>
      </c>
      <c r="K90" s="128" t="str">
        <f t="shared" si="8"/>
        <v/>
      </c>
      <c r="L90" s="128" t="str">
        <f t="shared" si="8"/>
        <v/>
      </c>
      <c r="M90" s="128" t="str">
        <f t="shared" si="8"/>
        <v/>
      </c>
      <c r="N90" s="128" t="str">
        <f t="shared" si="8"/>
        <v/>
      </c>
      <c r="O90" s="128" t="str">
        <f t="shared" si="8"/>
        <v/>
      </c>
      <c r="P90" s="128" t="str">
        <f t="shared" si="9"/>
        <v/>
      </c>
      <c r="Q90" s="128" t="str">
        <f t="shared" si="9"/>
        <v/>
      </c>
      <c r="R90" s="128" t="str">
        <f t="shared" si="9"/>
        <v/>
      </c>
      <c r="S90" s="128" t="str">
        <f t="shared" si="9"/>
        <v/>
      </c>
      <c r="T90" s="128" t="str">
        <f t="shared" si="9"/>
        <v/>
      </c>
      <c r="U90" s="128" t="str">
        <f t="shared" si="9"/>
        <v/>
      </c>
      <c r="V90" s="128" t="str">
        <f t="shared" si="9"/>
        <v/>
      </c>
      <c r="W90" s="128" t="str">
        <f t="shared" si="9"/>
        <v/>
      </c>
      <c r="X90" s="128" t="str">
        <f t="shared" si="9"/>
        <v/>
      </c>
      <c r="Y90" s="128" t="str">
        <f t="shared" si="9"/>
        <v/>
      </c>
      <c r="Z90" s="128" t="str">
        <f t="shared" si="9"/>
        <v/>
      </c>
      <c r="AA90" s="128" t="str">
        <f t="shared" si="9"/>
        <v/>
      </c>
      <c r="AB90" s="128" t="str">
        <f t="shared" si="9"/>
        <v/>
      </c>
      <c r="AC90" s="147" t="str">
        <f t="shared" si="9"/>
        <v/>
      </c>
    </row>
    <row r="91" spans="1:29" x14ac:dyDescent="0.3">
      <c r="A91"/>
      <c r="B91" s="156"/>
      <c r="C91" s="157"/>
      <c r="D91" s="158"/>
      <c r="F91" s="146" t="str">
        <f t="shared" si="8"/>
        <v/>
      </c>
      <c r="G91" s="128" t="str">
        <f t="shared" si="8"/>
        <v/>
      </c>
      <c r="H91" s="128" t="str">
        <f t="shared" si="8"/>
        <v/>
      </c>
      <c r="I91" s="128" t="str">
        <f t="shared" si="8"/>
        <v/>
      </c>
      <c r="J91" s="128" t="str">
        <f t="shared" si="8"/>
        <v/>
      </c>
      <c r="K91" s="128" t="str">
        <f t="shared" si="8"/>
        <v/>
      </c>
      <c r="L91" s="128" t="str">
        <f t="shared" si="8"/>
        <v/>
      </c>
      <c r="M91" s="128" t="str">
        <f t="shared" si="8"/>
        <v/>
      </c>
      <c r="N91" s="128" t="str">
        <f t="shared" si="8"/>
        <v/>
      </c>
      <c r="O91" s="128" t="str">
        <f t="shared" si="8"/>
        <v/>
      </c>
      <c r="P91" s="128" t="str">
        <f t="shared" si="9"/>
        <v/>
      </c>
      <c r="Q91" s="128" t="str">
        <f t="shared" si="9"/>
        <v/>
      </c>
      <c r="R91" s="128" t="str">
        <f t="shared" si="9"/>
        <v/>
      </c>
      <c r="S91" s="128" t="str">
        <f t="shared" si="9"/>
        <v/>
      </c>
      <c r="T91" s="128" t="str">
        <f t="shared" si="9"/>
        <v/>
      </c>
      <c r="U91" s="128" t="str">
        <f t="shared" si="9"/>
        <v/>
      </c>
      <c r="V91" s="128" t="str">
        <f t="shared" si="9"/>
        <v/>
      </c>
      <c r="W91" s="128" t="str">
        <f t="shared" si="9"/>
        <v/>
      </c>
      <c r="X91" s="128" t="str">
        <f t="shared" si="9"/>
        <v/>
      </c>
      <c r="Y91" s="128" t="str">
        <f t="shared" si="9"/>
        <v/>
      </c>
      <c r="Z91" s="128" t="str">
        <f t="shared" si="9"/>
        <v/>
      </c>
      <c r="AA91" s="128" t="str">
        <f t="shared" si="9"/>
        <v/>
      </c>
      <c r="AB91" s="128" t="str">
        <f t="shared" si="9"/>
        <v/>
      </c>
      <c r="AC91" s="147" t="str">
        <f t="shared" si="9"/>
        <v/>
      </c>
    </row>
    <row r="92" spans="1:29" x14ac:dyDescent="0.3">
      <c r="A92"/>
      <c r="B92" s="156"/>
      <c r="C92" s="157"/>
      <c r="D92" s="158"/>
      <c r="F92" s="146" t="str">
        <f t="shared" si="8"/>
        <v/>
      </c>
      <c r="G92" s="128" t="str">
        <f t="shared" si="8"/>
        <v/>
      </c>
      <c r="H92" s="128" t="str">
        <f t="shared" si="8"/>
        <v/>
      </c>
      <c r="I92" s="128" t="str">
        <f t="shared" si="8"/>
        <v/>
      </c>
      <c r="J92" s="128" t="str">
        <f t="shared" si="8"/>
        <v/>
      </c>
      <c r="K92" s="128" t="str">
        <f t="shared" si="8"/>
        <v/>
      </c>
      <c r="L92" s="128" t="str">
        <f t="shared" si="8"/>
        <v/>
      </c>
      <c r="M92" s="128" t="str">
        <f t="shared" si="8"/>
        <v/>
      </c>
      <c r="N92" s="128" t="str">
        <f t="shared" si="8"/>
        <v/>
      </c>
      <c r="O92" s="128" t="str">
        <f t="shared" si="8"/>
        <v/>
      </c>
      <c r="P92" s="128" t="str">
        <f t="shared" si="9"/>
        <v/>
      </c>
      <c r="Q92" s="128" t="str">
        <f t="shared" si="9"/>
        <v/>
      </c>
      <c r="R92" s="128" t="str">
        <f t="shared" si="9"/>
        <v/>
      </c>
      <c r="S92" s="128" t="str">
        <f t="shared" si="9"/>
        <v/>
      </c>
      <c r="T92" s="128" t="str">
        <f t="shared" si="9"/>
        <v/>
      </c>
      <c r="U92" s="128" t="str">
        <f t="shared" si="9"/>
        <v/>
      </c>
      <c r="V92" s="128" t="str">
        <f t="shared" si="9"/>
        <v/>
      </c>
      <c r="W92" s="128" t="str">
        <f t="shared" si="9"/>
        <v/>
      </c>
      <c r="X92" s="128" t="str">
        <f t="shared" si="9"/>
        <v/>
      </c>
      <c r="Y92" s="128" t="str">
        <f t="shared" si="9"/>
        <v/>
      </c>
      <c r="Z92" s="128" t="str">
        <f t="shared" si="9"/>
        <v/>
      </c>
      <c r="AA92" s="128" t="str">
        <f t="shared" si="9"/>
        <v/>
      </c>
      <c r="AB92" s="128" t="str">
        <f t="shared" si="9"/>
        <v/>
      </c>
      <c r="AC92" s="147" t="str">
        <f t="shared" si="9"/>
        <v/>
      </c>
    </row>
    <row r="93" spans="1:29" x14ac:dyDescent="0.3">
      <c r="A93"/>
      <c r="B93" s="156"/>
      <c r="C93" s="157"/>
      <c r="D93" s="158"/>
      <c r="F93" s="146" t="str">
        <f t="shared" si="8"/>
        <v/>
      </c>
      <c r="G93" s="128" t="str">
        <f t="shared" si="8"/>
        <v/>
      </c>
      <c r="H93" s="128" t="str">
        <f t="shared" si="8"/>
        <v/>
      </c>
      <c r="I93" s="128" t="str">
        <f t="shared" si="8"/>
        <v/>
      </c>
      <c r="J93" s="128" t="str">
        <f t="shared" si="8"/>
        <v/>
      </c>
      <c r="K93" s="128" t="str">
        <f t="shared" si="8"/>
        <v/>
      </c>
      <c r="L93" s="128" t="str">
        <f t="shared" si="8"/>
        <v/>
      </c>
      <c r="M93" s="128" t="str">
        <f t="shared" si="8"/>
        <v/>
      </c>
      <c r="N93" s="128" t="str">
        <f t="shared" si="8"/>
        <v/>
      </c>
      <c r="O93" s="128" t="str">
        <f t="shared" si="8"/>
        <v/>
      </c>
      <c r="P93" s="128" t="str">
        <f t="shared" si="9"/>
        <v/>
      </c>
      <c r="Q93" s="128" t="str">
        <f t="shared" si="9"/>
        <v/>
      </c>
      <c r="R93" s="128" t="str">
        <f t="shared" si="9"/>
        <v/>
      </c>
      <c r="S93" s="128" t="str">
        <f t="shared" si="9"/>
        <v/>
      </c>
      <c r="T93" s="128" t="str">
        <f t="shared" si="9"/>
        <v/>
      </c>
      <c r="U93" s="128" t="str">
        <f t="shared" si="9"/>
        <v/>
      </c>
      <c r="V93" s="128" t="str">
        <f t="shared" si="9"/>
        <v/>
      </c>
      <c r="W93" s="128" t="str">
        <f t="shared" si="9"/>
        <v/>
      </c>
      <c r="X93" s="128" t="str">
        <f t="shared" si="9"/>
        <v/>
      </c>
      <c r="Y93" s="128" t="str">
        <f t="shared" si="9"/>
        <v/>
      </c>
      <c r="Z93" s="128" t="str">
        <f t="shared" si="9"/>
        <v/>
      </c>
      <c r="AA93" s="128" t="str">
        <f t="shared" si="9"/>
        <v/>
      </c>
      <c r="AB93" s="128" t="str">
        <f t="shared" si="9"/>
        <v/>
      </c>
      <c r="AC93" s="147" t="str">
        <f t="shared" si="9"/>
        <v/>
      </c>
    </row>
    <row r="94" spans="1:29" x14ac:dyDescent="0.3">
      <c r="A94"/>
      <c r="B94" s="156"/>
      <c r="C94" s="157"/>
      <c r="D94" s="158"/>
      <c r="F94" s="146" t="str">
        <f t="shared" si="8"/>
        <v/>
      </c>
      <c r="G94" s="128" t="str">
        <f t="shared" si="8"/>
        <v/>
      </c>
      <c r="H94" s="128" t="str">
        <f t="shared" si="8"/>
        <v/>
      </c>
      <c r="I94" s="128" t="str">
        <f t="shared" si="8"/>
        <v/>
      </c>
      <c r="J94" s="128" t="str">
        <f t="shared" si="8"/>
        <v/>
      </c>
      <c r="K94" s="128" t="str">
        <f t="shared" si="8"/>
        <v/>
      </c>
      <c r="L94" s="128" t="str">
        <f t="shared" si="8"/>
        <v/>
      </c>
      <c r="M94" s="128" t="str">
        <f t="shared" si="8"/>
        <v/>
      </c>
      <c r="N94" s="128" t="str">
        <f t="shared" si="8"/>
        <v/>
      </c>
      <c r="O94" s="128" t="str">
        <f t="shared" si="8"/>
        <v/>
      </c>
      <c r="P94" s="128" t="str">
        <f t="shared" si="9"/>
        <v/>
      </c>
      <c r="Q94" s="128" t="str">
        <f t="shared" si="9"/>
        <v/>
      </c>
      <c r="R94" s="128" t="str">
        <f t="shared" si="9"/>
        <v/>
      </c>
      <c r="S94" s="128" t="str">
        <f t="shared" si="9"/>
        <v/>
      </c>
      <c r="T94" s="128" t="str">
        <f t="shared" si="9"/>
        <v/>
      </c>
      <c r="U94" s="128" t="str">
        <f t="shared" si="9"/>
        <v/>
      </c>
      <c r="V94" s="128" t="str">
        <f t="shared" si="9"/>
        <v/>
      </c>
      <c r="W94" s="128" t="str">
        <f t="shared" si="9"/>
        <v/>
      </c>
      <c r="X94" s="128" t="str">
        <f t="shared" si="9"/>
        <v/>
      </c>
      <c r="Y94" s="128" t="str">
        <f t="shared" si="9"/>
        <v/>
      </c>
      <c r="Z94" s="128" t="str">
        <f t="shared" si="9"/>
        <v/>
      </c>
      <c r="AA94" s="128" t="str">
        <f t="shared" si="9"/>
        <v/>
      </c>
      <c r="AB94" s="128" t="str">
        <f t="shared" si="9"/>
        <v/>
      </c>
      <c r="AC94" s="147" t="str">
        <f t="shared" si="9"/>
        <v/>
      </c>
    </row>
    <row r="95" spans="1:29" x14ac:dyDescent="0.3">
      <c r="A95"/>
      <c r="B95" s="156"/>
      <c r="C95" s="157"/>
      <c r="D95" s="158"/>
      <c r="F95" s="146" t="str">
        <f t="shared" si="8"/>
        <v/>
      </c>
      <c r="G95" s="128" t="str">
        <f t="shared" si="8"/>
        <v/>
      </c>
      <c r="H95" s="128" t="str">
        <f t="shared" si="8"/>
        <v/>
      </c>
      <c r="I95" s="128" t="str">
        <f t="shared" si="8"/>
        <v/>
      </c>
      <c r="J95" s="128" t="str">
        <f t="shared" si="8"/>
        <v/>
      </c>
      <c r="K95" s="128" t="str">
        <f t="shared" si="8"/>
        <v/>
      </c>
      <c r="L95" s="128" t="str">
        <f t="shared" si="8"/>
        <v/>
      </c>
      <c r="M95" s="128" t="str">
        <f t="shared" si="8"/>
        <v/>
      </c>
      <c r="N95" s="128" t="str">
        <f t="shared" si="8"/>
        <v/>
      </c>
      <c r="O95" s="128" t="str">
        <f t="shared" si="8"/>
        <v/>
      </c>
      <c r="P95" s="128" t="str">
        <f t="shared" si="9"/>
        <v/>
      </c>
      <c r="Q95" s="128" t="str">
        <f t="shared" si="9"/>
        <v/>
      </c>
      <c r="R95" s="128" t="str">
        <f t="shared" si="9"/>
        <v/>
      </c>
      <c r="S95" s="128" t="str">
        <f t="shared" si="9"/>
        <v/>
      </c>
      <c r="T95" s="128" t="str">
        <f t="shared" si="9"/>
        <v/>
      </c>
      <c r="U95" s="128" t="str">
        <f t="shared" si="9"/>
        <v/>
      </c>
      <c r="V95" s="128" t="str">
        <f t="shared" si="9"/>
        <v/>
      </c>
      <c r="W95" s="128" t="str">
        <f t="shared" si="9"/>
        <v/>
      </c>
      <c r="X95" s="128" t="str">
        <f t="shared" si="9"/>
        <v/>
      </c>
      <c r="Y95" s="128" t="str">
        <f t="shared" si="9"/>
        <v/>
      </c>
      <c r="Z95" s="128" t="str">
        <f t="shared" si="9"/>
        <v/>
      </c>
      <c r="AA95" s="128" t="str">
        <f t="shared" si="9"/>
        <v/>
      </c>
      <c r="AB95" s="128" t="str">
        <f t="shared" si="9"/>
        <v/>
      </c>
      <c r="AC95" s="147" t="str">
        <f t="shared" si="9"/>
        <v/>
      </c>
    </row>
    <row r="96" spans="1:29" x14ac:dyDescent="0.3">
      <c r="A96"/>
      <c r="B96" s="156"/>
      <c r="C96" s="157"/>
      <c r="D96" s="158"/>
      <c r="F96" s="146" t="str">
        <f t="shared" si="8"/>
        <v/>
      </c>
      <c r="G96" s="128" t="str">
        <f t="shared" si="8"/>
        <v/>
      </c>
      <c r="H96" s="128" t="str">
        <f t="shared" si="8"/>
        <v/>
      </c>
      <c r="I96" s="128" t="str">
        <f t="shared" si="8"/>
        <v/>
      </c>
      <c r="J96" s="128" t="str">
        <f t="shared" si="8"/>
        <v/>
      </c>
      <c r="K96" s="128" t="str">
        <f t="shared" si="8"/>
        <v/>
      </c>
      <c r="L96" s="128" t="str">
        <f t="shared" si="8"/>
        <v/>
      </c>
      <c r="M96" s="128" t="str">
        <f t="shared" si="8"/>
        <v/>
      </c>
      <c r="N96" s="128" t="str">
        <f t="shared" si="8"/>
        <v/>
      </c>
      <c r="O96" s="128" t="str">
        <f t="shared" si="8"/>
        <v/>
      </c>
      <c r="P96" s="128" t="str">
        <f t="shared" si="9"/>
        <v/>
      </c>
      <c r="Q96" s="128" t="str">
        <f t="shared" si="9"/>
        <v/>
      </c>
      <c r="R96" s="128" t="str">
        <f t="shared" si="9"/>
        <v/>
      </c>
      <c r="S96" s="128" t="str">
        <f t="shared" si="9"/>
        <v/>
      </c>
      <c r="T96" s="128" t="str">
        <f t="shared" ref="P96:AC106" si="10">IF(AND(T$6&gt;=$C96, T$6&lt;=$D96),"1","")</f>
        <v/>
      </c>
      <c r="U96" s="128" t="str">
        <f t="shared" si="10"/>
        <v/>
      </c>
      <c r="V96" s="128" t="str">
        <f t="shared" si="10"/>
        <v/>
      </c>
      <c r="W96" s="128" t="str">
        <f t="shared" si="10"/>
        <v/>
      </c>
      <c r="X96" s="128" t="str">
        <f t="shared" si="10"/>
        <v/>
      </c>
      <c r="Y96" s="128" t="str">
        <f t="shared" si="10"/>
        <v/>
      </c>
      <c r="Z96" s="128" t="str">
        <f t="shared" si="10"/>
        <v/>
      </c>
      <c r="AA96" s="128" t="str">
        <f t="shared" si="10"/>
        <v/>
      </c>
      <c r="AB96" s="128" t="str">
        <f t="shared" si="10"/>
        <v/>
      </c>
      <c r="AC96" s="147" t="str">
        <f t="shared" si="10"/>
        <v/>
      </c>
    </row>
    <row r="97" spans="1:29" x14ac:dyDescent="0.3">
      <c r="A97"/>
      <c r="B97" s="156"/>
      <c r="C97" s="157"/>
      <c r="D97" s="158"/>
      <c r="F97" s="146" t="str">
        <f t="shared" si="8"/>
        <v/>
      </c>
      <c r="G97" s="128" t="str">
        <f t="shared" si="8"/>
        <v/>
      </c>
      <c r="H97" s="128" t="str">
        <f t="shared" si="8"/>
        <v/>
      </c>
      <c r="I97" s="128" t="str">
        <f t="shared" si="8"/>
        <v/>
      </c>
      <c r="J97" s="128" t="str">
        <f t="shared" si="8"/>
        <v/>
      </c>
      <c r="K97" s="128" t="str">
        <f t="shared" si="8"/>
        <v/>
      </c>
      <c r="L97" s="128" t="str">
        <f t="shared" si="8"/>
        <v/>
      </c>
      <c r="M97" s="128" t="str">
        <f t="shared" si="8"/>
        <v/>
      </c>
      <c r="N97" s="128" t="str">
        <f t="shared" si="8"/>
        <v/>
      </c>
      <c r="O97" s="128" t="str">
        <f t="shared" si="8"/>
        <v/>
      </c>
      <c r="P97" s="128" t="str">
        <f t="shared" si="10"/>
        <v/>
      </c>
      <c r="Q97" s="128" t="str">
        <f t="shared" si="10"/>
        <v/>
      </c>
      <c r="R97" s="128" t="str">
        <f t="shared" si="10"/>
        <v/>
      </c>
      <c r="S97" s="128" t="str">
        <f t="shared" si="10"/>
        <v/>
      </c>
      <c r="T97" s="128" t="str">
        <f t="shared" si="10"/>
        <v/>
      </c>
      <c r="U97" s="128" t="str">
        <f t="shared" si="10"/>
        <v/>
      </c>
      <c r="V97" s="128" t="str">
        <f t="shared" si="10"/>
        <v/>
      </c>
      <c r="W97" s="128" t="str">
        <f t="shared" si="10"/>
        <v/>
      </c>
      <c r="X97" s="128" t="str">
        <f t="shared" si="10"/>
        <v/>
      </c>
      <c r="Y97" s="128" t="str">
        <f t="shared" si="10"/>
        <v/>
      </c>
      <c r="Z97" s="128" t="str">
        <f t="shared" si="10"/>
        <v/>
      </c>
      <c r="AA97" s="128" t="str">
        <f t="shared" si="10"/>
        <v/>
      </c>
      <c r="AB97" s="128" t="str">
        <f t="shared" si="10"/>
        <v/>
      </c>
      <c r="AC97" s="147" t="str">
        <f t="shared" si="10"/>
        <v/>
      </c>
    </row>
    <row r="98" spans="1:29" x14ac:dyDescent="0.3">
      <c r="A98"/>
      <c r="B98" s="156"/>
      <c r="C98" s="157"/>
      <c r="D98" s="158"/>
      <c r="F98" s="146" t="str">
        <f t="shared" si="8"/>
        <v/>
      </c>
      <c r="G98" s="128" t="str">
        <f t="shared" si="8"/>
        <v/>
      </c>
      <c r="H98" s="128" t="str">
        <f t="shared" si="8"/>
        <v/>
      </c>
      <c r="I98" s="128" t="str">
        <f t="shared" si="8"/>
        <v/>
      </c>
      <c r="J98" s="128" t="str">
        <f t="shared" si="8"/>
        <v/>
      </c>
      <c r="K98" s="128" t="str">
        <f t="shared" si="8"/>
        <v/>
      </c>
      <c r="L98" s="128" t="str">
        <f t="shared" si="8"/>
        <v/>
      </c>
      <c r="M98" s="128" t="str">
        <f t="shared" si="8"/>
        <v/>
      </c>
      <c r="N98" s="128" t="str">
        <f t="shared" si="8"/>
        <v/>
      </c>
      <c r="O98" s="128" t="str">
        <f t="shared" ref="F98:O106" si="11">IF(AND(O$6&gt;=$C98, O$6&lt;=$D98),"1","")</f>
        <v/>
      </c>
      <c r="P98" s="128" t="str">
        <f t="shared" si="10"/>
        <v/>
      </c>
      <c r="Q98" s="128" t="str">
        <f t="shared" si="10"/>
        <v/>
      </c>
      <c r="R98" s="128" t="str">
        <f t="shared" si="10"/>
        <v/>
      </c>
      <c r="S98" s="128" t="str">
        <f t="shared" si="10"/>
        <v/>
      </c>
      <c r="T98" s="128" t="str">
        <f t="shared" si="10"/>
        <v/>
      </c>
      <c r="U98" s="128" t="str">
        <f t="shared" si="10"/>
        <v/>
      </c>
      <c r="V98" s="128" t="str">
        <f t="shared" si="10"/>
        <v/>
      </c>
      <c r="W98" s="128" t="str">
        <f t="shared" si="10"/>
        <v/>
      </c>
      <c r="X98" s="128" t="str">
        <f t="shared" si="10"/>
        <v/>
      </c>
      <c r="Y98" s="128" t="str">
        <f t="shared" si="10"/>
        <v/>
      </c>
      <c r="Z98" s="128" t="str">
        <f t="shared" si="10"/>
        <v/>
      </c>
      <c r="AA98" s="128" t="str">
        <f t="shared" si="10"/>
        <v/>
      </c>
      <c r="AB98" s="128" t="str">
        <f t="shared" si="10"/>
        <v/>
      </c>
      <c r="AC98" s="147" t="str">
        <f t="shared" si="10"/>
        <v/>
      </c>
    </row>
    <row r="99" spans="1:29" x14ac:dyDescent="0.3">
      <c r="A99"/>
      <c r="B99" s="156"/>
      <c r="C99" s="157"/>
      <c r="D99" s="158"/>
      <c r="F99" s="146" t="str">
        <f t="shared" si="11"/>
        <v/>
      </c>
      <c r="G99" s="128" t="str">
        <f t="shared" si="11"/>
        <v/>
      </c>
      <c r="H99" s="128" t="str">
        <f t="shared" si="11"/>
        <v/>
      </c>
      <c r="I99" s="128" t="str">
        <f t="shared" si="11"/>
        <v/>
      </c>
      <c r="J99" s="128" t="str">
        <f t="shared" si="11"/>
        <v/>
      </c>
      <c r="K99" s="128" t="str">
        <f t="shared" si="11"/>
        <v/>
      </c>
      <c r="L99" s="128" t="str">
        <f t="shared" si="11"/>
        <v/>
      </c>
      <c r="M99" s="128" t="str">
        <f t="shared" si="11"/>
        <v/>
      </c>
      <c r="N99" s="128" t="str">
        <f t="shared" si="11"/>
        <v/>
      </c>
      <c r="O99" s="128" t="str">
        <f t="shared" si="11"/>
        <v/>
      </c>
      <c r="P99" s="128" t="str">
        <f t="shared" si="10"/>
        <v/>
      </c>
      <c r="Q99" s="128" t="str">
        <f t="shared" si="10"/>
        <v/>
      </c>
      <c r="R99" s="128" t="str">
        <f t="shared" si="10"/>
        <v/>
      </c>
      <c r="S99" s="128" t="str">
        <f t="shared" si="10"/>
        <v/>
      </c>
      <c r="T99" s="128" t="str">
        <f t="shared" si="10"/>
        <v/>
      </c>
      <c r="U99" s="128" t="str">
        <f t="shared" si="10"/>
        <v/>
      </c>
      <c r="V99" s="128" t="str">
        <f t="shared" si="10"/>
        <v/>
      </c>
      <c r="W99" s="128" t="str">
        <f t="shared" si="10"/>
        <v/>
      </c>
      <c r="X99" s="128" t="str">
        <f t="shared" si="10"/>
        <v/>
      </c>
      <c r="Y99" s="128" t="str">
        <f t="shared" si="10"/>
        <v/>
      </c>
      <c r="Z99" s="128" t="str">
        <f t="shared" si="10"/>
        <v/>
      </c>
      <c r="AA99" s="128" t="str">
        <f t="shared" si="10"/>
        <v/>
      </c>
      <c r="AB99" s="128" t="str">
        <f t="shared" si="10"/>
        <v/>
      </c>
      <c r="AC99" s="147" t="str">
        <f t="shared" si="10"/>
        <v/>
      </c>
    </row>
    <row r="100" spans="1:29" x14ac:dyDescent="0.3">
      <c r="A100"/>
      <c r="B100" s="156"/>
      <c r="C100" s="157"/>
      <c r="D100" s="158"/>
      <c r="F100" s="146" t="str">
        <f t="shared" si="11"/>
        <v/>
      </c>
      <c r="G100" s="128" t="str">
        <f t="shared" si="11"/>
        <v/>
      </c>
      <c r="H100" s="128" t="str">
        <f t="shared" si="11"/>
        <v/>
      </c>
      <c r="I100" s="128" t="str">
        <f t="shared" si="11"/>
        <v/>
      </c>
      <c r="J100" s="128" t="str">
        <f t="shared" si="11"/>
        <v/>
      </c>
      <c r="K100" s="128" t="str">
        <f t="shared" si="11"/>
        <v/>
      </c>
      <c r="L100" s="128" t="str">
        <f t="shared" si="11"/>
        <v/>
      </c>
      <c r="M100" s="128" t="str">
        <f t="shared" si="11"/>
        <v/>
      </c>
      <c r="N100" s="128" t="str">
        <f t="shared" si="11"/>
        <v/>
      </c>
      <c r="O100" s="128" t="str">
        <f t="shared" si="11"/>
        <v/>
      </c>
      <c r="P100" s="128" t="str">
        <f t="shared" si="10"/>
        <v/>
      </c>
      <c r="Q100" s="128" t="str">
        <f t="shared" si="10"/>
        <v/>
      </c>
      <c r="R100" s="128" t="str">
        <f t="shared" si="10"/>
        <v/>
      </c>
      <c r="S100" s="128" t="str">
        <f t="shared" si="10"/>
        <v/>
      </c>
      <c r="T100" s="128" t="str">
        <f t="shared" si="10"/>
        <v/>
      </c>
      <c r="U100" s="128" t="str">
        <f t="shared" si="10"/>
        <v/>
      </c>
      <c r="V100" s="128" t="str">
        <f t="shared" si="10"/>
        <v/>
      </c>
      <c r="W100" s="128" t="str">
        <f t="shared" si="10"/>
        <v/>
      </c>
      <c r="X100" s="128" t="str">
        <f t="shared" si="10"/>
        <v/>
      </c>
      <c r="Y100" s="128" t="str">
        <f t="shared" si="10"/>
        <v/>
      </c>
      <c r="Z100" s="128" t="str">
        <f t="shared" si="10"/>
        <v/>
      </c>
      <c r="AA100" s="128" t="str">
        <f t="shared" si="10"/>
        <v/>
      </c>
      <c r="AB100" s="128" t="str">
        <f t="shared" si="10"/>
        <v/>
      </c>
      <c r="AC100" s="147" t="str">
        <f t="shared" si="10"/>
        <v/>
      </c>
    </row>
    <row r="101" spans="1:29" x14ac:dyDescent="0.3">
      <c r="A101"/>
      <c r="B101" s="156"/>
      <c r="C101" s="157"/>
      <c r="D101" s="158"/>
      <c r="F101" s="146" t="str">
        <f t="shared" si="11"/>
        <v/>
      </c>
      <c r="G101" s="128" t="str">
        <f t="shared" si="11"/>
        <v/>
      </c>
      <c r="H101" s="128" t="str">
        <f t="shared" si="11"/>
        <v/>
      </c>
      <c r="I101" s="128" t="str">
        <f t="shared" si="11"/>
        <v/>
      </c>
      <c r="J101" s="128" t="str">
        <f t="shared" si="11"/>
        <v/>
      </c>
      <c r="K101" s="128" t="str">
        <f t="shared" si="11"/>
        <v/>
      </c>
      <c r="L101" s="128" t="str">
        <f t="shared" si="11"/>
        <v/>
      </c>
      <c r="M101" s="128" t="str">
        <f t="shared" si="11"/>
        <v/>
      </c>
      <c r="N101" s="128" t="str">
        <f t="shared" si="11"/>
        <v/>
      </c>
      <c r="O101" s="128" t="str">
        <f t="shared" si="11"/>
        <v/>
      </c>
      <c r="P101" s="128" t="str">
        <f t="shared" si="10"/>
        <v/>
      </c>
      <c r="Q101" s="128" t="str">
        <f t="shared" si="10"/>
        <v/>
      </c>
      <c r="R101" s="128" t="str">
        <f t="shared" si="10"/>
        <v/>
      </c>
      <c r="S101" s="128" t="str">
        <f t="shared" si="10"/>
        <v/>
      </c>
      <c r="T101" s="128" t="str">
        <f t="shared" si="10"/>
        <v/>
      </c>
      <c r="U101" s="128" t="str">
        <f t="shared" si="10"/>
        <v/>
      </c>
      <c r="V101" s="128" t="str">
        <f t="shared" si="10"/>
        <v/>
      </c>
      <c r="W101" s="128" t="str">
        <f t="shared" si="10"/>
        <v/>
      </c>
      <c r="X101" s="128" t="str">
        <f t="shared" si="10"/>
        <v/>
      </c>
      <c r="Y101" s="128" t="str">
        <f t="shared" si="10"/>
        <v/>
      </c>
      <c r="Z101" s="128" t="str">
        <f t="shared" si="10"/>
        <v/>
      </c>
      <c r="AA101" s="128" t="str">
        <f t="shared" si="10"/>
        <v/>
      </c>
      <c r="AB101" s="128" t="str">
        <f t="shared" si="10"/>
        <v/>
      </c>
      <c r="AC101" s="147" t="str">
        <f t="shared" si="10"/>
        <v/>
      </c>
    </row>
    <row r="102" spans="1:29" x14ac:dyDescent="0.3">
      <c r="A102"/>
      <c r="B102" s="156"/>
      <c r="C102" s="157"/>
      <c r="D102" s="158"/>
      <c r="F102" s="146" t="str">
        <f t="shared" si="11"/>
        <v/>
      </c>
      <c r="G102" s="128" t="str">
        <f t="shared" si="11"/>
        <v/>
      </c>
      <c r="H102" s="128" t="str">
        <f t="shared" si="11"/>
        <v/>
      </c>
      <c r="I102" s="128" t="str">
        <f t="shared" si="11"/>
        <v/>
      </c>
      <c r="J102" s="128" t="str">
        <f t="shared" si="11"/>
        <v/>
      </c>
      <c r="K102" s="128" t="str">
        <f t="shared" si="11"/>
        <v/>
      </c>
      <c r="L102" s="128" t="str">
        <f t="shared" si="11"/>
        <v/>
      </c>
      <c r="M102" s="128" t="str">
        <f t="shared" si="11"/>
        <v/>
      </c>
      <c r="N102" s="128" t="str">
        <f t="shared" si="11"/>
        <v/>
      </c>
      <c r="O102" s="128" t="str">
        <f t="shared" si="11"/>
        <v/>
      </c>
      <c r="P102" s="128" t="str">
        <f t="shared" si="10"/>
        <v/>
      </c>
      <c r="Q102" s="128" t="str">
        <f t="shared" si="10"/>
        <v/>
      </c>
      <c r="R102" s="128" t="str">
        <f t="shared" si="10"/>
        <v/>
      </c>
      <c r="S102" s="128" t="str">
        <f t="shared" si="10"/>
        <v/>
      </c>
      <c r="T102" s="128" t="str">
        <f t="shared" si="10"/>
        <v/>
      </c>
      <c r="U102" s="128" t="str">
        <f t="shared" si="10"/>
        <v/>
      </c>
      <c r="V102" s="128" t="str">
        <f t="shared" si="10"/>
        <v/>
      </c>
      <c r="W102" s="128" t="str">
        <f t="shared" si="10"/>
        <v/>
      </c>
      <c r="X102" s="128" t="str">
        <f t="shared" si="10"/>
        <v/>
      </c>
      <c r="Y102" s="128" t="str">
        <f t="shared" si="10"/>
        <v/>
      </c>
      <c r="Z102" s="128" t="str">
        <f t="shared" si="10"/>
        <v/>
      </c>
      <c r="AA102" s="128" t="str">
        <f t="shared" si="10"/>
        <v/>
      </c>
      <c r="AB102" s="128" t="str">
        <f t="shared" si="10"/>
        <v/>
      </c>
      <c r="AC102" s="147" t="str">
        <f t="shared" si="10"/>
        <v/>
      </c>
    </row>
    <row r="103" spans="1:29" x14ac:dyDescent="0.3">
      <c r="A103"/>
      <c r="B103" s="156"/>
      <c r="C103" s="157"/>
      <c r="D103" s="158"/>
      <c r="F103" s="146" t="str">
        <f t="shared" si="11"/>
        <v/>
      </c>
      <c r="G103" s="128" t="str">
        <f t="shared" si="11"/>
        <v/>
      </c>
      <c r="H103" s="128" t="str">
        <f t="shared" si="11"/>
        <v/>
      </c>
      <c r="I103" s="128" t="str">
        <f t="shared" si="11"/>
        <v/>
      </c>
      <c r="J103" s="128" t="str">
        <f t="shared" si="11"/>
        <v/>
      </c>
      <c r="K103" s="128" t="str">
        <f t="shared" si="11"/>
        <v/>
      </c>
      <c r="L103" s="128" t="str">
        <f t="shared" si="11"/>
        <v/>
      </c>
      <c r="M103" s="128" t="str">
        <f t="shared" si="11"/>
        <v/>
      </c>
      <c r="N103" s="128" t="str">
        <f t="shared" si="11"/>
        <v/>
      </c>
      <c r="O103" s="128" t="str">
        <f t="shared" si="11"/>
        <v/>
      </c>
      <c r="P103" s="128" t="str">
        <f t="shared" si="10"/>
        <v/>
      </c>
      <c r="Q103" s="128" t="str">
        <f t="shared" si="10"/>
        <v/>
      </c>
      <c r="R103" s="128" t="str">
        <f t="shared" si="10"/>
        <v/>
      </c>
      <c r="S103" s="128" t="str">
        <f t="shared" si="10"/>
        <v/>
      </c>
      <c r="T103" s="128" t="str">
        <f t="shared" si="10"/>
        <v/>
      </c>
      <c r="U103" s="128" t="str">
        <f t="shared" si="10"/>
        <v/>
      </c>
      <c r="V103" s="128" t="str">
        <f t="shared" si="10"/>
        <v/>
      </c>
      <c r="W103" s="128" t="str">
        <f t="shared" si="10"/>
        <v/>
      </c>
      <c r="X103" s="128" t="str">
        <f t="shared" si="10"/>
        <v/>
      </c>
      <c r="Y103" s="128" t="str">
        <f t="shared" si="10"/>
        <v/>
      </c>
      <c r="Z103" s="128" t="str">
        <f t="shared" si="10"/>
        <v/>
      </c>
      <c r="AA103" s="128" t="str">
        <f t="shared" si="10"/>
        <v/>
      </c>
      <c r="AB103" s="128" t="str">
        <f t="shared" si="10"/>
        <v/>
      </c>
      <c r="AC103" s="147" t="str">
        <f t="shared" si="10"/>
        <v/>
      </c>
    </row>
    <row r="104" spans="1:29" x14ac:dyDescent="0.3">
      <c r="A104"/>
      <c r="B104" s="156"/>
      <c r="C104" s="157"/>
      <c r="D104" s="158"/>
      <c r="F104" s="146" t="str">
        <f t="shared" si="11"/>
        <v/>
      </c>
      <c r="G104" s="128" t="str">
        <f t="shared" si="11"/>
        <v/>
      </c>
      <c r="H104" s="128" t="str">
        <f t="shared" si="11"/>
        <v/>
      </c>
      <c r="I104" s="128" t="str">
        <f t="shared" si="11"/>
        <v/>
      </c>
      <c r="J104" s="128" t="str">
        <f t="shared" si="11"/>
        <v/>
      </c>
      <c r="K104" s="128" t="str">
        <f t="shared" si="11"/>
        <v/>
      </c>
      <c r="L104" s="128" t="str">
        <f t="shared" si="11"/>
        <v/>
      </c>
      <c r="M104" s="128" t="str">
        <f t="shared" si="11"/>
        <v/>
      </c>
      <c r="N104" s="128" t="str">
        <f t="shared" si="11"/>
        <v/>
      </c>
      <c r="O104" s="128" t="str">
        <f t="shared" si="11"/>
        <v/>
      </c>
      <c r="P104" s="128" t="str">
        <f t="shared" si="10"/>
        <v/>
      </c>
      <c r="Q104" s="128" t="str">
        <f t="shared" si="10"/>
        <v/>
      </c>
      <c r="R104" s="128" t="str">
        <f t="shared" si="10"/>
        <v/>
      </c>
      <c r="S104" s="128" t="str">
        <f t="shared" si="10"/>
        <v/>
      </c>
      <c r="T104" s="128" t="str">
        <f t="shared" si="10"/>
        <v/>
      </c>
      <c r="U104" s="128" t="str">
        <f t="shared" si="10"/>
        <v/>
      </c>
      <c r="V104" s="128" t="str">
        <f t="shared" si="10"/>
        <v/>
      </c>
      <c r="W104" s="128" t="str">
        <f t="shared" si="10"/>
        <v/>
      </c>
      <c r="X104" s="128" t="str">
        <f t="shared" si="10"/>
        <v/>
      </c>
      <c r="Y104" s="128" t="str">
        <f t="shared" si="10"/>
        <v/>
      </c>
      <c r="Z104" s="128" t="str">
        <f t="shared" si="10"/>
        <v/>
      </c>
      <c r="AA104" s="128" t="str">
        <f t="shared" si="10"/>
        <v/>
      </c>
      <c r="AB104" s="128" t="str">
        <f t="shared" si="10"/>
        <v/>
      </c>
      <c r="AC104" s="147" t="str">
        <f t="shared" si="10"/>
        <v/>
      </c>
    </row>
    <row r="105" spans="1:29" x14ac:dyDescent="0.3">
      <c r="A105"/>
      <c r="B105" s="156"/>
      <c r="C105" s="157"/>
      <c r="D105" s="158"/>
      <c r="F105" s="146" t="str">
        <f t="shared" si="11"/>
        <v/>
      </c>
      <c r="G105" s="128" t="str">
        <f t="shared" si="11"/>
        <v/>
      </c>
      <c r="H105" s="128" t="str">
        <f t="shared" si="11"/>
        <v/>
      </c>
      <c r="I105" s="128" t="str">
        <f t="shared" si="11"/>
        <v/>
      </c>
      <c r="J105" s="128" t="str">
        <f t="shared" si="11"/>
        <v/>
      </c>
      <c r="K105" s="128" t="str">
        <f t="shared" si="11"/>
        <v/>
      </c>
      <c r="L105" s="128" t="str">
        <f t="shared" si="11"/>
        <v/>
      </c>
      <c r="M105" s="128" t="str">
        <f t="shared" si="11"/>
        <v/>
      </c>
      <c r="N105" s="128" t="str">
        <f t="shared" si="11"/>
        <v/>
      </c>
      <c r="O105" s="128" t="str">
        <f t="shared" si="11"/>
        <v/>
      </c>
      <c r="P105" s="128" t="str">
        <f t="shared" si="10"/>
        <v/>
      </c>
      <c r="Q105" s="128" t="str">
        <f t="shared" si="10"/>
        <v/>
      </c>
      <c r="R105" s="128" t="str">
        <f t="shared" si="10"/>
        <v/>
      </c>
      <c r="S105" s="128" t="str">
        <f t="shared" si="10"/>
        <v/>
      </c>
      <c r="T105" s="128" t="str">
        <f t="shared" si="10"/>
        <v/>
      </c>
      <c r="U105" s="128" t="str">
        <f t="shared" si="10"/>
        <v/>
      </c>
      <c r="V105" s="128" t="str">
        <f t="shared" si="10"/>
        <v/>
      </c>
      <c r="W105" s="128" t="str">
        <f t="shared" si="10"/>
        <v/>
      </c>
      <c r="X105" s="128" t="str">
        <f t="shared" si="10"/>
        <v/>
      </c>
      <c r="Y105" s="128" t="str">
        <f t="shared" si="10"/>
        <v/>
      </c>
      <c r="Z105" s="128" t="str">
        <f t="shared" si="10"/>
        <v/>
      </c>
      <c r="AA105" s="128" t="str">
        <f t="shared" si="10"/>
        <v/>
      </c>
      <c r="AB105" s="128" t="str">
        <f t="shared" si="10"/>
        <v/>
      </c>
      <c r="AC105" s="147" t="str">
        <f t="shared" si="10"/>
        <v/>
      </c>
    </row>
    <row r="106" spans="1:29" x14ac:dyDescent="0.3">
      <c r="A106"/>
      <c r="B106" s="159"/>
      <c r="C106" s="160"/>
      <c r="D106" s="161"/>
      <c r="F106" s="148" t="str">
        <f t="shared" si="11"/>
        <v/>
      </c>
      <c r="G106" s="149" t="str">
        <f t="shared" si="11"/>
        <v/>
      </c>
      <c r="H106" s="149" t="str">
        <f t="shared" si="11"/>
        <v/>
      </c>
      <c r="I106" s="149" t="str">
        <f t="shared" si="11"/>
        <v/>
      </c>
      <c r="J106" s="149" t="str">
        <f t="shared" si="11"/>
        <v/>
      </c>
      <c r="K106" s="149" t="str">
        <f t="shared" si="11"/>
        <v/>
      </c>
      <c r="L106" s="149" t="str">
        <f t="shared" si="11"/>
        <v/>
      </c>
      <c r="M106" s="149" t="str">
        <f t="shared" si="11"/>
        <v/>
      </c>
      <c r="N106" s="149" t="str">
        <f t="shared" si="11"/>
        <v/>
      </c>
      <c r="O106" s="149" t="str">
        <f t="shared" si="11"/>
        <v/>
      </c>
      <c r="P106" s="149" t="str">
        <f t="shared" si="10"/>
        <v/>
      </c>
      <c r="Q106" s="149" t="str">
        <f t="shared" si="10"/>
        <v/>
      </c>
      <c r="R106" s="149" t="str">
        <f t="shared" si="10"/>
        <v/>
      </c>
      <c r="S106" s="149" t="str">
        <f t="shared" si="10"/>
        <v/>
      </c>
      <c r="T106" s="149" t="str">
        <f t="shared" si="10"/>
        <v/>
      </c>
      <c r="U106" s="149" t="str">
        <f t="shared" si="10"/>
        <v/>
      </c>
      <c r="V106" s="149" t="str">
        <f t="shared" si="10"/>
        <v/>
      </c>
      <c r="W106" s="149" t="str">
        <f t="shared" si="10"/>
        <v/>
      </c>
      <c r="X106" s="149" t="str">
        <f t="shared" si="10"/>
        <v/>
      </c>
      <c r="Y106" s="149" t="str">
        <f t="shared" si="10"/>
        <v/>
      </c>
      <c r="Z106" s="149" t="str">
        <f t="shared" si="10"/>
        <v/>
      </c>
      <c r="AA106" s="149" t="str">
        <f t="shared" si="10"/>
        <v/>
      </c>
      <c r="AB106" s="149" t="str">
        <f t="shared" si="10"/>
        <v/>
      </c>
      <c r="AC106" s="150" t="str">
        <f t="shared" si="10"/>
        <v/>
      </c>
    </row>
    <row r="107" spans="1:29" x14ac:dyDescent="0.3">
      <c r="A107"/>
    </row>
    <row r="108" spans="1:29" x14ac:dyDescent="0.3">
      <c r="A108"/>
    </row>
    <row r="109" spans="1:29" x14ac:dyDescent="0.3">
      <c r="A109"/>
    </row>
    <row r="110" spans="1:29" x14ac:dyDescent="0.3">
      <c r="A110"/>
    </row>
    <row r="111" spans="1:29" x14ac:dyDescent="0.3">
      <c r="A111"/>
    </row>
    <row r="112" spans="1:29" x14ac:dyDescent="0.3">
      <c r="A112"/>
    </row>
    <row r="113" spans="1:1" x14ac:dyDescent="0.3">
      <c r="A113"/>
    </row>
    <row r="114" spans="1:1" x14ac:dyDescent="0.3">
      <c r="A114"/>
    </row>
    <row r="115" spans="1:1" x14ac:dyDescent="0.3">
      <c r="A115"/>
    </row>
    <row r="116" spans="1:1" x14ac:dyDescent="0.3">
      <c r="A116"/>
    </row>
    <row r="117" spans="1:1" x14ac:dyDescent="0.3">
      <c r="A117"/>
    </row>
    <row r="118" spans="1:1" x14ac:dyDescent="0.3">
      <c r="A118"/>
    </row>
    <row r="119" spans="1:1" x14ac:dyDescent="0.3">
      <c r="A119"/>
    </row>
    <row r="120" spans="1:1" x14ac:dyDescent="0.3">
      <c r="A120"/>
    </row>
    <row r="121" spans="1:1" x14ac:dyDescent="0.3">
      <c r="A121"/>
    </row>
    <row r="122" spans="1:1" x14ac:dyDescent="0.3">
      <c r="A122"/>
    </row>
    <row r="123" spans="1:1" x14ac:dyDescent="0.3">
      <c r="A123"/>
    </row>
    <row r="124" spans="1:1" x14ac:dyDescent="0.3">
      <c r="A124"/>
    </row>
    <row r="125" spans="1:1" x14ac:dyDescent="0.3">
      <c r="A125"/>
    </row>
    <row r="126" spans="1:1" x14ac:dyDescent="0.3">
      <c r="A126"/>
    </row>
    <row r="127" spans="1:1" x14ac:dyDescent="0.3">
      <c r="A127"/>
    </row>
    <row r="128" spans="1:1" x14ac:dyDescent="0.3">
      <c r="A128"/>
    </row>
    <row r="129" spans="1:1" x14ac:dyDescent="0.3">
      <c r="A129"/>
    </row>
    <row r="130" spans="1:1" x14ac:dyDescent="0.3">
      <c r="A130"/>
    </row>
    <row r="131" spans="1:1" x14ac:dyDescent="0.3">
      <c r="A131"/>
    </row>
    <row r="132" spans="1:1" x14ac:dyDescent="0.3">
      <c r="A132"/>
    </row>
    <row r="133" spans="1:1" x14ac:dyDescent="0.3">
      <c r="A133"/>
    </row>
    <row r="134" spans="1:1" x14ac:dyDescent="0.3">
      <c r="A134"/>
    </row>
    <row r="135" spans="1:1" x14ac:dyDescent="0.3">
      <c r="A135"/>
    </row>
    <row r="136" spans="1:1" x14ac:dyDescent="0.3">
      <c r="A136"/>
    </row>
    <row r="137" spans="1:1" x14ac:dyDescent="0.3">
      <c r="A137"/>
    </row>
    <row r="138" spans="1:1" x14ac:dyDescent="0.3">
      <c r="A138"/>
    </row>
    <row r="139" spans="1:1" x14ac:dyDescent="0.3">
      <c r="A139"/>
    </row>
    <row r="140" spans="1:1" x14ac:dyDescent="0.3">
      <c r="A140"/>
    </row>
    <row r="141" spans="1:1" x14ac:dyDescent="0.3">
      <c r="A141"/>
    </row>
    <row r="142" spans="1:1" x14ac:dyDescent="0.3">
      <c r="A142"/>
    </row>
    <row r="143" spans="1:1" x14ac:dyDescent="0.3">
      <c r="A143"/>
    </row>
    <row r="144" spans="1:1" x14ac:dyDescent="0.3">
      <c r="A144"/>
    </row>
    <row r="145" spans="1:1" x14ac:dyDescent="0.3">
      <c r="A145"/>
    </row>
    <row r="146" spans="1:1" x14ac:dyDescent="0.3">
      <c r="A146"/>
    </row>
    <row r="147" spans="1:1" x14ac:dyDescent="0.3">
      <c r="A147"/>
    </row>
    <row r="148" spans="1:1" x14ac:dyDescent="0.3">
      <c r="A148"/>
    </row>
    <row r="149" spans="1:1" x14ac:dyDescent="0.3">
      <c r="A149"/>
    </row>
    <row r="150" spans="1:1" x14ac:dyDescent="0.3">
      <c r="A150"/>
    </row>
    <row r="151" spans="1:1" x14ac:dyDescent="0.3">
      <c r="A151"/>
    </row>
    <row r="152" spans="1:1" x14ac:dyDescent="0.3">
      <c r="A152"/>
    </row>
    <row r="153" spans="1:1" x14ac:dyDescent="0.3">
      <c r="A153"/>
    </row>
    <row r="154" spans="1:1" x14ac:dyDescent="0.3">
      <c r="A154"/>
    </row>
    <row r="155" spans="1:1" x14ac:dyDescent="0.3">
      <c r="A155"/>
    </row>
    <row r="156" spans="1:1" x14ac:dyDescent="0.3">
      <c r="A156"/>
    </row>
    <row r="157" spans="1:1" x14ac:dyDescent="0.3">
      <c r="A157"/>
    </row>
    <row r="158" spans="1:1" x14ac:dyDescent="0.3">
      <c r="A158"/>
    </row>
    <row r="159" spans="1:1" x14ac:dyDescent="0.3">
      <c r="A159"/>
    </row>
    <row r="160" spans="1:1" x14ac:dyDescent="0.3">
      <c r="A160"/>
    </row>
    <row r="161" spans="1:1" x14ac:dyDescent="0.3">
      <c r="A161"/>
    </row>
    <row r="162" spans="1:1" x14ac:dyDescent="0.3">
      <c r="A162"/>
    </row>
    <row r="163" spans="1:1" x14ac:dyDescent="0.3">
      <c r="A163"/>
    </row>
    <row r="164" spans="1:1" x14ac:dyDescent="0.3">
      <c r="A164"/>
    </row>
    <row r="165" spans="1:1" x14ac:dyDescent="0.3">
      <c r="A165"/>
    </row>
    <row r="166" spans="1:1" x14ac:dyDescent="0.3">
      <c r="A166"/>
    </row>
    <row r="167" spans="1:1" x14ac:dyDescent="0.3">
      <c r="A167"/>
    </row>
    <row r="168" spans="1:1" x14ac:dyDescent="0.3">
      <c r="A168"/>
    </row>
    <row r="169" spans="1:1" x14ac:dyDescent="0.3">
      <c r="A169"/>
    </row>
    <row r="170" spans="1:1" x14ac:dyDescent="0.3">
      <c r="A170"/>
    </row>
    <row r="171" spans="1:1" x14ac:dyDescent="0.3">
      <c r="A171"/>
    </row>
    <row r="172" spans="1:1" x14ac:dyDescent="0.3">
      <c r="A172"/>
    </row>
    <row r="173" spans="1:1" x14ac:dyDescent="0.3">
      <c r="A173"/>
    </row>
    <row r="174" spans="1:1" x14ac:dyDescent="0.3">
      <c r="A174"/>
    </row>
    <row r="175" spans="1:1" x14ac:dyDescent="0.3">
      <c r="A175"/>
    </row>
    <row r="176" spans="1:1" x14ac:dyDescent="0.3">
      <c r="A176"/>
    </row>
    <row r="177" spans="1:1" x14ac:dyDescent="0.3">
      <c r="A177"/>
    </row>
    <row r="178" spans="1:1" x14ac:dyDescent="0.3">
      <c r="A178"/>
    </row>
    <row r="179" spans="1:1" x14ac:dyDescent="0.3">
      <c r="A179"/>
    </row>
    <row r="180" spans="1:1" x14ac:dyDescent="0.3">
      <c r="A180"/>
    </row>
    <row r="181" spans="1:1" x14ac:dyDescent="0.3">
      <c r="A181"/>
    </row>
    <row r="182" spans="1:1" x14ac:dyDescent="0.3">
      <c r="A182"/>
    </row>
    <row r="183" spans="1:1" x14ac:dyDescent="0.3">
      <c r="A183"/>
    </row>
    <row r="184" spans="1:1" x14ac:dyDescent="0.3">
      <c r="A184"/>
    </row>
    <row r="185" spans="1:1" x14ac:dyDescent="0.3">
      <c r="A185"/>
    </row>
    <row r="186" spans="1:1" x14ac:dyDescent="0.3">
      <c r="A186"/>
    </row>
    <row r="187" spans="1:1" x14ac:dyDescent="0.3">
      <c r="A187"/>
    </row>
    <row r="188" spans="1:1" x14ac:dyDescent="0.3">
      <c r="A188"/>
    </row>
    <row r="189" spans="1:1" x14ac:dyDescent="0.3">
      <c r="A189"/>
    </row>
    <row r="190" spans="1:1" x14ac:dyDescent="0.3">
      <c r="A190"/>
    </row>
    <row r="191" spans="1:1" x14ac:dyDescent="0.3">
      <c r="A191"/>
    </row>
    <row r="192" spans="1:1" x14ac:dyDescent="0.3">
      <c r="A192"/>
    </row>
    <row r="193" spans="1:1" x14ac:dyDescent="0.3">
      <c r="A193"/>
    </row>
    <row r="194" spans="1:1" x14ac:dyDescent="0.3">
      <c r="A194"/>
    </row>
    <row r="195" spans="1:1" x14ac:dyDescent="0.3">
      <c r="A195"/>
    </row>
    <row r="196" spans="1:1" x14ac:dyDescent="0.3">
      <c r="A196"/>
    </row>
    <row r="197" spans="1:1" x14ac:dyDescent="0.3">
      <c r="A197"/>
    </row>
    <row r="198" spans="1:1" x14ac:dyDescent="0.3">
      <c r="A198"/>
    </row>
    <row r="199" spans="1:1" x14ac:dyDescent="0.3">
      <c r="A199"/>
    </row>
    <row r="200" spans="1:1" x14ac:dyDescent="0.3">
      <c r="A200"/>
    </row>
    <row r="201" spans="1:1" x14ac:dyDescent="0.3">
      <c r="A201"/>
    </row>
    <row r="202" spans="1:1" x14ac:dyDescent="0.3">
      <c r="A202"/>
    </row>
    <row r="203" spans="1:1" x14ac:dyDescent="0.3">
      <c r="A203"/>
    </row>
    <row r="204" spans="1:1" x14ac:dyDescent="0.3">
      <c r="A204"/>
    </row>
    <row r="205" spans="1:1" x14ac:dyDescent="0.3">
      <c r="A205"/>
    </row>
    <row r="206" spans="1:1" x14ac:dyDescent="0.3">
      <c r="A206"/>
    </row>
    <row r="207" spans="1:1" x14ac:dyDescent="0.3">
      <c r="A207"/>
    </row>
    <row r="208" spans="1:1" x14ac:dyDescent="0.3">
      <c r="A208"/>
    </row>
    <row r="209" spans="1:1" x14ac:dyDescent="0.3">
      <c r="A209"/>
    </row>
    <row r="210" spans="1:1" x14ac:dyDescent="0.3">
      <c r="A210"/>
    </row>
    <row r="211" spans="1:1" x14ac:dyDescent="0.3">
      <c r="A211"/>
    </row>
    <row r="212" spans="1:1" x14ac:dyDescent="0.3">
      <c r="A212"/>
    </row>
    <row r="213" spans="1:1" x14ac:dyDescent="0.3">
      <c r="A213"/>
    </row>
    <row r="214" spans="1:1" x14ac:dyDescent="0.3">
      <c r="A214"/>
    </row>
    <row r="215" spans="1:1" x14ac:dyDescent="0.3">
      <c r="A215"/>
    </row>
    <row r="216" spans="1:1" x14ac:dyDescent="0.3">
      <c r="A216"/>
    </row>
    <row r="217" spans="1:1" x14ac:dyDescent="0.3">
      <c r="A217"/>
    </row>
    <row r="218" spans="1:1" x14ac:dyDescent="0.3">
      <c r="A218"/>
    </row>
    <row r="219" spans="1:1" x14ac:dyDescent="0.3">
      <c r="A219"/>
    </row>
    <row r="220" spans="1:1" x14ac:dyDescent="0.3">
      <c r="A220"/>
    </row>
    <row r="221" spans="1:1" x14ac:dyDescent="0.3">
      <c r="A221"/>
    </row>
    <row r="222" spans="1:1" x14ac:dyDescent="0.3">
      <c r="A222"/>
    </row>
    <row r="223" spans="1:1" x14ac:dyDescent="0.3">
      <c r="A223"/>
    </row>
    <row r="224" spans="1:1" x14ac:dyDescent="0.3">
      <c r="A224"/>
    </row>
    <row r="225" spans="1:1" x14ac:dyDescent="0.3">
      <c r="A225"/>
    </row>
    <row r="226" spans="1:1" x14ac:dyDescent="0.3">
      <c r="A226"/>
    </row>
    <row r="227" spans="1:1" x14ac:dyDescent="0.3">
      <c r="A227"/>
    </row>
    <row r="228" spans="1:1" x14ac:dyDescent="0.3">
      <c r="A228"/>
    </row>
    <row r="229" spans="1:1" x14ac:dyDescent="0.3">
      <c r="A229"/>
    </row>
    <row r="230" spans="1:1" x14ac:dyDescent="0.3">
      <c r="A230"/>
    </row>
    <row r="231" spans="1:1" x14ac:dyDescent="0.3">
      <c r="A231"/>
    </row>
    <row r="232" spans="1:1" x14ac:dyDescent="0.3">
      <c r="A232"/>
    </row>
    <row r="233" spans="1:1" x14ac:dyDescent="0.3">
      <c r="A233"/>
    </row>
    <row r="234" spans="1:1" x14ac:dyDescent="0.3">
      <c r="A234"/>
    </row>
    <row r="235" spans="1:1" x14ac:dyDescent="0.3">
      <c r="A235"/>
    </row>
    <row r="236" spans="1:1" x14ac:dyDescent="0.3">
      <c r="A236"/>
    </row>
    <row r="237" spans="1:1" x14ac:dyDescent="0.3">
      <c r="A237"/>
    </row>
    <row r="238" spans="1:1" x14ac:dyDescent="0.3">
      <c r="A238"/>
    </row>
    <row r="239" spans="1:1" x14ac:dyDescent="0.3">
      <c r="A239"/>
    </row>
    <row r="240" spans="1:1" x14ac:dyDescent="0.3">
      <c r="A240"/>
    </row>
    <row r="241" spans="1:1" x14ac:dyDescent="0.3">
      <c r="A241"/>
    </row>
    <row r="242" spans="1:1" x14ac:dyDescent="0.3">
      <c r="A242"/>
    </row>
    <row r="243" spans="1:1" x14ac:dyDescent="0.3">
      <c r="A243"/>
    </row>
    <row r="244" spans="1:1" x14ac:dyDescent="0.3">
      <c r="A244"/>
    </row>
    <row r="245" spans="1:1" x14ac:dyDescent="0.3">
      <c r="A245"/>
    </row>
    <row r="246" spans="1:1" x14ac:dyDescent="0.3">
      <c r="A246"/>
    </row>
    <row r="247" spans="1:1" x14ac:dyDescent="0.3">
      <c r="A247"/>
    </row>
    <row r="248" spans="1:1" x14ac:dyDescent="0.3">
      <c r="A248"/>
    </row>
    <row r="249" spans="1:1" x14ac:dyDescent="0.3">
      <c r="A249"/>
    </row>
    <row r="250" spans="1:1" x14ac:dyDescent="0.3">
      <c r="A250"/>
    </row>
    <row r="251" spans="1:1" x14ac:dyDescent="0.3">
      <c r="A251"/>
    </row>
    <row r="252" spans="1:1" x14ac:dyDescent="0.3">
      <c r="A252"/>
    </row>
    <row r="253" spans="1:1" x14ac:dyDescent="0.3">
      <c r="A253"/>
    </row>
    <row r="254" spans="1:1" x14ac:dyDescent="0.3">
      <c r="A254"/>
    </row>
    <row r="255" spans="1:1" x14ac:dyDescent="0.3">
      <c r="A255"/>
    </row>
    <row r="256" spans="1:1" x14ac:dyDescent="0.3">
      <c r="A256"/>
    </row>
    <row r="257" spans="1:1" x14ac:dyDescent="0.3">
      <c r="A257"/>
    </row>
    <row r="258" spans="1:1" x14ac:dyDescent="0.3">
      <c r="A258"/>
    </row>
    <row r="259" spans="1:1" x14ac:dyDescent="0.3">
      <c r="A259"/>
    </row>
    <row r="260" spans="1:1" x14ac:dyDescent="0.3">
      <c r="A260"/>
    </row>
    <row r="261" spans="1:1" x14ac:dyDescent="0.3">
      <c r="A261"/>
    </row>
    <row r="262" spans="1:1" x14ac:dyDescent="0.3">
      <c r="A262"/>
    </row>
    <row r="263" spans="1:1" x14ac:dyDescent="0.3">
      <c r="A263"/>
    </row>
    <row r="264" spans="1:1" x14ac:dyDescent="0.3">
      <c r="A264"/>
    </row>
    <row r="265" spans="1:1" x14ac:dyDescent="0.3">
      <c r="A265"/>
    </row>
    <row r="266" spans="1:1" x14ac:dyDescent="0.3">
      <c r="A266"/>
    </row>
    <row r="267" spans="1:1" x14ac:dyDescent="0.3">
      <c r="A267"/>
    </row>
    <row r="268" spans="1:1" x14ac:dyDescent="0.3">
      <c r="A268"/>
    </row>
    <row r="269" spans="1:1" x14ac:dyDescent="0.3">
      <c r="A269"/>
    </row>
    <row r="270" spans="1:1" x14ac:dyDescent="0.3">
      <c r="A270"/>
    </row>
    <row r="271" spans="1:1" x14ac:dyDescent="0.3">
      <c r="A271"/>
    </row>
    <row r="272" spans="1:1" x14ac:dyDescent="0.3">
      <c r="A272"/>
    </row>
    <row r="273" spans="1:1" x14ac:dyDescent="0.3">
      <c r="A273"/>
    </row>
    <row r="274" spans="1:1" x14ac:dyDescent="0.3">
      <c r="A274"/>
    </row>
    <row r="275" spans="1:1" x14ac:dyDescent="0.3">
      <c r="A275"/>
    </row>
    <row r="276" spans="1:1" x14ac:dyDescent="0.3">
      <c r="A276"/>
    </row>
    <row r="277" spans="1:1" x14ac:dyDescent="0.3">
      <c r="A277"/>
    </row>
    <row r="278" spans="1:1" x14ac:dyDescent="0.3">
      <c r="A278"/>
    </row>
    <row r="279" spans="1:1" x14ac:dyDescent="0.3">
      <c r="A279"/>
    </row>
    <row r="280" spans="1:1" x14ac:dyDescent="0.3">
      <c r="A280"/>
    </row>
    <row r="281" spans="1:1" x14ac:dyDescent="0.3">
      <c r="A281"/>
    </row>
    <row r="282" spans="1:1" x14ac:dyDescent="0.3">
      <c r="A282"/>
    </row>
    <row r="283" spans="1:1" x14ac:dyDescent="0.3">
      <c r="A283"/>
    </row>
    <row r="284" spans="1:1" x14ac:dyDescent="0.3">
      <c r="A284"/>
    </row>
    <row r="285" spans="1:1" x14ac:dyDescent="0.3">
      <c r="A285"/>
    </row>
    <row r="286" spans="1:1" x14ac:dyDescent="0.3">
      <c r="A286"/>
    </row>
    <row r="287" spans="1:1" x14ac:dyDescent="0.3">
      <c r="A287"/>
    </row>
    <row r="288" spans="1:1" x14ac:dyDescent="0.3">
      <c r="A288"/>
    </row>
    <row r="289" spans="1:1" x14ac:dyDescent="0.3">
      <c r="A289"/>
    </row>
    <row r="290" spans="1:1" x14ac:dyDescent="0.3">
      <c r="A290"/>
    </row>
    <row r="291" spans="1:1" x14ac:dyDescent="0.3">
      <c r="A291"/>
    </row>
    <row r="292" spans="1:1" x14ac:dyDescent="0.3">
      <c r="A292"/>
    </row>
    <row r="293" spans="1:1" x14ac:dyDescent="0.3">
      <c r="A293"/>
    </row>
    <row r="294" spans="1:1" x14ac:dyDescent="0.3">
      <c r="A294"/>
    </row>
    <row r="295" spans="1:1" x14ac:dyDescent="0.3">
      <c r="A295"/>
    </row>
    <row r="296" spans="1:1" x14ac:dyDescent="0.3">
      <c r="A296"/>
    </row>
    <row r="297" spans="1:1" x14ac:dyDescent="0.3">
      <c r="A297"/>
    </row>
    <row r="298" spans="1:1" x14ac:dyDescent="0.3">
      <c r="A298"/>
    </row>
    <row r="299" spans="1:1" x14ac:dyDescent="0.3">
      <c r="A299"/>
    </row>
    <row r="300" spans="1:1" x14ac:dyDescent="0.3">
      <c r="A300"/>
    </row>
    <row r="301" spans="1:1" x14ac:dyDescent="0.3">
      <c r="A301"/>
    </row>
    <row r="302" spans="1:1" x14ac:dyDescent="0.3">
      <c r="A302"/>
    </row>
    <row r="303" spans="1:1" x14ac:dyDescent="0.3">
      <c r="A303"/>
    </row>
    <row r="304" spans="1:1" x14ac:dyDescent="0.3">
      <c r="A304"/>
    </row>
    <row r="305" spans="1:1" x14ac:dyDescent="0.3">
      <c r="A305"/>
    </row>
    <row r="306" spans="1:1" x14ac:dyDescent="0.3">
      <c r="A306"/>
    </row>
    <row r="307" spans="1:1" x14ac:dyDescent="0.3">
      <c r="A307"/>
    </row>
    <row r="308" spans="1:1" x14ac:dyDescent="0.3">
      <c r="A308"/>
    </row>
    <row r="309" spans="1:1" x14ac:dyDescent="0.3">
      <c r="A309"/>
    </row>
    <row r="310" spans="1:1" x14ac:dyDescent="0.3">
      <c r="A310"/>
    </row>
    <row r="311" spans="1:1" x14ac:dyDescent="0.3">
      <c r="A311"/>
    </row>
    <row r="312" spans="1:1" x14ac:dyDescent="0.3">
      <c r="A312"/>
    </row>
    <row r="313" spans="1:1" x14ac:dyDescent="0.3">
      <c r="A313"/>
    </row>
    <row r="314" spans="1:1" x14ac:dyDescent="0.3">
      <c r="A314"/>
    </row>
    <row r="315" spans="1:1" x14ac:dyDescent="0.3">
      <c r="A315"/>
    </row>
    <row r="316" spans="1:1" x14ac:dyDescent="0.3">
      <c r="A316"/>
    </row>
    <row r="317" spans="1:1" x14ac:dyDescent="0.3">
      <c r="A317"/>
    </row>
    <row r="318" spans="1:1" x14ac:dyDescent="0.3">
      <c r="A318"/>
    </row>
    <row r="319" spans="1:1" x14ac:dyDescent="0.3">
      <c r="A319"/>
    </row>
    <row r="320" spans="1:1" x14ac:dyDescent="0.3">
      <c r="A320"/>
    </row>
    <row r="321" spans="1:1" x14ac:dyDescent="0.3">
      <c r="A321"/>
    </row>
    <row r="322" spans="1:1" x14ac:dyDescent="0.3">
      <c r="A322"/>
    </row>
    <row r="323" spans="1:1" x14ac:dyDescent="0.3">
      <c r="A323"/>
    </row>
    <row r="324" spans="1:1" x14ac:dyDescent="0.3">
      <c r="A324"/>
    </row>
    <row r="325" spans="1:1" x14ac:dyDescent="0.3">
      <c r="A325"/>
    </row>
    <row r="326" spans="1:1" x14ac:dyDescent="0.3">
      <c r="A326"/>
    </row>
    <row r="327" spans="1:1" x14ac:dyDescent="0.3">
      <c r="A327"/>
    </row>
    <row r="328" spans="1:1" x14ac:dyDescent="0.3">
      <c r="A328"/>
    </row>
    <row r="329" spans="1:1" x14ac:dyDescent="0.3">
      <c r="A329"/>
    </row>
    <row r="330" spans="1:1" x14ac:dyDescent="0.3">
      <c r="A330"/>
    </row>
    <row r="331" spans="1:1" x14ac:dyDescent="0.3">
      <c r="A331"/>
    </row>
    <row r="332" spans="1:1" x14ac:dyDescent="0.3">
      <c r="A332"/>
    </row>
    <row r="333" spans="1:1" x14ac:dyDescent="0.3">
      <c r="A333"/>
    </row>
    <row r="334" spans="1:1" x14ac:dyDescent="0.3">
      <c r="A334"/>
    </row>
    <row r="335" spans="1:1" x14ac:dyDescent="0.3">
      <c r="A335"/>
    </row>
    <row r="336" spans="1:1" x14ac:dyDescent="0.3">
      <c r="A336"/>
    </row>
    <row r="337" spans="1:1" x14ac:dyDescent="0.3">
      <c r="A337"/>
    </row>
    <row r="338" spans="1:1" x14ac:dyDescent="0.3">
      <c r="A338"/>
    </row>
    <row r="339" spans="1:1" x14ac:dyDescent="0.3">
      <c r="A339"/>
    </row>
    <row r="340" spans="1:1" x14ac:dyDescent="0.3">
      <c r="A340"/>
    </row>
    <row r="341" spans="1:1" x14ac:dyDescent="0.3">
      <c r="A341"/>
    </row>
    <row r="342" spans="1:1" x14ac:dyDescent="0.3">
      <c r="A342"/>
    </row>
    <row r="343" spans="1:1" x14ac:dyDescent="0.3">
      <c r="A343"/>
    </row>
    <row r="344" spans="1:1" x14ac:dyDescent="0.3">
      <c r="A344"/>
    </row>
    <row r="345" spans="1:1" x14ac:dyDescent="0.3">
      <c r="A345"/>
    </row>
    <row r="346" spans="1:1" x14ac:dyDescent="0.3">
      <c r="A346"/>
    </row>
    <row r="347" spans="1:1" x14ac:dyDescent="0.3">
      <c r="A347"/>
    </row>
    <row r="348" spans="1:1" x14ac:dyDescent="0.3">
      <c r="A348"/>
    </row>
    <row r="349" spans="1:1" x14ac:dyDescent="0.3">
      <c r="A349"/>
    </row>
    <row r="350" spans="1:1" x14ac:dyDescent="0.3">
      <c r="A350"/>
    </row>
    <row r="351" spans="1:1" x14ac:dyDescent="0.3">
      <c r="A351"/>
    </row>
    <row r="352" spans="1:1" x14ac:dyDescent="0.3">
      <c r="A352"/>
    </row>
    <row r="353" spans="1:1" x14ac:dyDescent="0.3">
      <c r="A353"/>
    </row>
    <row r="354" spans="1:1" x14ac:dyDescent="0.3">
      <c r="A354"/>
    </row>
    <row r="355" spans="1:1" x14ac:dyDescent="0.3">
      <c r="A355"/>
    </row>
    <row r="356" spans="1:1" x14ac:dyDescent="0.3">
      <c r="A356"/>
    </row>
    <row r="357" spans="1:1" x14ac:dyDescent="0.3">
      <c r="A357"/>
    </row>
    <row r="358" spans="1:1" x14ac:dyDescent="0.3">
      <c r="A358"/>
    </row>
    <row r="359" spans="1:1" x14ac:dyDescent="0.3">
      <c r="A359"/>
    </row>
    <row r="360" spans="1:1" x14ac:dyDescent="0.3">
      <c r="A360"/>
    </row>
    <row r="361" spans="1:1" x14ac:dyDescent="0.3">
      <c r="A361"/>
    </row>
    <row r="362" spans="1:1" x14ac:dyDescent="0.3">
      <c r="A362"/>
    </row>
    <row r="363" spans="1:1" x14ac:dyDescent="0.3">
      <c r="A363"/>
    </row>
    <row r="364" spans="1:1" x14ac:dyDescent="0.3">
      <c r="A364"/>
    </row>
    <row r="365" spans="1:1" x14ac:dyDescent="0.3">
      <c r="A365"/>
    </row>
    <row r="366" spans="1:1" x14ac:dyDescent="0.3">
      <c r="A366"/>
    </row>
    <row r="367" spans="1:1" x14ac:dyDescent="0.3">
      <c r="A367"/>
    </row>
    <row r="368" spans="1:1" x14ac:dyDescent="0.3">
      <c r="A368"/>
    </row>
    <row r="369" spans="1:1" x14ac:dyDescent="0.3">
      <c r="A369"/>
    </row>
    <row r="370" spans="1:1" x14ac:dyDescent="0.3">
      <c r="A370"/>
    </row>
    <row r="371" spans="1:1" x14ac:dyDescent="0.3">
      <c r="A371"/>
    </row>
    <row r="372" spans="1:1" x14ac:dyDescent="0.3">
      <c r="A372"/>
    </row>
    <row r="373" spans="1:1" x14ac:dyDescent="0.3">
      <c r="A373"/>
    </row>
    <row r="374" spans="1:1" x14ac:dyDescent="0.3">
      <c r="A374"/>
    </row>
    <row r="375" spans="1:1" x14ac:dyDescent="0.3">
      <c r="A375"/>
    </row>
    <row r="376" spans="1:1" x14ac:dyDescent="0.3">
      <c r="A376"/>
    </row>
    <row r="377" spans="1:1" x14ac:dyDescent="0.3">
      <c r="A377"/>
    </row>
    <row r="378" spans="1:1" x14ac:dyDescent="0.3">
      <c r="A378"/>
    </row>
    <row r="379" spans="1:1" x14ac:dyDescent="0.3">
      <c r="A379"/>
    </row>
    <row r="380" spans="1:1" x14ac:dyDescent="0.3">
      <c r="A380"/>
    </row>
    <row r="381" spans="1:1" x14ac:dyDescent="0.3">
      <c r="A381"/>
    </row>
    <row r="382" spans="1:1" x14ac:dyDescent="0.3">
      <c r="A382"/>
    </row>
    <row r="383" spans="1:1" x14ac:dyDescent="0.3">
      <c r="A383"/>
    </row>
    <row r="384" spans="1:1" x14ac:dyDescent="0.3">
      <c r="A384"/>
    </row>
    <row r="385" spans="1:1" x14ac:dyDescent="0.3">
      <c r="A385"/>
    </row>
    <row r="386" spans="1:1" x14ac:dyDescent="0.3">
      <c r="A386"/>
    </row>
    <row r="387" spans="1:1" x14ac:dyDescent="0.3">
      <c r="A387"/>
    </row>
    <row r="388" spans="1:1" x14ac:dyDescent="0.3">
      <c r="A388"/>
    </row>
    <row r="389" spans="1:1" x14ac:dyDescent="0.3">
      <c r="A389"/>
    </row>
    <row r="390" spans="1:1" x14ac:dyDescent="0.3">
      <c r="A390"/>
    </row>
    <row r="391" spans="1:1" x14ac:dyDescent="0.3">
      <c r="A391"/>
    </row>
    <row r="392" spans="1:1" x14ac:dyDescent="0.3">
      <c r="A392"/>
    </row>
    <row r="393" spans="1:1" x14ac:dyDescent="0.3">
      <c r="A393"/>
    </row>
    <row r="394" spans="1:1" x14ac:dyDescent="0.3">
      <c r="A394"/>
    </row>
    <row r="395" spans="1:1" x14ac:dyDescent="0.3">
      <c r="A395"/>
    </row>
    <row r="396" spans="1:1" x14ac:dyDescent="0.3">
      <c r="A396"/>
    </row>
    <row r="397" spans="1:1" x14ac:dyDescent="0.3">
      <c r="A397"/>
    </row>
    <row r="398" spans="1:1" x14ac:dyDescent="0.3">
      <c r="A398"/>
    </row>
    <row r="399" spans="1:1" x14ac:dyDescent="0.3">
      <c r="A399"/>
    </row>
    <row r="400" spans="1:1" x14ac:dyDescent="0.3">
      <c r="A400"/>
    </row>
    <row r="401" spans="1:1" x14ac:dyDescent="0.3">
      <c r="A401"/>
    </row>
    <row r="402" spans="1:1" x14ac:dyDescent="0.3">
      <c r="A402"/>
    </row>
    <row r="403" spans="1:1" x14ac:dyDescent="0.3">
      <c r="A403"/>
    </row>
    <row r="404" spans="1:1" x14ac:dyDescent="0.3">
      <c r="A404"/>
    </row>
    <row r="405" spans="1:1" x14ac:dyDescent="0.3">
      <c r="A405"/>
    </row>
    <row r="406" spans="1:1" x14ac:dyDescent="0.3">
      <c r="A406"/>
    </row>
    <row r="407" spans="1:1" x14ac:dyDescent="0.3">
      <c r="A407"/>
    </row>
    <row r="408" spans="1:1" x14ac:dyDescent="0.3">
      <c r="A408"/>
    </row>
    <row r="409" spans="1:1" x14ac:dyDescent="0.3">
      <c r="A409"/>
    </row>
    <row r="410" spans="1:1" x14ac:dyDescent="0.3">
      <c r="A410"/>
    </row>
    <row r="411" spans="1:1" x14ac:dyDescent="0.3">
      <c r="A411"/>
    </row>
    <row r="412" spans="1:1" x14ac:dyDescent="0.3">
      <c r="A412"/>
    </row>
    <row r="413" spans="1:1" x14ac:dyDescent="0.3">
      <c r="A413"/>
    </row>
    <row r="414" spans="1:1" x14ac:dyDescent="0.3">
      <c r="A414"/>
    </row>
    <row r="415" spans="1:1" x14ac:dyDescent="0.3">
      <c r="A415"/>
    </row>
    <row r="416" spans="1:1" x14ac:dyDescent="0.3">
      <c r="A416"/>
    </row>
    <row r="417" spans="1:1" x14ac:dyDescent="0.3">
      <c r="A417"/>
    </row>
    <row r="418" spans="1:1" x14ac:dyDescent="0.3">
      <c r="A418"/>
    </row>
    <row r="419" spans="1:1" x14ac:dyDescent="0.3">
      <c r="A419"/>
    </row>
    <row r="420" spans="1:1" x14ac:dyDescent="0.3">
      <c r="A420"/>
    </row>
    <row r="421" spans="1:1" x14ac:dyDescent="0.3">
      <c r="A421"/>
    </row>
    <row r="422" spans="1:1" x14ac:dyDescent="0.3">
      <c r="A422"/>
    </row>
    <row r="423" spans="1:1" x14ac:dyDescent="0.3">
      <c r="A423"/>
    </row>
    <row r="424" spans="1:1" x14ac:dyDescent="0.3">
      <c r="A424"/>
    </row>
    <row r="425" spans="1:1" x14ac:dyDescent="0.3">
      <c r="A425"/>
    </row>
    <row r="426" spans="1:1" x14ac:dyDescent="0.3">
      <c r="A426"/>
    </row>
    <row r="427" spans="1:1" x14ac:dyDescent="0.3">
      <c r="A427"/>
    </row>
    <row r="428" spans="1:1" x14ac:dyDescent="0.3">
      <c r="A428"/>
    </row>
    <row r="429" spans="1:1" x14ac:dyDescent="0.3">
      <c r="A429"/>
    </row>
    <row r="430" spans="1:1" x14ac:dyDescent="0.3">
      <c r="A430"/>
    </row>
    <row r="431" spans="1:1" x14ac:dyDescent="0.3">
      <c r="A431"/>
    </row>
    <row r="432" spans="1:1" x14ac:dyDescent="0.3">
      <c r="A432"/>
    </row>
    <row r="433" spans="1:1" x14ac:dyDescent="0.3">
      <c r="A433"/>
    </row>
    <row r="434" spans="1:1" x14ac:dyDescent="0.3">
      <c r="A434"/>
    </row>
    <row r="435" spans="1:1" x14ac:dyDescent="0.3">
      <c r="A435"/>
    </row>
    <row r="436" spans="1:1" x14ac:dyDescent="0.3">
      <c r="A436"/>
    </row>
    <row r="437" spans="1:1" x14ac:dyDescent="0.3">
      <c r="A437"/>
    </row>
    <row r="438" spans="1:1" x14ac:dyDescent="0.3">
      <c r="A438"/>
    </row>
    <row r="439" spans="1:1" x14ac:dyDescent="0.3">
      <c r="A439"/>
    </row>
    <row r="440" spans="1:1" x14ac:dyDescent="0.3">
      <c r="A440"/>
    </row>
    <row r="441" spans="1:1" x14ac:dyDescent="0.3">
      <c r="A441"/>
    </row>
    <row r="442" spans="1:1" x14ac:dyDescent="0.3">
      <c r="A442"/>
    </row>
    <row r="443" spans="1:1" x14ac:dyDescent="0.3">
      <c r="A443"/>
    </row>
    <row r="444" spans="1:1" x14ac:dyDescent="0.3">
      <c r="A444"/>
    </row>
    <row r="445" spans="1:1" x14ac:dyDescent="0.3">
      <c r="A445"/>
    </row>
    <row r="446" spans="1:1" x14ac:dyDescent="0.3">
      <c r="A446"/>
    </row>
    <row r="447" spans="1:1" x14ac:dyDescent="0.3">
      <c r="A447"/>
    </row>
    <row r="448" spans="1:1" x14ac:dyDescent="0.3">
      <c r="A448"/>
    </row>
    <row r="449" spans="1:1" x14ac:dyDescent="0.3">
      <c r="A449"/>
    </row>
    <row r="450" spans="1:1" x14ac:dyDescent="0.3">
      <c r="A450"/>
    </row>
    <row r="451" spans="1:1" x14ac:dyDescent="0.3">
      <c r="A451"/>
    </row>
    <row r="452" spans="1:1" x14ac:dyDescent="0.3">
      <c r="A452"/>
    </row>
    <row r="453" spans="1:1" x14ac:dyDescent="0.3">
      <c r="A453"/>
    </row>
    <row r="454" spans="1:1" x14ac:dyDescent="0.3">
      <c r="A454"/>
    </row>
    <row r="455" spans="1:1" x14ac:dyDescent="0.3">
      <c r="A455"/>
    </row>
    <row r="456" spans="1:1" x14ac:dyDescent="0.3">
      <c r="A456"/>
    </row>
    <row r="457" spans="1:1" x14ac:dyDescent="0.3">
      <c r="A457"/>
    </row>
    <row r="458" spans="1:1" x14ac:dyDescent="0.3">
      <c r="A458"/>
    </row>
    <row r="459" spans="1:1" x14ac:dyDescent="0.3">
      <c r="A459"/>
    </row>
    <row r="460" spans="1:1" x14ac:dyDescent="0.3">
      <c r="A460"/>
    </row>
    <row r="461" spans="1:1" x14ac:dyDescent="0.3">
      <c r="A461"/>
    </row>
    <row r="462" spans="1:1" x14ac:dyDescent="0.3">
      <c r="A462"/>
    </row>
    <row r="463" spans="1:1" x14ac:dyDescent="0.3">
      <c r="A463"/>
    </row>
    <row r="464" spans="1:1" x14ac:dyDescent="0.3">
      <c r="A464"/>
    </row>
    <row r="465" spans="1:1" x14ac:dyDescent="0.3">
      <c r="A465"/>
    </row>
    <row r="466" spans="1:1" x14ac:dyDescent="0.3">
      <c r="A466"/>
    </row>
    <row r="467" spans="1:1" x14ac:dyDescent="0.3">
      <c r="A467"/>
    </row>
    <row r="468" spans="1:1" x14ac:dyDescent="0.3">
      <c r="A468"/>
    </row>
    <row r="469" spans="1:1" x14ac:dyDescent="0.3">
      <c r="A469"/>
    </row>
    <row r="470" spans="1:1" x14ac:dyDescent="0.3">
      <c r="A470"/>
    </row>
    <row r="471" spans="1:1" x14ac:dyDescent="0.3">
      <c r="A471"/>
    </row>
    <row r="472" spans="1:1" x14ac:dyDescent="0.3">
      <c r="A472"/>
    </row>
    <row r="473" spans="1:1" x14ac:dyDescent="0.3">
      <c r="A473"/>
    </row>
    <row r="474" spans="1:1" x14ac:dyDescent="0.3">
      <c r="A474"/>
    </row>
    <row r="475" spans="1:1" x14ac:dyDescent="0.3">
      <c r="A475"/>
    </row>
    <row r="476" spans="1:1" x14ac:dyDescent="0.3">
      <c r="A476"/>
    </row>
    <row r="477" spans="1:1" x14ac:dyDescent="0.3">
      <c r="A477"/>
    </row>
    <row r="478" spans="1:1" x14ac:dyDescent="0.3">
      <c r="A478"/>
    </row>
    <row r="479" spans="1:1" x14ac:dyDescent="0.3">
      <c r="A479"/>
    </row>
    <row r="480" spans="1:1" x14ac:dyDescent="0.3">
      <c r="A480"/>
    </row>
    <row r="481" spans="1:1" x14ac:dyDescent="0.3">
      <c r="A481"/>
    </row>
    <row r="482" spans="1:1" x14ac:dyDescent="0.3">
      <c r="A482"/>
    </row>
    <row r="483" spans="1:1" x14ac:dyDescent="0.3">
      <c r="A483"/>
    </row>
    <row r="484" spans="1:1" x14ac:dyDescent="0.3">
      <c r="A484"/>
    </row>
    <row r="485" spans="1:1" x14ac:dyDescent="0.3">
      <c r="A485"/>
    </row>
    <row r="486" spans="1:1" x14ac:dyDescent="0.3">
      <c r="A486"/>
    </row>
    <row r="487" spans="1:1" x14ac:dyDescent="0.3">
      <c r="A487"/>
    </row>
    <row r="488" spans="1:1" x14ac:dyDescent="0.3">
      <c r="A488"/>
    </row>
    <row r="489" spans="1:1" x14ac:dyDescent="0.3">
      <c r="A489"/>
    </row>
    <row r="490" spans="1:1" x14ac:dyDescent="0.3">
      <c r="A490"/>
    </row>
    <row r="491" spans="1:1" x14ac:dyDescent="0.3">
      <c r="A491"/>
    </row>
    <row r="492" spans="1:1" x14ac:dyDescent="0.3">
      <c r="A492"/>
    </row>
    <row r="493" spans="1:1" x14ac:dyDescent="0.3">
      <c r="A493"/>
    </row>
    <row r="494" spans="1:1" x14ac:dyDescent="0.3">
      <c r="A494"/>
    </row>
    <row r="495" spans="1:1" x14ac:dyDescent="0.3">
      <c r="A495"/>
    </row>
    <row r="496" spans="1:1" x14ac:dyDescent="0.3">
      <c r="A496"/>
    </row>
    <row r="497" spans="1:1" x14ac:dyDescent="0.3">
      <c r="A497"/>
    </row>
    <row r="498" spans="1:1" x14ac:dyDescent="0.3">
      <c r="A498"/>
    </row>
    <row r="499" spans="1:1" x14ac:dyDescent="0.3">
      <c r="A499"/>
    </row>
    <row r="500" spans="1:1" x14ac:dyDescent="0.3">
      <c r="A500"/>
    </row>
    <row r="501" spans="1:1" x14ac:dyDescent="0.3">
      <c r="A501"/>
    </row>
    <row r="502" spans="1:1" x14ac:dyDescent="0.3">
      <c r="A502"/>
    </row>
    <row r="503" spans="1:1" x14ac:dyDescent="0.3">
      <c r="A503"/>
    </row>
    <row r="504" spans="1:1" x14ac:dyDescent="0.3">
      <c r="A504"/>
    </row>
    <row r="505" spans="1:1" x14ac:dyDescent="0.3">
      <c r="A505"/>
    </row>
    <row r="506" spans="1:1" x14ac:dyDescent="0.3">
      <c r="A506"/>
    </row>
    <row r="507" spans="1:1" x14ac:dyDescent="0.3">
      <c r="A507"/>
    </row>
    <row r="508" spans="1:1" x14ac:dyDescent="0.3">
      <c r="A508"/>
    </row>
    <row r="509" spans="1:1" x14ac:dyDescent="0.3">
      <c r="A509"/>
    </row>
    <row r="510" spans="1:1" x14ac:dyDescent="0.3">
      <c r="A510"/>
    </row>
    <row r="511" spans="1:1" x14ac:dyDescent="0.3">
      <c r="A511"/>
    </row>
    <row r="512" spans="1:1" x14ac:dyDescent="0.3">
      <c r="A512"/>
    </row>
    <row r="513" spans="1:1" x14ac:dyDescent="0.3">
      <c r="A513"/>
    </row>
    <row r="514" spans="1:1" x14ac:dyDescent="0.3">
      <c r="A514"/>
    </row>
    <row r="515" spans="1:1" x14ac:dyDescent="0.3">
      <c r="A515"/>
    </row>
    <row r="516" spans="1:1" x14ac:dyDescent="0.3">
      <c r="A516"/>
    </row>
    <row r="517" spans="1:1" x14ac:dyDescent="0.3">
      <c r="A517"/>
    </row>
    <row r="518" spans="1:1" x14ac:dyDescent="0.3">
      <c r="A518"/>
    </row>
    <row r="519" spans="1:1" x14ac:dyDescent="0.3">
      <c r="A519"/>
    </row>
    <row r="520" spans="1:1" x14ac:dyDescent="0.3">
      <c r="A520"/>
    </row>
    <row r="521" spans="1:1" x14ac:dyDescent="0.3">
      <c r="A521"/>
    </row>
    <row r="522" spans="1:1" x14ac:dyDescent="0.3">
      <c r="A522"/>
    </row>
    <row r="523" spans="1:1" x14ac:dyDescent="0.3">
      <c r="A523"/>
    </row>
    <row r="524" spans="1:1" x14ac:dyDescent="0.3">
      <c r="A524"/>
    </row>
    <row r="525" spans="1:1" x14ac:dyDescent="0.3">
      <c r="A525"/>
    </row>
    <row r="526" spans="1:1" x14ac:dyDescent="0.3">
      <c r="A526"/>
    </row>
    <row r="527" spans="1:1" x14ac:dyDescent="0.3">
      <c r="A527"/>
    </row>
    <row r="528" spans="1:1" x14ac:dyDescent="0.3">
      <c r="A528"/>
    </row>
    <row r="529" spans="1:1" x14ac:dyDescent="0.3">
      <c r="A529"/>
    </row>
    <row r="530" spans="1:1" x14ac:dyDescent="0.3">
      <c r="A530"/>
    </row>
    <row r="531" spans="1:1" x14ac:dyDescent="0.3">
      <c r="A531"/>
    </row>
    <row r="532" spans="1:1" x14ac:dyDescent="0.3">
      <c r="A532"/>
    </row>
    <row r="533" spans="1:1" x14ac:dyDescent="0.3">
      <c r="A533"/>
    </row>
    <row r="534" spans="1:1" x14ac:dyDescent="0.3">
      <c r="A534"/>
    </row>
    <row r="535" spans="1:1" x14ac:dyDescent="0.3">
      <c r="A535"/>
    </row>
    <row r="536" spans="1:1" x14ac:dyDescent="0.3">
      <c r="A536"/>
    </row>
    <row r="537" spans="1:1" x14ac:dyDescent="0.3">
      <c r="A537"/>
    </row>
    <row r="538" spans="1:1" x14ac:dyDescent="0.3">
      <c r="A538"/>
    </row>
    <row r="539" spans="1:1" x14ac:dyDescent="0.3">
      <c r="A539"/>
    </row>
    <row r="540" spans="1:1" x14ac:dyDescent="0.3">
      <c r="A540"/>
    </row>
    <row r="541" spans="1:1" x14ac:dyDescent="0.3">
      <c r="A541"/>
    </row>
    <row r="542" spans="1:1" x14ac:dyDescent="0.3">
      <c r="A542"/>
    </row>
    <row r="543" spans="1:1" x14ac:dyDescent="0.3">
      <c r="A543"/>
    </row>
    <row r="544" spans="1:1" x14ac:dyDescent="0.3">
      <c r="A544"/>
    </row>
    <row r="545" spans="1:1" x14ac:dyDescent="0.3">
      <c r="A545"/>
    </row>
    <row r="546" spans="1:1" x14ac:dyDescent="0.3">
      <c r="A546"/>
    </row>
    <row r="547" spans="1:1" x14ac:dyDescent="0.3">
      <c r="A547"/>
    </row>
    <row r="548" spans="1:1" x14ac:dyDescent="0.3">
      <c r="A548"/>
    </row>
    <row r="549" spans="1:1" x14ac:dyDescent="0.3">
      <c r="A549"/>
    </row>
    <row r="550" spans="1:1" x14ac:dyDescent="0.3">
      <c r="A550"/>
    </row>
    <row r="551" spans="1:1" x14ac:dyDescent="0.3">
      <c r="A551"/>
    </row>
    <row r="552" spans="1:1" x14ac:dyDescent="0.3">
      <c r="A552"/>
    </row>
    <row r="553" spans="1:1" x14ac:dyDescent="0.3">
      <c r="A553"/>
    </row>
    <row r="554" spans="1:1" x14ac:dyDescent="0.3">
      <c r="A554"/>
    </row>
    <row r="555" spans="1:1" x14ac:dyDescent="0.3">
      <c r="A555"/>
    </row>
    <row r="556" spans="1:1" x14ac:dyDescent="0.3">
      <c r="A556"/>
    </row>
    <row r="557" spans="1:1" x14ac:dyDescent="0.3">
      <c r="A557"/>
    </row>
    <row r="558" spans="1:1" x14ac:dyDescent="0.3">
      <c r="A558"/>
    </row>
    <row r="559" spans="1:1" x14ac:dyDescent="0.3">
      <c r="A559"/>
    </row>
    <row r="560" spans="1:1" x14ac:dyDescent="0.3">
      <c r="A560"/>
    </row>
    <row r="561" spans="1:1" x14ac:dyDescent="0.3">
      <c r="A561"/>
    </row>
    <row r="562" spans="1:1" x14ac:dyDescent="0.3">
      <c r="A562"/>
    </row>
    <row r="563" spans="1:1" x14ac:dyDescent="0.3">
      <c r="A563"/>
    </row>
    <row r="564" spans="1:1" x14ac:dyDescent="0.3">
      <c r="A564"/>
    </row>
    <row r="565" spans="1:1" x14ac:dyDescent="0.3">
      <c r="A565"/>
    </row>
    <row r="566" spans="1:1" x14ac:dyDescent="0.3">
      <c r="A566"/>
    </row>
    <row r="567" spans="1:1" x14ac:dyDescent="0.3">
      <c r="A567"/>
    </row>
    <row r="568" spans="1:1" x14ac:dyDescent="0.3">
      <c r="A568"/>
    </row>
    <row r="569" spans="1:1" x14ac:dyDescent="0.3">
      <c r="A569"/>
    </row>
    <row r="570" spans="1:1" x14ac:dyDescent="0.3">
      <c r="A570"/>
    </row>
    <row r="571" spans="1:1" x14ac:dyDescent="0.3">
      <c r="A571"/>
    </row>
    <row r="572" spans="1:1" x14ac:dyDescent="0.3">
      <c r="A572"/>
    </row>
    <row r="573" spans="1:1" x14ac:dyDescent="0.3">
      <c r="A573"/>
    </row>
    <row r="574" spans="1:1" x14ac:dyDescent="0.3">
      <c r="A574"/>
    </row>
    <row r="575" spans="1:1" x14ac:dyDescent="0.3">
      <c r="A575"/>
    </row>
    <row r="576" spans="1:1" x14ac:dyDescent="0.3">
      <c r="A576"/>
    </row>
    <row r="577" spans="1:1" x14ac:dyDescent="0.3">
      <c r="A577"/>
    </row>
    <row r="578" spans="1:1" x14ac:dyDescent="0.3">
      <c r="A578"/>
    </row>
    <row r="579" spans="1:1" x14ac:dyDescent="0.3">
      <c r="A579"/>
    </row>
    <row r="580" spans="1:1" x14ac:dyDescent="0.3">
      <c r="A580"/>
    </row>
    <row r="581" spans="1:1" x14ac:dyDescent="0.3">
      <c r="A581"/>
    </row>
    <row r="582" spans="1:1" x14ac:dyDescent="0.3">
      <c r="A582"/>
    </row>
    <row r="583" spans="1:1" x14ac:dyDescent="0.3">
      <c r="A583"/>
    </row>
    <row r="584" spans="1:1" x14ac:dyDescent="0.3">
      <c r="A584"/>
    </row>
    <row r="585" spans="1:1" x14ac:dyDescent="0.3">
      <c r="A585"/>
    </row>
    <row r="586" spans="1:1" x14ac:dyDescent="0.3">
      <c r="A586"/>
    </row>
    <row r="587" spans="1:1" x14ac:dyDescent="0.3">
      <c r="A587"/>
    </row>
    <row r="588" spans="1:1" x14ac:dyDescent="0.3">
      <c r="A588"/>
    </row>
    <row r="589" spans="1:1" x14ac:dyDescent="0.3">
      <c r="A589"/>
    </row>
    <row r="590" spans="1:1" x14ac:dyDescent="0.3">
      <c r="A590"/>
    </row>
    <row r="591" spans="1:1" x14ac:dyDescent="0.3">
      <c r="A591"/>
    </row>
    <row r="592" spans="1:1" x14ac:dyDescent="0.3">
      <c r="A592"/>
    </row>
    <row r="593" spans="1:1" x14ac:dyDescent="0.3">
      <c r="A593"/>
    </row>
    <row r="594" spans="1:1" x14ac:dyDescent="0.3">
      <c r="A594"/>
    </row>
    <row r="595" spans="1:1" x14ac:dyDescent="0.3">
      <c r="A595"/>
    </row>
    <row r="596" spans="1:1" x14ac:dyDescent="0.3">
      <c r="A596"/>
    </row>
    <row r="597" spans="1:1" x14ac:dyDescent="0.3">
      <c r="A597"/>
    </row>
    <row r="598" spans="1:1" x14ac:dyDescent="0.3">
      <c r="A598"/>
    </row>
    <row r="599" spans="1:1" x14ac:dyDescent="0.3">
      <c r="A599"/>
    </row>
    <row r="600" spans="1:1" x14ac:dyDescent="0.3">
      <c r="A600"/>
    </row>
    <row r="601" spans="1:1" x14ac:dyDescent="0.3">
      <c r="A601"/>
    </row>
    <row r="602" spans="1:1" x14ac:dyDescent="0.3">
      <c r="A602"/>
    </row>
    <row r="603" spans="1:1" x14ac:dyDescent="0.3">
      <c r="A603"/>
    </row>
    <row r="604" spans="1:1" x14ac:dyDescent="0.3">
      <c r="A604"/>
    </row>
    <row r="605" spans="1:1" x14ac:dyDescent="0.3">
      <c r="A605"/>
    </row>
    <row r="606" spans="1:1" x14ac:dyDescent="0.3">
      <c r="A606"/>
    </row>
    <row r="607" spans="1:1" x14ac:dyDescent="0.3">
      <c r="A607"/>
    </row>
    <row r="608" spans="1:1" x14ac:dyDescent="0.3">
      <c r="A608"/>
    </row>
    <row r="609" spans="1:1" x14ac:dyDescent="0.3">
      <c r="A609"/>
    </row>
    <row r="610" spans="1:1" x14ac:dyDescent="0.3">
      <c r="A610"/>
    </row>
    <row r="611" spans="1:1" x14ac:dyDescent="0.3">
      <c r="A611"/>
    </row>
    <row r="612" spans="1:1" x14ac:dyDescent="0.3">
      <c r="A612"/>
    </row>
    <row r="613" spans="1:1" x14ac:dyDescent="0.3">
      <c r="A613"/>
    </row>
    <row r="614" spans="1:1" x14ac:dyDescent="0.3">
      <c r="A614"/>
    </row>
    <row r="615" spans="1:1" x14ac:dyDescent="0.3">
      <c r="A615"/>
    </row>
    <row r="616" spans="1:1" x14ac:dyDescent="0.3">
      <c r="A616"/>
    </row>
    <row r="617" spans="1:1" x14ac:dyDescent="0.3">
      <c r="A617"/>
    </row>
    <row r="618" spans="1:1" x14ac:dyDescent="0.3">
      <c r="A618"/>
    </row>
    <row r="619" spans="1:1" x14ac:dyDescent="0.3">
      <c r="A619"/>
    </row>
    <row r="620" spans="1:1" x14ac:dyDescent="0.3">
      <c r="A620"/>
    </row>
    <row r="621" spans="1:1" x14ac:dyDescent="0.3">
      <c r="A621"/>
    </row>
    <row r="622" spans="1:1" x14ac:dyDescent="0.3">
      <c r="A622"/>
    </row>
    <row r="623" spans="1:1" x14ac:dyDescent="0.3">
      <c r="A623"/>
    </row>
    <row r="624" spans="1:1" x14ac:dyDescent="0.3">
      <c r="A624"/>
    </row>
    <row r="625" spans="1:1" x14ac:dyDescent="0.3">
      <c r="A625"/>
    </row>
    <row r="626" spans="1:1" x14ac:dyDescent="0.3">
      <c r="A626"/>
    </row>
    <row r="627" spans="1:1" x14ac:dyDescent="0.3">
      <c r="A627"/>
    </row>
    <row r="628" spans="1:1" x14ac:dyDescent="0.3">
      <c r="A628"/>
    </row>
    <row r="629" spans="1:1" x14ac:dyDescent="0.3">
      <c r="A629"/>
    </row>
    <row r="630" spans="1:1" x14ac:dyDescent="0.3">
      <c r="A630"/>
    </row>
    <row r="631" spans="1:1" x14ac:dyDescent="0.3">
      <c r="A631"/>
    </row>
    <row r="632" spans="1:1" x14ac:dyDescent="0.3">
      <c r="A632"/>
    </row>
    <row r="633" spans="1:1" x14ac:dyDescent="0.3">
      <c r="A633"/>
    </row>
    <row r="634" spans="1:1" x14ac:dyDescent="0.3">
      <c r="A634"/>
    </row>
    <row r="635" spans="1:1" x14ac:dyDescent="0.3">
      <c r="A635"/>
    </row>
    <row r="636" spans="1:1" x14ac:dyDescent="0.3">
      <c r="A636"/>
    </row>
    <row r="637" spans="1:1" x14ac:dyDescent="0.3">
      <c r="A637"/>
    </row>
    <row r="638" spans="1:1" x14ac:dyDescent="0.3">
      <c r="A638"/>
    </row>
    <row r="639" spans="1:1" x14ac:dyDescent="0.3">
      <c r="A639"/>
    </row>
    <row r="640" spans="1:1" x14ac:dyDescent="0.3">
      <c r="A640"/>
    </row>
    <row r="641" spans="1:1" x14ac:dyDescent="0.3">
      <c r="A641"/>
    </row>
    <row r="642" spans="1:1" x14ac:dyDescent="0.3">
      <c r="A642"/>
    </row>
    <row r="643" spans="1:1" x14ac:dyDescent="0.3">
      <c r="A643"/>
    </row>
    <row r="644" spans="1:1" x14ac:dyDescent="0.3">
      <c r="A644"/>
    </row>
    <row r="645" spans="1:1" x14ac:dyDescent="0.3">
      <c r="A645"/>
    </row>
    <row r="646" spans="1:1" x14ac:dyDescent="0.3">
      <c r="A646"/>
    </row>
    <row r="647" spans="1:1" x14ac:dyDescent="0.3">
      <c r="A647"/>
    </row>
    <row r="648" spans="1:1" x14ac:dyDescent="0.3">
      <c r="A648"/>
    </row>
    <row r="649" spans="1:1" x14ac:dyDescent="0.3">
      <c r="A649"/>
    </row>
    <row r="650" spans="1:1" x14ac:dyDescent="0.3">
      <c r="A650"/>
    </row>
    <row r="651" spans="1:1" x14ac:dyDescent="0.3">
      <c r="A651"/>
    </row>
    <row r="652" spans="1:1" x14ac:dyDescent="0.3">
      <c r="A652"/>
    </row>
    <row r="653" spans="1:1" x14ac:dyDescent="0.3">
      <c r="A653"/>
    </row>
    <row r="654" spans="1:1" x14ac:dyDescent="0.3">
      <c r="A654"/>
    </row>
    <row r="655" spans="1:1" x14ac:dyDescent="0.3">
      <c r="A655"/>
    </row>
    <row r="656" spans="1:1" x14ac:dyDescent="0.3">
      <c r="A656"/>
    </row>
    <row r="657" spans="1:1" x14ac:dyDescent="0.3">
      <c r="A657"/>
    </row>
    <row r="658" spans="1:1" x14ac:dyDescent="0.3">
      <c r="A658"/>
    </row>
    <row r="659" spans="1:1" x14ac:dyDescent="0.3">
      <c r="A659"/>
    </row>
    <row r="660" spans="1:1" x14ac:dyDescent="0.3">
      <c r="A660"/>
    </row>
    <row r="661" spans="1:1" x14ac:dyDescent="0.3">
      <c r="A661"/>
    </row>
    <row r="662" spans="1:1" x14ac:dyDescent="0.3">
      <c r="A662"/>
    </row>
    <row r="663" spans="1:1" x14ac:dyDescent="0.3">
      <c r="A663"/>
    </row>
    <row r="664" spans="1:1" x14ac:dyDescent="0.3">
      <c r="A664"/>
    </row>
    <row r="665" spans="1:1" x14ac:dyDescent="0.3">
      <c r="A665"/>
    </row>
    <row r="666" spans="1:1" x14ac:dyDescent="0.3">
      <c r="A666"/>
    </row>
    <row r="667" spans="1:1" x14ac:dyDescent="0.3">
      <c r="A667"/>
    </row>
    <row r="668" spans="1:1" x14ac:dyDescent="0.3">
      <c r="A668"/>
    </row>
    <row r="669" spans="1:1" x14ac:dyDescent="0.3">
      <c r="A669"/>
    </row>
    <row r="670" spans="1:1" x14ac:dyDescent="0.3">
      <c r="A670"/>
    </row>
    <row r="671" spans="1:1" x14ac:dyDescent="0.3">
      <c r="A671"/>
    </row>
    <row r="672" spans="1:1" x14ac:dyDescent="0.3">
      <c r="A672"/>
    </row>
    <row r="673" spans="1:1" x14ac:dyDescent="0.3">
      <c r="A673"/>
    </row>
    <row r="674" spans="1:1" x14ac:dyDescent="0.3">
      <c r="A674"/>
    </row>
    <row r="675" spans="1:1" x14ac:dyDescent="0.3">
      <c r="A675"/>
    </row>
    <row r="676" spans="1:1" x14ac:dyDescent="0.3">
      <c r="A676"/>
    </row>
    <row r="677" spans="1:1" x14ac:dyDescent="0.3">
      <c r="A677"/>
    </row>
    <row r="678" spans="1:1" x14ac:dyDescent="0.3">
      <c r="A678"/>
    </row>
    <row r="679" spans="1:1" x14ac:dyDescent="0.3">
      <c r="A679"/>
    </row>
    <row r="680" spans="1:1" x14ac:dyDescent="0.3">
      <c r="A680"/>
    </row>
    <row r="681" spans="1:1" x14ac:dyDescent="0.3">
      <c r="A681"/>
    </row>
    <row r="682" spans="1:1" x14ac:dyDescent="0.3">
      <c r="A682"/>
    </row>
    <row r="683" spans="1:1" x14ac:dyDescent="0.3">
      <c r="A683"/>
    </row>
    <row r="684" spans="1:1" x14ac:dyDescent="0.3">
      <c r="A684"/>
    </row>
    <row r="685" spans="1:1" x14ac:dyDescent="0.3">
      <c r="A685"/>
    </row>
    <row r="686" spans="1:1" x14ac:dyDescent="0.3">
      <c r="A686"/>
    </row>
    <row r="687" spans="1:1" x14ac:dyDescent="0.3">
      <c r="A687"/>
    </row>
    <row r="688" spans="1:1" x14ac:dyDescent="0.3">
      <c r="A688"/>
    </row>
    <row r="689" spans="1:1" x14ac:dyDescent="0.3">
      <c r="A689"/>
    </row>
    <row r="690" spans="1:1" x14ac:dyDescent="0.3">
      <c r="A690"/>
    </row>
    <row r="691" spans="1:1" x14ac:dyDescent="0.3">
      <c r="A691"/>
    </row>
    <row r="692" spans="1:1" x14ac:dyDescent="0.3">
      <c r="A692"/>
    </row>
    <row r="693" spans="1:1" x14ac:dyDescent="0.3">
      <c r="A693"/>
    </row>
    <row r="694" spans="1:1" x14ac:dyDescent="0.3">
      <c r="A694"/>
    </row>
    <row r="695" spans="1:1" x14ac:dyDescent="0.3">
      <c r="A695"/>
    </row>
    <row r="696" spans="1:1" x14ac:dyDescent="0.3">
      <c r="A696"/>
    </row>
    <row r="697" spans="1:1" x14ac:dyDescent="0.3">
      <c r="A697"/>
    </row>
    <row r="698" spans="1:1" x14ac:dyDescent="0.3">
      <c r="A698"/>
    </row>
    <row r="699" spans="1:1" x14ac:dyDescent="0.3">
      <c r="A699"/>
    </row>
    <row r="700" spans="1:1" x14ac:dyDescent="0.3">
      <c r="A700"/>
    </row>
    <row r="701" spans="1:1" x14ac:dyDescent="0.3">
      <c r="A701"/>
    </row>
    <row r="702" spans="1:1" x14ac:dyDescent="0.3">
      <c r="A702"/>
    </row>
    <row r="703" spans="1:1" x14ac:dyDescent="0.3">
      <c r="A703"/>
    </row>
    <row r="704" spans="1:1" x14ac:dyDescent="0.3">
      <c r="A704"/>
    </row>
    <row r="705" spans="1:1" x14ac:dyDescent="0.3">
      <c r="A705"/>
    </row>
    <row r="706" spans="1:1" x14ac:dyDescent="0.3">
      <c r="A706"/>
    </row>
    <row r="707" spans="1:1" x14ac:dyDescent="0.3">
      <c r="A707"/>
    </row>
    <row r="708" spans="1:1" x14ac:dyDescent="0.3">
      <c r="A708"/>
    </row>
    <row r="709" spans="1:1" x14ac:dyDescent="0.3">
      <c r="A709"/>
    </row>
    <row r="710" spans="1:1" x14ac:dyDescent="0.3">
      <c r="A710"/>
    </row>
    <row r="711" spans="1:1" x14ac:dyDescent="0.3">
      <c r="A711"/>
    </row>
    <row r="712" spans="1:1" x14ac:dyDescent="0.3">
      <c r="A712"/>
    </row>
    <row r="713" spans="1:1" x14ac:dyDescent="0.3">
      <c r="A713"/>
    </row>
    <row r="714" spans="1:1" x14ac:dyDescent="0.3">
      <c r="A714"/>
    </row>
    <row r="715" spans="1:1" x14ac:dyDescent="0.3">
      <c r="A715"/>
    </row>
    <row r="716" spans="1:1" x14ac:dyDescent="0.3">
      <c r="A716"/>
    </row>
    <row r="717" spans="1:1" x14ac:dyDescent="0.3">
      <c r="A717"/>
    </row>
    <row r="718" spans="1:1" x14ac:dyDescent="0.3">
      <c r="A718"/>
    </row>
    <row r="719" spans="1:1" x14ac:dyDescent="0.3">
      <c r="A719"/>
    </row>
    <row r="720" spans="1:1" x14ac:dyDescent="0.3">
      <c r="A720"/>
    </row>
    <row r="721" spans="1:1" x14ac:dyDescent="0.3">
      <c r="A721"/>
    </row>
    <row r="722" spans="1:1" x14ac:dyDescent="0.3">
      <c r="A722"/>
    </row>
    <row r="723" spans="1:1" x14ac:dyDescent="0.3">
      <c r="A723"/>
    </row>
    <row r="724" spans="1:1" x14ac:dyDescent="0.3">
      <c r="A724"/>
    </row>
    <row r="725" spans="1:1" x14ac:dyDescent="0.3">
      <c r="A725"/>
    </row>
    <row r="726" spans="1:1" x14ac:dyDescent="0.3">
      <c r="A726"/>
    </row>
    <row r="727" spans="1:1" x14ac:dyDescent="0.3">
      <c r="A727"/>
    </row>
    <row r="728" spans="1:1" x14ac:dyDescent="0.3">
      <c r="A728"/>
    </row>
    <row r="729" spans="1:1" x14ac:dyDescent="0.3">
      <c r="A729"/>
    </row>
    <row r="730" spans="1:1" x14ac:dyDescent="0.3">
      <c r="A730"/>
    </row>
    <row r="731" spans="1:1" x14ac:dyDescent="0.3">
      <c r="A731"/>
    </row>
    <row r="732" spans="1:1" x14ac:dyDescent="0.3">
      <c r="A732"/>
    </row>
    <row r="733" spans="1:1" x14ac:dyDescent="0.3">
      <c r="A733"/>
    </row>
    <row r="734" spans="1:1" x14ac:dyDescent="0.3">
      <c r="A734"/>
    </row>
    <row r="735" spans="1:1" x14ac:dyDescent="0.3">
      <c r="A735"/>
    </row>
    <row r="736" spans="1:1" x14ac:dyDescent="0.3">
      <c r="A736"/>
    </row>
    <row r="737" spans="1:1" x14ac:dyDescent="0.3">
      <c r="A737"/>
    </row>
    <row r="738" spans="1:1" x14ac:dyDescent="0.3">
      <c r="A738"/>
    </row>
    <row r="739" spans="1:1" x14ac:dyDescent="0.3">
      <c r="A739"/>
    </row>
    <row r="740" spans="1:1" x14ac:dyDescent="0.3">
      <c r="A740"/>
    </row>
    <row r="741" spans="1:1" x14ac:dyDescent="0.3">
      <c r="A741"/>
    </row>
    <row r="742" spans="1:1" x14ac:dyDescent="0.3">
      <c r="A742"/>
    </row>
    <row r="743" spans="1:1" x14ac:dyDescent="0.3">
      <c r="A743"/>
    </row>
    <row r="744" spans="1:1" x14ac:dyDescent="0.3">
      <c r="A744"/>
    </row>
    <row r="745" spans="1:1" x14ac:dyDescent="0.3">
      <c r="A745"/>
    </row>
    <row r="746" spans="1:1" x14ac:dyDescent="0.3">
      <c r="A746"/>
    </row>
    <row r="747" spans="1:1" x14ac:dyDescent="0.3">
      <c r="A747"/>
    </row>
    <row r="748" spans="1:1" x14ac:dyDescent="0.3">
      <c r="A748"/>
    </row>
    <row r="749" spans="1:1" x14ac:dyDescent="0.3">
      <c r="A749"/>
    </row>
    <row r="750" spans="1:1" x14ac:dyDescent="0.3">
      <c r="A750"/>
    </row>
    <row r="751" spans="1:1" x14ac:dyDescent="0.3">
      <c r="A751"/>
    </row>
    <row r="752" spans="1:1" x14ac:dyDescent="0.3">
      <c r="A752"/>
    </row>
    <row r="753" spans="1:1" x14ac:dyDescent="0.3">
      <c r="A753"/>
    </row>
    <row r="754" spans="1:1" x14ac:dyDescent="0.3">
      <c r="A754"/>
    </row>
    <row r="755" spans="1:1" x14ac:dyDescent="0.3">
      <c r="A755"/>
    </row>
    <row r="756" spans="1:1" x14ac:dyDescent="0.3">
      <c r="A756"/>
    </row>
    <row r="757" spans="1:1" x14ac:dyDescent="0.3">
      <c r="A757"/>
    </row>
    <row r="758" spans="1:1" x14ac:dyDescent="0.3">
      <c r="A758"/>
    </row>
    <row r="759" spans="1:1" x14ac:dyDescent="0.3">
      <c r="A759"/>
    </row>
    <row r="760" spans="1:1" x14ac:dyDescent="0.3">
      <c r="A760"/>
    </row>
    <row r="761" spans="1:1" x14ac:dyDescent="0.3">
      <c r="A761"/>
    </row>
    <row r="762" spans="1:1" x14ac:dyDescent="0.3">
      <c r="A762"/>
    </row>
    <row r="763" spans="1:1" x14ac:dyDescent="0.3">
      <c r="A763"/>
    </row>
    <row r="764" spans="1:1" x14ac:dyDescent="0.3">
      <c r="A764"/>
    </row>
    <row r="765" spans="1:1" x14ac:dyDescent="0.3">
      <c r="A765"/>
    </row>
    <row r="766" spans="1:1" x14ac:dyDescent="0.3">
      <c r="A766"/>
    </row>
    <row r="767" spans="1:1" x14ac:dyDescent="0.3">
      <c r="A767"/>
    </row>
    <row r="768" spans="1:1" x14ac:dyDescent="0.3">
      <c r="A768"/>
    </row>
    <row r="769" spans="1:1" x14ac:dyDescent="0.3">
      <c r="A769"/>
    </row>
    <row r="770" spans="1:1" x14ac:dyDescent="0.3">
      <c r="A770"/>
    </row>
    <row r="771" spans="1:1" x14ac:dyDescent="0.3">
      <c r="A771"/>
    </row>
    <row r="772" spans="1:1" x14ac:dyDescent="0.3">
      <c r="A772"/>
    </row>
    <row r="773" spans="1:1" x14ac:dyDescent="0.3">
      <c r="A773"/>
    </row>
    <row r="774" spans="1:1" x14ac:dyDescent="0.3">
      <c r="A774"/>
    </row>
    <row r="775" spans="1:1" x14ac:dyDescent="0.3">
      <c r="A775"/>
    </row>
    <row r="776" spans="1:1" x14ac:dyDescent="0.3">
      <c r="A776"/>
    </row>
    <row r="777" spans="1:1" x14ac:dyDescent="0.3">
      <c r="A777"/>
    </row>
    <row r="778" spans="1:1" x14ac:dyDescent="0.3">
      <c r="A778"/>
    </row>
    <row r="779" spans="1:1" x14ac:dyDescent="0.3">
      <c r="A779"/>
    </row>
    <row r="780" spans="1:1" x14ac:dyDescent="0.3">
      <c r="A780"/>
    </row>
    <row r="781" spans="1:1" x14ac:dyDescent="0.3">
      <c r="A781"/>
    </row>
    <row r="782" spans="1:1" x14ac:dyDescent="0.3">
      <c r="A782"/>
    </row>
    <row r="783" spans="1:1" x14ac:dyDescent="0.3">
      <c r="A783"/>
    </row>
    <row r="784" spans="1:1" x14ac:dyDescent="0.3">
      <c r="A784"/>
    </row>
    <row r="785" spans="1:1" x14ac:dyDescent="0.3">
      <c r="A785"/>
    </row>
    <row r="786" spans="1:1" x14ac:dyDescent="0.3">
      <c r="A786"/>
    </row>
    <row r="787" spans="1:1" x14ac:dyDescent="0.3">
      <c r="A787"/>
    </row>
    <row r="788" spans="1:1" x14ac:dyDescent="0.3">
      <c r="A788"/>
    </row>
    <row r="789" spans="1:1" x14ac:dyDescent="0.3">
      <c r="A789"/>
    </row>
    <row r="790" spans="1:1" x14ac:dyDescent="0.3">
      <c r="A790"/>
    </row>
    <row r="791" spans="1:1" x14ac:dyDescent="0.3">
      <c r="A791"/>
    </row>
    <row r="792" spans="1:1" x14ac:dyDescent="0.3">
      <c r="A792"/>
    </row>
    <row r="793" spans="1:1" x14ac:dyDescent="0.3">
      <c r="A793"/>
    </row>
    <row r="794" spans="1:1" x14ac:dyDescent="0.3">
      <c r="A794"/>
    </row>
    <row r="795" spans="1:1" x14ac:dyDescent="0.3">
      <c r="A795"/>
    </row>
    <row r="796" spans="1:1" x14ac:dyDescent="0.3">
      <c r="A796"/>
    </row>
    <row r="797" spans="1:1" x14ac:dyDescent="0.3">
      <c r="A797"/>
    </row>
    <row r="798" spans="1:1" x14ac:dyDescent="0.3">
      <c r="A798"/>
    </row>
    <row r="799" spans="1:1" x14ac:dyDescent="0.3">
      <c r="A799"/>
    </row>
    <row r="800" spans="1:1" x14ac:dyDescent="0.3">
      <c r="A800"/>
    </row>
    <row r="801" spans="1:1" x14ac:dyDescent="0.3">
      <c r="A801"/>
    </row>
    <row r="802" spans="1:1" x14ac:dyDescent="0.3">
      <c r="A802"/>
    </row>
    <row r="803" spans="1:1" x14ac:dyDescent="0.3">
      <c r="A803"/>
    </row>
    <row r="804" spans="1:1" x14ac:dyDescent="0.3">
      <c r="A804"/>
    </row>
    <row r="805" spans="1:1" x14ac:dyDescent="0.3">
      <c r="A805"/>
    </row>
    <row r="806" spans="1:1" x14ac:dyDescent="0.3">
      <c r="A806"/>
    </row>
    <row r="807" spans="1:1" x14ac:dyDescent="0.3">
      <c r="A807"/>
    </row>
    <row r="808" spans="1:1" x14ac:dyDescent="0.3">
      <c r="A808"/>
    </row>
    <row r="809" spans="1:1" x14ac:dyDescent="0.3">
      <c r="A809"/>
    </row>
    <row r="810" spans="1:1" x14ac:dyDescent="0.3">
      <c r="A810"/>
    </row>
    <row r="811" spans="1:1" x14ac:dyDescent="0.3">
      <c r="A811"/>
    </row>
    <row r="812" spans="1:1" x14ac:dyDescent="0.3">
      <c r="A812"/>
    </row>
    <row r="813" spans="1:1" x14ac:dyDescent="0.3">
      <c r="A813"/>
    </row>
    <row r="814" spans="1:1" x14ac:dyDescent="0.3">
      <c r="A814"/>
    </row>
    <row r="815" spans="1:1" x14ac:dyDescent="0.3">
      <c r="A815"/>
    </row>
    <row r="816" spans="1:1" x14ac:dyDescent="0.3">
      <c r="A816"/>
    </row>
    <row r="817" spans="1:1" x14ac:dyDescent="0.3">
      <c r="A817"/>
    </row>
    <row r="818" spans="1:1" x14ac:dyDescent="0.3">
      <c r="A818"/>
    </row>
    <row r="819" spans="1:1" x14ac:dyDescent="0.3">
      <c r="A819"/>
    </row>
    <row r="820" spans="1:1" x14ac:dyDescent="0.3">
      <c r="A820"/>
    </row>
    <row r="821" spans="1:1" x14ac:dyDescent="0.3">
      <c r="A821"/>
    </row>
    <row r="822" spans="1:1" x14ac:dyDescent="0.3">
      <c r="A822"/>
    </row>
    <row r="823" spans="1:1" x14ac:dyDescent="0.3">
      <c r="A823"/>
    </row>
    <row r="824" spans="1:1" x14ac:dyDescent="0.3">
      <c r="A824"/>
    </row>
    <row r="825" spans="1:1" x14ac:dyDescent="0.3">
      <c r="A825"/>
    </row>
    <row r="826" spans="1:1" x14ac:dyDescent="0.3">
      <c r="A826"/>
    </row>
    <row r="827" spans="1:1" x14ac:dyDescent="0.3">
      <c r="A827"/>
    </row>
    <row r="828" spans="1:1" x14ac:dyDescent="0.3">
      <c r="A828"/>
    </row>
    <row r="829" spans="1:1" x14ac:dyDescent="0.3">
      <c r="A829"/>
    </row>
    <row r="830" spans="1:1" x14ac:dyDescent="0.3">
      <c r="A830"/>
    </row>
    <row r="831" spans="1:1" x14ac:dyDescent="0.3">
      <c r="A831"/>
    </row>
    <row r="832" spans="1:1" x14ac:dyDescent="0.3">
      <c r="A832"/>
    </row>
    <row r="833" spans="1:1" x14ac:dyDescent="0.3">
      <c r="A833"/>
    </row>
    <row r="834" spans="1:1" x14ac:dyDescent="0.3">
      <c r="A834"/>
    </row>
    <row r="835" spans="1:1" x14ac:dyDescent="0.3">
      <c r="A835"/>
    </row>
    <row r="836" spans="1:1" x14ac:dyDescent="0.3">
      <c r="A836"/>
    </row>
    <row r="837" spans="1:1" x14ac:dyDescent="0.3">
      <c r="A837"/>
    </row>
    <row r="838" spans="1:1" x14ac:dyDescent="0.3">
      <c r="A838"/>
    </row>
    <row r="839" spans="1:1" x14ac:dyDescent="0.3">
      <c r="A839"/>
    </row>
    <row r="840" spans="1:1" x14ac:dyDescent="0.3">
      <c r="A840"/>
    </row>
    <row r="841" spans="1:1" x14ac:dyDescent="0.3">
      <c r="A841"/>
    </row>
    <row r="842" spans="1:1" x14ac:dyDescent="0.3">
      <c r="A842"/>
    </row>
    <row r="843" spans="1:1" x14ac:dyDescent="0.3">
      <c r="A843"/>
    </row>
    <row r="844" spans="1:1" x14ac:dyDescent="0.3">
      <c r="A844"/>
    </row>
    <row r="845" spans="1:1" x14ac:dyDescent="0.3">
      <c r="A845"/>
    </row>
    <row r="846" spans="1:1" x14ac:dyDescent="0.3">
      <c r="A846"/>
    </row>
    <row r="847" spans="1:1" x14ac:dyDescent="0.3">
      <c r="A847"/>
    </row>
    <row r="848" spans="1:1" x14ac:dyDescent="0.3">
      <c r="A848"/>
    </row>
    <row r="849" spans="1:1" x14ac:dyDescent="0.3">
      <c r="A849"/>
    </row>
    <row r="850" spans="1:1" x14ac:dyDescent="0.3">
      <c r="A850"/>
    </row>
    <row r="851" spans="1:1" x14ac:dyDescent="0.3">
      <c r="A851"/>
    </row>
    <row r="852" spans="1:1" x14ac:dyDescent="0.3">
      <c r="A852"/>
    </row>
    <row r="853" spans="1:1" x14ac:dyDescent="0.3">
      <c r="A853"/>
    </row>
    <row r="854" spans="1:1" x14ac:dyDescent="0.3">
      <c r="A854"/>
    </row>
    <row r="855" spans="1:1" x14ac:dyDescent="0.3">
      <c r="A855"/>
    </row>
    <row r="856" spans="1:1" x14ac:dyDescent="0.3">
      <c r="A856"/>
    </row>
    <row r="857" spans="1:1" x14ac:dyDescent="0.3">
      <c r="A857"/>
    </row>
    <row r="858" spans="1:1" x14ac:dyDescent="0.3">
      <c r="A858"/>
    </row>
    <row r="859" spans="1:1" x14ac:dyDescent="0.3">
      <c r="A859"/>
    </row>
    <row r="860" spans="1:1" x14ac:dyDescent="0.3">
      <c r="A860"/>
    </row>
    <row r="861" spans="1:1" x14ac:dyDescent="0.3">
      <c r="A861"/>
    </row>
    <row r="862" spans="1:1" x14ac:dyDescent="0.3">
      <c r="A862"/>
    </row>
    <row r="863" spans="1:1" x14ac:dyDescent="0.3">
      <c r="A863"/>
    </row>
    <row r="864" spans="1:1" x14ac:dyDescent="0.3">
      <c r="A864"/>
    </row>
    <row r="865" spans="1:1" x14ac:dyDescent="0.3">
      <c r="A865"/>
    </row>
    <row r="866" spans="1:1" x14ac:dyDescent="0.3">
      <c r="A866"/>
    </row>
    <row r="867" spans="1:1" x14ac:dyDescent="0.3">
      <c r="A867"/>
    </row>
    <row r="868" spans="1:1" x14ac:dyDescent="0.3">
      <c r="A868"/>
    </row>
    <row r="869" spans="1:1" x14ac:dyDescent="0.3">
      <c r="A869"/>
    </row>
    <row r="870" spans="1:1" x14ac:dyDescent="0.3">
      <c r="A870"/>
    </row>
    <row r="871" spans="1:1" x14ac:dyDescent="0.3">
      <c r="A871"/>
    </row>
    <row r="872" spans="1:1" x14ac:dyDescent="0.3">
      <c r="A872"/>
    </row>
    <row r="873" spans="1:1" x14ac:dyDescent="0.3">
      <c r="A873"/>
    </row>
    <row r="874" spans="1:1" x14ac:dyDescent="0.3">
      <c r="A874"/>
    </row>
    <row r="875" spans="1:1" x14ac:dyDescent="0.3">
      <c r="A875"/>
    </row>
    <row r="876" spans="1:1" x14ac:dyDescent="0.3">
      <c r="A876"/>
    </row>
    <row r="877" spans="1:1" x14ac:dyDescent="0.3">
      <c r="A877"/>
    </row>
    <row r="878" spans="1:1" x14ac:dyDescent="0.3">
      <c r="A878"/>
    </row>
    <row r="879" spans="1:1" x14ac:dyDescent="0.3">
      <c r="A879"/>
    </row>
    <row r="880" spans="1:1" x14ac:dyDescent="0.3">
      <c r="A880"/>
    </row>
    <row r="881" spans="1:1" x14ac:dyDescent="0.3">
      <c r="A881"/>
    </row>
    <row r="882" spans="1:1" x14ac:dyDescent="0.3">
      <c r="A882"/>
    </row>
    <row r="883" spans="1:1" x14ac:dyDescent="0.3">
      <c r="A883"/>
    </row>
    <row r="884" spans="1:1" x14ac:dyDescent="0.3">
      <c r="A884"/>
    </row>
    <row r="885" spans="1:1" x14ac:dyDescent="0.3">
      <c r="A885"/>
    </row>
    <row r="886" spans="1:1" x14ac:dyDescent="0.3">
      <c r="A886"/>
    </row>
    <row r="887" spans="1:1" x14ac:dyDescent="0.3">
      <c r="A887"/>
    </row>
    <row r="888" spans="1:1" x14ac:dyDescent="0.3">
      <c r="A888"/>
    </row>
    <row r="889" spans="1:1" x14ac:dyDescent="0.3">
      <c r="A889"/>
    </row>
    <row r="890" spans="1:1" x14ac:dyDescent="0.3">
      <c r="A890"/>
    </row>
    <row r="891" spans="1:1" x14ac:dyDescent="0.3">
      <c r="A891"/>
    </row>
    <row r="892" spans="1:1" x14ac:dyDescent="0.3">
      <c r="A892"/>
    </row>
    <row r="893" spans="1:1" x14ac:dyDescent="0.3">
      <c r="A893"/>
    </row>
    <row r="894" spans="1:1" x14ac:dyDescent="0.3">
      <c r="A894"/>
    </row>
    <row r="895" spans="1:1" x14ac:dyDescent="0.3">
      <c r="A895"/>
    </row>
    <row r="896" spans="1:1" x14ac:dyDescent="0.3">
      <c r="A896"/>
    </row>
    <row r="897" spans="1:1" x14ac:dyDescent="0.3">
      <c r="A897"/>
    </row>
    <row r="898" spans="1:1" x14ac:dyDescent="0.3">
      <c r="A898"/>
    </row>
    <row r="899" spans="1:1" x14ac:dyDescent="0.3">
      <c r="A899"/>
    </row>
    <row r="900" spans="1:1" x14ac:dyDescent="0.3">
      <c r="A900"/>
    </row>
    <row r="901" spans="1:1" x14ac:dyDescent="0.3">
      <c r="A901"/>
    </row>
    <row r="902" spans="1:1" x14ac:dyDescent="0.3">
      <c r="A902"/>
    </row>
    <row r="903" spans="1:1" x14ac:dyDescent="0.3">
      <c r="A903"/>
    </row>
    <row r="904" spans="1:1" x14ac:dyDescent="0.3">
      <c r="A904"/>
    </row>
    <row r="905" spans="1:1" x14ac:dyDescent="0.3">
      <c r="A905"/>
    </row>
    <row r="906" spans="1:1" x14ac:dyDescent="0.3">
      <c r="A906"/>
    </row>
    <row r="907" spans="1:1" x14ac:dyDescent="0.3">
      <c r="A907"/>
    </row>
    <row r="908" spans="1:1" x14ac:dyDescent="0.3">
      <c r="A908"/>
    </row>
    <row r="909" spans="1:1" x14ac:dyDescent="0.3">
      <c r="A909"/>
    </row>
    <row r="910" spans="1:1" x14ac:dyDescent="0.3">
      <c r="A910"/>
    </row>
    <row r="911" spans="1:1" x14ac:dyDescent="0.3">
      <c r="A911"/>
    </row>
    <row r="912" spans="1:1" x14ac:dyDescent="0.3">
      <c r="A912"/>
    </row>
    <row r="913" spans="1:1" x14ac:dyDescent="0.3">
      <c r="A913"/>
    </row>
    <row r="914" spans="1:1" x14ac:dyDescent="0.3">
      <c r="A914"/>
    </row>
    <row r="915" spans="1:1" x14ac:dyDescent="0.3">
      <c r="A915"/>
    </row>
    <row r="916" spans="1:1" x14ac:dyDescent="0.3">
      <c r="A916"/>
    </row>
    <row r="917" spans="1:1" x14ac:dyDescent="0.3">
      <c r="A917"/>
    </row>
    <row r="918" spans="1:1" x14ac:dyDescent="0.3">
      <c r="A918"/>
    </row>
    <row r="919" spans="1:1" x14ac:dyDescent="0.3">
      <c r="A919"/>
    </row>
    <row r="920" spans="1:1" x14ac:dyDescent="0.3">
      <c r="A920"/>
    </row>
    <row r="921" spans="1:1" x14ac:dyDescent="0.3">
      <c r="A921"/>
    </row>
    <row r="922" spans="1:1" x14ac:dyDescent="0.3">
      <c r="A922"/>
    </row>
    <row r="923" spans="1:1" x14ac:dyDescent="0.3">
      <c r="A923"/>
    </row>
    <row r="924" spans="1:1" x14ac:dyDescent="0.3">
      <c r="A924"/>
    </row>
    <row r="925" spans="1:1" x14ac:dyDescent="0.3">
      <c r="A925"/>
    </row>
    <row r="926" spans="1:1" x14ac:dyDescent="0.3">
      <c r="A926"/>
    </row>
    <row r="927" spans="1:1" x14ac:dyDescent="0.3">
      <c r="A927"/>
    </row>
    <row r="928" spans="1:1" x14ac:dyDescent="0.3">
      <c r="A928"/>
    </row>
    <row r="929" spans="1:1" x14ac:dyDescent="0.3">
      <c r="A929"/>
    </row>
    <row r="930" spans="1:1" x14ac:dyDescent="0.3">
      <c r="A930"/>
    </row>
    <row r="931" spans="1:1" x14ac:dyDescent="0.3">
      <c r="A931"/>
    </row>
    <row r="932" spans="1:1" x14ac:dyDescent="0.3">
      <c r="A932"/>
    </row>
    <row r="933" spans="1:1" x14ac:dyDescent="0.3">
      <c r="A933"/>
    </row>
    <row r="934" spans="1:1" x14ac:dyDescent="0.3">
      <c r="A934"/>
    </row>
    <row r="935" spans="1:1" x14ac:dyDescent="0.3">
      <c r="A935"/>
    </row>
    <row r="936" spans="1:1" x14ac:dyDescent="0.3">
      <c r="A936"/>
    </row>
    <row r="937" spans="1:1" x14ac:dyDescent="0.3">
      <c r="A937"/>
    </row>
    <row r="938" spans="1:1" x14ac:dyDescent="0.3">
      <c r="A938"/>
    </row>
    <row r="939" spans="1:1" x14ac:dyDescent="0.3">
      <c r="A939"/>
    </row>
    <row r="940" spans="1:1" x14ac:dyDescent="0.3">
      <c r="A940"/>
    </row>
    <row r="941" spans="1:1" x14ac:dyDescent="0.3">
      <c r="A941"/>
    </row>
    <row r="942" spans="1:1" x14ac:dyDescent="0.3">
      <c r="A942"/>
    </row>
    <row r="943" spans="1:1" x14ac:dyDescent="0.3">
      <c r="A943"/>
    </row>
    <row r="944" spans="1:1" x14ac:dyDescent="0.3">
      <c r="A944"/>
    </row>
    <row r="945" spans="1:1" x14ac:dyDescent="0.3">
      <c r="A945"/>
    </row>
    <row r="946" spans="1:1" x14ac:dyDescent="0.3">
      <c r="A946"/>
    </row>
    <row r="947" spans="1:1" x14ac:dyDescent="0.3">
      <c r="A947"/>
    </row>
    <row r="948" spans="1:1" x14ac:dyDescent="0.3">
      <c r="A948"/>
    </row>
    <row r="949" spans="1:1" x14ac:dyDescent="0.3">
      <c r="A949"/>
    </row>
    <row r="950" spans="1:1" x14ac:dyDescent="0.3">
      <c r="A950"/>
    </row>
    <row r="951" spans="1:1" x14ac:dyDescent="0.3">
      <c r="A951"/>
    </row>
    <row r="952" spans="1:1" x14ac:dyDescent="0.3">
      <c r="A952"/>
    </row>
    <row r="953" spans="1:1" x14ac:dyDescent="0.3">
      <c r="A953"/>
    </row>
    <row r="954" spans="1:1" x14ac:dyDescent="0.3">
      <c r="A954"/>
    </row>
    <row r="955" spans="1:1" x14ac:dyDescent="0.3">
      <c r="A955"/>
    </row>
    <row r="956" spans="1:1" x14ac:dyDescent="0.3">
      <c r="A956"/>
    </row>
    <row r="957" spans="1:1" x14ac:dyDescent="0.3">
      <c r="A957"/>
    </row>
    <row r="958" spans="1:1" x14ac:dyDescent="0.3">
      <c r="A958"/>
    </row>
    <row r="959" spans="1:1" x14ac:dyDescent="0.3">
      <c r="A959"/>
    </row>
    <row r="960" spans="1:1" x14ac:dyDescent="0.3">
      <c r="A960"/>
    </row>
    <row r="961" spans="1:1" x14ac:dyDescent="0.3">
      <c r="A961"/>
    </row>
    <row r="962" spans="1:1" x14ac:dyDescent="0.3">
      <c r="A962"/>
    </row>
    <row r="963" spans="1:1" x14ac:dyDescent="0.3">
      <c r="A963"/>
    </row>
    <row r="964" spans="1:1" x14ac:dyDescent="0.3">
      <c r="A964"/>
    </row>
    <row r="965" spans="1:1" x14ac:dyDescent="0.3">
      <c r="A965"/>
    </row>
    <row r="966" spans="1:1" x14ac:dyDescent="0.3">
      <c r="A966"/>
    </row>
    <row r="967" spans="1:1" x14ac:dyDescent="0.3">
      <c r="A967"/>
    </row>
    <row r="968" spans="1:1" x14ac:dyDescent="0.3">
      <c r="A968"/>
    </row>
    <row r="969" spans="1:1" x14ac:dyDescent="0.3">
      <c r="A969"/>
    </row>
    <row r="970" spans="1:1" x14ac:dyDescent="0.3">
      <c r="A970"/>
    </row>
    <row r="971" spans="1:1" x14ac:dyDescent="0.3">
      <c r="A971"/>
    </row>
    <row r="972" spans="1:1" x14ac:dyDescent="0.3">
      <c r="A972"/>
    </row>
  </sheetData>
  <conditionalFormatting sqref="F7:AC11">
    <cfRule type="notContainsBlanks" dxfId="1" priority="2">
      <formula>LEN(TRIM(F7))&gt;0</formula>
    </cfRule>
  </conditionalFormatting>
  <conditionalFormatting sqref="F12:AC106">
    <cfRule type="notContainsBlanks" dxfId="0" priority="1">
      <formula>LEN(TRIM(F12))&gt;0</formula>
    </cfRule>
  </conditionalFormatting>
  <pageMargins left="0.7" right="0.7" top="0.75" bottom="0.75" header="0.3" footer="0.3"/>
  <pageSetup paperSize="9" orientation="portrait" horizontalDpi="0" verticalDpi="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27977-10C8-4A94-9897-4CC90B49FEA4}">
  <dimension ref="A1:AP1003"/>
  <sheetViews>
    <sheetView showGridLines="0" zoomScale="85" zoomScaleNormal="85" workbookViewId="0">
      <pane xSplit="2" ySplit="3" topLeftCell="C1522" activePane="bottomRight" state="frozen"/>
      <selection pane="topRight" activeCell="E1" sqref="E1"/>
      <selection pane="bottomLeft" activeCell="A4" sqref="A4"/>
      <selection pane="bottomRight" activeCell="C1003" sqref="C1003"/>
    </sheetView>
  </sheetViews>
  <sheetFormatPr baseColWidth="10" defaultColWidth="8.83203125" defaultRowHeight="15" outlineLevelCol="1" x14ac:dyDescent="0.2"/>
  <cols>
    <col min="1" max="1" width="18" customWidth="1"/>
    <col min="2" max="2" width="33.1640625" customWidth="1"/>
    <col min="3" max="6" width="45.33203125" customWidth="1"/>
    <col min="7" max="11" width="33.1640625" customWidth="1"/>
    <col min="12" max="12" width="29.5" customWidth="1" outlineLevel="1"/>
    <col min="13" max="13" width="11.5" style="9" customWidth="1" outlineLevel="1"/>
    <col min="14" max="14" width="33.1640625" customWidth="1" outlineLevel="1"/>
    <col min="15" max="15" width="13.5" style="9" customWidth="1" outlineLevel="1"/>
    <col min="16" max="16" width="22" style="9" customWidth="1"/>
    <col min="17" max="17" width="13.33203125" style="9" customWidth="1"/>
    <col min="18" max="18" width="17.5" customWidth="1"/>
    <col min="19" max="19" width="41" customWidth="1"/>
    <col min="20" max="20" width="24" customWidth="1" outlineLevel="1"/>
    <col min="21" max="21" width="11.6640625" customWidth="1" outlineLevel="1"/>
    <col min="22" max="22" width="24" customWidth="1" outlineLevel="1"/>
    <col min="23" max="23" width="11.6640625" customWidth="1" outlineLevel="1"/>
    <col min="24" max="24" width="14" customWidth="1"/>
    <col min="25" max="25" width="11.6640625" customWidth="1"/>
    <col min="26" max="26" width="25.5" customWidth="1"/>
    <col min="27" max="27" width="32.1640625" customWidth="1"/>
    <col min="28" max="29" width="20.1640625" customWidth="1"/>
    <col min="30" max="30" width="20.1640625" style="8" customWidth="1"/>
    <col min="31" max="31" width="22.33203125" customWidth="1"/>
    <col min="32" max="32" width="12.5" style="8" customWidth="1"/>
    <col min="33" max="35" width="23.83203125" style="8" customWidth="1"/>
    <col min="36" max="36" width="20.1640625" style="8" customWidth="1"/>
    <col min="37" max="42" width="12.5" style="8" customWidth="1"/>
  </cols>
  <sheetData>
    <row r="1" spans="1:42" s="1" customFormat="1" ht="105" customHeight="1" x14ac:dyDescent="0.2">
      <c r="A1" s="64"/>
      <c r="B1" s="64"/>
      <c r="C1" s="64"/>
      <c r="D1" s="64"/>
      <c r="E1" s="64"/>
      <c r="F1" s="64"/>
      <c r="G1" s="64"/>
      <c r="H1" s="64"/>
      <c r="I1" s="64"/>
      <c r="J1" s="64"/>
      <c r="K1" s="64"/>
      <c r="L1" s="64"/>
      <c r="M1" s="65"/>
      <c r="N1" s="66"/>
      <c r="O1" s="67"/>
      <c r="P1" s="67"/>
      <c r="Q1" s="67"/>
      <c r="R1" s="66"/>
      <c r="S1" s="66"/>
      <c r="T1" s="66"/>
      <c r="U1" s="66"/>
      <c r="V1" s="66"/>
      <c r="W1" s="66"/>
      <c r="X1" s="66"/>
      <c r="Y1" s="66"/>
      <c r="Z1" s="66"/>
      <c r="AA1" s="66"/>
      <c r="AB1" s="66"/>
      <c r="AC1" s="66"/>
      <c r="AD1" s="68"/>
      <c r="AE1" s="66"/>
      <c r="AF1" s="68"/>
      <c r="AG1" s="68"/>
      <c r="AH1" s="68"/>
      <c r="AI1" s="68"/>
      <c r="AJ1" s="68"/>
      <c r="AK1" s="68"/>
      <c r="AL1" s="68"/>
      <c r="AM1" s="68"/>
      <c r="AN1" s="68"/>
      <c r="AO1" s="68"/>
      <c r="AP1" s="68"/>
    </row>
    <row r="2" spans="1:42" s="1" customFormat="1" ht="24" customHeight="1" x14ac:dyDescent="0.2">
      <c r="A2" s="52"/>
      <c r="B2" s="52" t="s">
        <v>47</v>
      </c>
      <c r="C2" s="52"/>
      <c r="D2" s="52"/>
      <c r="E2" s="52"/>
      <c r="F2" s="52"/>
      <c r="G2" s="52"/>
      <c r="H2" s="52"/>
      <c r="I2" s="52"/>
      <c r="J2" s="52"/>
      <c r="K2" s="52"/>
      <c r="L2" s="122" t="s">
        <v>20</v>
      </c>
      <c r="M2" s="122"/>
      <c r="N2" s="122"/>
      <c r="O2" s="122"/>
      <c r="P2" s="122"/>
      <c r="Q2" s="122"/>
      <c r="R2" s="142" t="s">
        <v>35</v>
      </c>
      <c r="S2" s="142"/>
      <c r="T2" s="123" t="s">
        <v>45</v>
      </c>
      <c r="U2" s="123"/>
      <c r="V2" s="123"/>
      <c r="W2" s="123"/>
      <c r="X2" s="123"/>
      <c r="Y2" s="123"/>
      <c r="Z2" s="121" t="s">
        <v>48</v>
      </c>
      <c r="AA2" s="121"/>
      <c r="AB2" s="121"/>
      <c r="AC2" s="121"/>
      <c r="AD2" s="121"/>
      <c r="AE2" s="121"/>
      <c r="AF2" s="119" t="s">
        <v>168</v>
      </c>
      <c r="AG2" s="120"/>
      <c r="AH2" s="120"/>
      <c r="AI2" s="120"/>
      <c r="AJ2" s="120"/>
      <c r="AK2" s="120"/>
      <c r="AL2" s="120"/>
      <c r="AM2" s="120"/>
      <c r="AN2" s="120"/>
      <c r="AO2" s="120"/>
      <c r="AP2" s="120"/>
    </row>
    <row r="3" spans="1:42" s="8" customFormat="1" ht="50.25" customHeight="1" x14ac:dyDescent="0.2">
      <c r="A3" s="11" t="s">
        <v>6</v>
      </c>
      <c r="B3" s="11" t="s">
        <v>7</v>
      </c>
      <c r="C3" s="11" t="s">
        <v>8</v>
      </c>
      <c r="D3" s="11" t="s">
        <v>216</v>
      </c>
      <c r="E3" s="11" t="s">
        <v>12</v>
      </c>
      <c r="F3" s="11" t="s">
        <v>11</v>
      </c>
      <c r="G3" s="11" t="s">
        <v>9</v>
      </c>
      <c r="H3" s="11" t="s">
        <v>10</v>
      </c>
      <c r="I3" s="11" t="s">
        <v>39</v>
      </c>
      <c r="J3" s="11" t="s">
        <v>29</v>
      </c>
      <c r="K3" s="11" t="s">
        <v>30</v>
      </c>
      <c r="L3" s="17" t="s">
        <v>41</v>
      </c>
      <c r="M3" s="17" t="s">
        <v>42</v>
      </c>
      <c r="N3" s="17" t="s">
        <v>43</v>
      </c>
      <c r="O3" s="17" t="s">
        <v>44</v>
      </c>
      <c r="P3" s="20" t="s">
        <v>116</v>
      </c>
      <c r="Q3" s="20" t="s">
        <v>120</v>
      </c>
      <c r="R3" s="11" t="s">
        <v>46</v>
      </c>
      <c r="S3" s="11" t="s">
        <v>40</v>
      </c>
      <c r="T3" s="11" t="s">
        <v>31</v>
      </c>
      <c r="U3" s="11" t="s">
        <v>32</v>
      </c>
      <c r="V3" s="11" t="s">
        <v>33</v>
      </c>
      <c r="W3" s="11" t="s">
        <v>34</v>
      </c>
      <c r="X3" s="21" t="s">
        <v>121</v>
      </c>
      <c r="Y3" s="21" t="s">
        <v>122</v>
      </c>
      <c r="Z3" s="17" t="s">
        <v>22</v>
      </c>
      <c r="AA3" s="17" t="s">
        <v>115</v>
      </c>
      <c r="AB3" s="60" t="s">
        <v>36</v>
      </c>
      <c r="AC3" s="17" t="s">
        <v>150</v>
      </c>
      <c r="AD3" s="17" t="s">
        <v>37</v>
      </c>
      <c r="AE3" s="17" t="s">
        <v>38</v>
      </c>
      <c r="AF3" s="45" t="s">
        <v>166</v>
      </c>
      <c r="AG3" s="45" t="s">
        <v>354</v>
      </c>
      <c r="AH3" s="45" t="s">
        <v>369</v>
      </c>
      <c r="AI3" s="45" t="s">
        <v>370</v>
      </c>
      <c r="AJ3" s="45" t="s">
        <v>169</v>
      </c>
      <c r="AK3" s="45" t="s">
        <v>170</v>
      </c>
      <c r="AL3" s="45" t="s">
        <v>202</v>
      </c>
      <c r="AM3" s="45" t="s">
        <v>349</v>
      </c>
      <c r="AN3" s="45" t="s">
        <v>350</v>
      </c>
      <c r="AO3" s="45" t="s">
        <v>348</v>
      </c>
      <c r="AP3" s="45" t="s">
        <v>199</v>
      </c>
    </row>
    <row r="4" spans="1:42" s="18" customFormat="1" ht="32" x14ac:dyDescent="0.2">
      <c r="A4" s="26">
        <v>1</v>
      </c>
      <c r="B4" s="18" t="s">
        <v>375</v>
      </c>
      <c r="C4" s="18" t="s">
        <v>125</v>
      </c>
      <c r="D4" s="28">
        <v>45292</v>
      </c>
      <c r="E4" s="18" t="s">
        <v>125</v>
      </c>
      <c r="F4" s="18" t="s">
        <v>125</v>
      </c>
      <c r="G4" s="26" t="s">
        <v>63</v>
      </c>
      <c r="I4" s="26" t="s">
        <v>75</v>
      </c>
      <c r="L4" s="26" t="s">
        <v>102</v>
      </c>
      <c r="M4" s="19">
        <f>VLOOKUP(RiskRegister[[#This Row],[Inherent Impact Level]],'Rating factors'!$F$4:$G$9,2,FALSE)</f>
        <v>1</v>
      </c>
      <c r="N4" s="26" t="s">
        <v>90</v>
      </c>
      <c r="O4" s="19">
        <f>VLOOKUP(RiskRegister[[#This Row],[Inherent Likelihood Level]],'Rating factors'!$F$16:$G$21,2,FALSE)</f>
        <v>5</v>
      </c>
      <c r="P4" s="27" t="str">
        <f>IFERROR(VLOOKUP(RiskRegister[[#This Row],[Inherent Risk Rating]],'Rating factors'!$F$30:$G$44,2,FALSE),"-- Error --")</f>
        <v>Medium</v>
      </c>
      <c r="Q4" s="19">
        <f>IFERROR(RiskRegister[[#This Row],[Inherent Impact Rating]]*RiskRegister[[#This Row],[Inherent Likelihood Rating]],"-- Error --")</f>
        <v>5</v>
      </c>
      <c r="R4" s="26" t="s">
        <v>21</v>
      </c>
      <c r="T4" s="26" t="s">
        <v>102</v>
      </c>
      <c r="U4" s="19">
        <f>VLOOKUP(RiskRegister[[#This Row],[Residual Impact Level]],'Rating factors'!$F$4:$G$9,2,FALSE)</f>
        <v>1</v>
      </c>
      <c r="V4" s="26" t="s">
        <v>90</v>
      </c>
      <c r="W4" s="19">
        <f>VLOOKUP(RiskRegister[[#This Row],[Residual Likelihood Level]],'Rating factors'!$F$16:$G$21,2,FALSE)</f>
        <v>5</v>
      </c>
      <c r="X4" s="27" t="str">
        <f>IFERROR(VLOOKUP(RiskRegister[[#This Row],[Residual Risk Rating]],'Rating factors'!$F$30:$G$44,2,FALSE),"-- Error --")</f>
        <v>Medium</v>
      </c>
      <c r="Y4" s="19">
        <f>IFERROR(RiskRegister[[#This Row],[Residual Impact Rating]]*RiskRegister[[#This Row],[Residual Likelihood Rating]],"-- Error --")</f>
        <v>5</v>
      </c>
      <c r="Z4" s="26" t="s">
        <v>23</v>
      </c>
      <c r="AB4" s="61"/>
      <c r="AD4" s="22" t="str">
        <f ca="1">IF(ISBLANK(RiskRegister[[#This Row],[Risk Due Date]]), "Missing Risk Due Date", IF(RiskRegister[[#This Row],[Risk Due Date]] &lt; TODAY(), "Overdue", "Not Overdue"))</f>
        <v>Missing Risk Due Date</v>
      </c>
      <c r="AF4" s="22" t="str">
        <f>IF(ISBLANK(RiskRegister[[#This Row],[Risk Due Date]]), "Missing Risk Due Date", TEXT(RiskRegister[[#This Row],[Risk Due Date]], "YYYY-MM"))</f>
        <v>Missing Risk Due Date</v>
      </c>
      <c r="AG4" s="22" t="str">
        <f>IF(RiskRegister[[#This Row],[Created Date]]="","Created Date missing",(TEXT(RiskRegister[[#This Row],[Created Date]],"mmm") &amp; "-" &amp; YEAR(RiskRegister[[#This Row],[Created Date]])))</f>
        <v>Jan-2024</v>
      </c>
      <c r="AH4" s="79">
        <f>IF(RiskRegister[[#This Row],[Risk Status]]="Closed",RiskRegister[[#This Row],[Risk Close Date]],RiskRegister[[#This Row],[Risk Due Date]])</f>
        <v>0</v>
      </c>
      <c r="AI4" s="79">
        <f>IF(RiskRegister[[#This Row],[Risk-Change-Date]]=0,DATE(2030,1,1),RiskRegister[[#This Row],[Risk-Change-Date]])</f>
        <v>47484</v>
      </c>
      <c r="AJ4" s="22" t="str">
        <f>RiskRegister[[#This Row],[Inherent Impact Level]]&amp;"-"&amp;RiskRegister[[#This Row],[Inherent Likelihood Level]]</f>
        <v>Very Low-Highly Likely</v>
      </c>
      <c r="AK4" s="22" t="str">
        <f>RiskRegister[[#This Row],[Residual Impact Level]]&amp;"-"&amp;RiskRegister[[#This Row],[Residual Likelihood Level]]</f>
        <v>Very Low-Highly Likely</v>
      </c>
      <c r="AL4" s="22" t="str">
        <f t="shared" ref="AL4:AL67" si="0">IF(OR(R4="-- Select Risk Response --", Z4="-- Select Risk Status --"), "Error", IF(AND(Z4="Closed", R4="Mitigate"), "Yes", "No"))</f>
        <v>No</v>
      </c>
      <c r="AM4" s="22" t="str">
        <f>IF(RiskRegister[[#This Row],[Risk Status]]="Closed",RiskRegister[[#This Row],[Residual Impact Level]],RiskRegister[[#This Row],[Inherent Impact Level]])</f>
        <v>Very Low</v>
      </c>
      <c r="AN4" s="22" t="str">
        <f>IF(RiskRegister[[#This Row],[Risk Status]]="Closed",RiskRegister[[#This Row],[Residual Likelihood Level]],RiskRegister[[#This Row],[Inherent Likelihood Level]])</f>
        <v>Highly Likely</v>
      </c>
      <c r="AO4" s="22" t="str">
        <f>IF(RiskRegister[[#This Row],[Risk Status]]="Closed",RiskRegister[[#This Row],[Residual-I-L-Combo]],RiskRegister[[#This Row],[Inherent-I-L-Combo]])</f>
        <v>Very Low-Highly Likely</v>
      </c>
      <c r="AP4" s="22" t="str">
        <f t="shared" ref="AP4:AP67" si="1">IF(Z4="Closed", X4, P4)</f>
        <v>Medium</v>
      </c>
    </row>
    <row r="5" spans="1:42" s="18" customFormat="1" ht="32" x14ac:dyDescent="0.2">
      <c r="A5" s="26">
        <v>2</v>
      </c>
      <c r="B5" s="18" t="s">
        <v>376</v>
      </c>
      <c r="C5" s="18" t="s">
        <v>126</v>
      </c>
      <c r="D5" s="28">
        <v>45414</v>
      </c>
      <c r="E5" s="18" t="s">
        <v>126</v>
      </c>
      <c r="F5" s="18" t="s">
        <v>126</v>
      </c>
      <c r="G5" s="26" t="s">
        <v>62</v>
      </c>
      <c r="I5" s="26" t="s">
        <v>75</v>
      </c>
      <c r="L5" s="26" t="s">
        <v>19</v>
      </c>
      <c r="M5" s="19">
        <f>VLOOKUP(RiskRegister[[#This Row],[Inherent Impact Level]],'Rating factors'!$F$4:$G$9,2,FALSE)</f>
        <v>2</v>
      </c>
      <c r="N5" s="26" t="s">
        <v>14</v>
      </c>
      <c r="O5" s="19">
        <f>VLOOKUP(RiskRegister[[#This Row],[Inherent Likelihood Level]],'Rating factors'!$F$16:$G$21,2,FALSE)</f>
        <v>4</v>
      </c>
      <c r="P5" s="27" t="str">
        <f>IFERROR(VLOOKUP(RiskRegister[[#This Row],[Inherent Risk Rating]],'Rating factors'!$F$30:$G$44,2,FALSE),"-- Error --")</f>
        <v>Medium</v>
      </c>
      <c r="Q5" s="19">
        <f>IFERROR(RiskRegister[[#This Row],[Inherent Impact Rating]]*RiskRegister[[#This Row],[Inherent Likelihood Rating]],"-- Error --")</f>
        <v>8</v>
      </c>
      <c r="R5" s="26" t="s">
        <v>21</v>
      </c>
      <c r="T5" s="26" t="s">
        <v>19</v>
      </c>
      <c r="U5" s="19">
        <f>VLOOKUP(RiskRegister[[#This Row],[Residual Impact Level]],'Rating factors'!$F$4:$G$9,2,FALSE)</f>
        <v>2</v>
      </c>
      <c r="V5" s="26" t="s">
        <v>14</v>
      </c>
      <c r="W5" s="19">
        <f>VLOOKUP(RiskRegister[[#This Row],[Residual Likelihood Level]],'Rating factors'!$F$16:$G$21,2,FALSE)</f>
        <v>4</v>
      </c>
      <c r="X5" s="27" t="str">
        <f>IFERROR(VLOOKUP(RiskRegister[[#This Row],[Residual Risk Rating]],'Rating factors'!$F$30:$G$44,2,FALSE),"-- Error --")</f>
        <v>Medium</v>
      </c>
      <c r="Y5" s="19">
        <f>IFERROR(RiskRegister[[#This Row],[Residual Impact Rating]]*RiskRegister[[#This Row],[Residual Likelihood Rating]],"-- Error --")</f>
        <v>8</v>
      </c>
      <c r="Z5" s="26" t="s">
        <v>24</v>
      </c>
      <c r="AB5" s="61"/>
      <c r="AD5" s="22" t="str">
        <f ca="1">IF(ISBLANK(RiskRegister[[#This Row],[Risk Due Date]]), "Missing Risk Due Date", IF(RiskRegister[[#This Row],[Risk Due Date]] &lt; TODAY(), "Overdue", "Not Overdue"))</f>
        <v>Missing Risk Due Date</v>
      </c>
      <c r="AF5" s="22" t="str">
        <f>IF(ISBLANK(RiskRegister[[#This Row],[Risk Due Date]]), "Missing Risk Due Date", TEXT(RiskRegister[[#This Row],[Risk Due Date]], "YYYY-MM"))</f>
        <v>Missing Risk Due Date</v>
      </c>
      <c r="AG5" s="22" t="str">
        <f>IF(RiskRegister[[#This Row],[Created Date]]="","Created Date missing",(TEXT(RiskRegister[[#This Row],[Created Date]],"mmm") &amp; "-" &amp; YEAR(RiskRegister[[#This Row],[Created Date]])))</f>
        <v>May-2024</v>
      </c>
      <c r="AH5" s="79">
        <f>IF(RiskRegister[[#This Row],[Risk Status]]="Closed",RiskRegister[[#This Row],[Risk Close Date]],RiskRegister[[#This Row],[Risk Due Date]])</f>
        <v>0</v>
      </c>
      <c r="AI5" s="79">
        <f>IF(RiskRegister[[#This Row],[Risk-Change-Date]]=0,DATE(2030,1,1),RiskRegister[[#This Row],[Risk-Change-Date]])</f>
        <v>47484</v>
      </c>
      <c r="AJ5" s="22" t="str">
        <f>RiskRegister[[#This Row],[Inherent Impact Level]]&amp;"-"&amp;RiskRegister[[#This Row],[Inherent Likelihood Level]]</f>
        <v>Low-Likely</v>
      </c>
      <c r="AK5" s="22" t="str">
        <f>RiskRegister[[#This Row],[Residual Impact Level]]&amp;"-"&amp;RiskRegister[[#This Row],[Residual Likelihood Level]]</f>
        <v>Low-Likely</v>
      </c>
      <c r="AL5" s="22" t="str">
        <f t="shared" si="0"/>
        <v>No</v>
      </c>
      <c r="AM5" s="22" t="str">
        <f>IF(RiskRegister[[#This Row],[Risk Status]]="Closed",RiskRegister[[#This Row],[Residual Impact Level]],RiskRegister[[#This Row],[Inherent Impact Level]])</f>
        <v>Low</v>
      </c>
      <c r="AN5" s="22" t="str">
        <f>IF(RiskRegister[[#This Row],[Risk Status]]="Closed",RiskRegister[[#This Row],[Residual Likelihood Level]],RiskRegister[[#This Row],[Inherent Likelihood Level]])</f>
        <v>Likely</v>
      </c>
      <c r="AO5" s="22" t="str">
        <f>IF(RiskRegister[[#This Row],[Risk Status]]="Closed",RiskRegister[[#This Row],[Residual-I-L-Combo]],RiskRegister[[#This Row],[Inherent-I-L-Combo]])</f>
        <v>Low-Likely</v>
      </c>
      <c r="AP5" s="22" t="str">
        <f t="shared" si="1"/>
        <v>Medium</v>
      </c>
    </row>
    <row r="6" spans="1:42" s="18" customFormat="1" ht="32" x14ac:dyDescent="0.2">
      <c r="A6" s="26">
        <v>3</v>
      </c>
      <c r="B6" s="18" t="s">
        <v>377</v>
      </c>
      <c r="C6" s="18" t="s">
        <v>127</v>
      </c>
      <c r="D6" s="28">
        <v>45385</v>
      </c>
      <c r="E6" s="18" t="s">
        <v>127</v>
      </c>
      <c r="F6" s="18" t="s">
        <v>127</v>
      </c>
      <c r="G6" s="26" t="s">
        <v>51</v>
      </c>
      <c r="I6" s="26" t="s">
        <v>75</v>
      </c>
      <c r="L6" s="26" t="s">
        <v>13</v>
      </c>
      <c r="M6" s="19">
        <f>VLOOKUP(RiskRegister[[#This Row],[Inherent Impact Level]],'Rating factors'!$F$4:$G$9,2,FALSE)</f>
        <v>3</v>
      </c>
      <c r="N6" s="26" t="s">
        <v>90</v>
      </c>
      <c r="O6" s="19">
        <f>VLOOKUP(RiskRegister[[#This Row],[Inherent Likelihood Level]],'Rating factors'!$F$16:$G$21,2,FALSE)</f>
        <v>5</v>
      </c>
      <c r="P6" s="27" t="str">
        <f>IFERROR(VLOOKUP(RiskRegister[[#This Row],[Inherent Risk Rating]],'Rating factors'!$F$30:$G$44,2,FALSE),"-- Error --")</f>
        <v>Medium</v>
      </c>
      <c r="Q6" s="19">
        <f>IFERROR(RiskRegister[[#This Row],[Inherent Impact Rating]]*RiskRegister[[#This Row],[Inherent Likelihood Rating]],"-- Error --")</f>
        <v>15</v>
      </c>
      <c r="R6" s="26" t="s">
        <v>28</v>
      </c>
      <c r="T6" s="26" t="s">
        <v>102</v>
      </c>
      <c r="U6" s="19">
        <f>VLOOKUP(RiskRegister[[#This Row],[Residual Impact Level]],'Rating factors'!$F$4:$G$9,2,FALSE)</f>
        <v>1</v>
      </c>
      <c r="V6" s="26" t="s">
        <v>14</v>
      </c>
      <c r="W6" s="19">
        <f>VLOOKUP(RiskRegister[[#This Row],[Residual Likelihood Level]],'Rating factors'!$F$16:$G$21,2,FALSE)</f>
        <v>4</v>
      </c>
      <c r="X6" s="27" t="str">
        <f>IFERROR(VLOOKUP(RiskRegister[[#This Row],[Residual Risk Rating]],'Rating factors'!$F$30:$G$44,2,FALSE),"-- Error --")</f>
        <v>Low</v>
      </c>
      <c r="Y6" s="19">
        <f>IFERROR(RiskRegister[[#This Row],[Residual Impact Rating]]*RiskRegister[[#This Row],[Residual Likelihood Rating]],"-- Error --")</f>
        <v>4</v>
      </c>
      <c r="Z6" s="26" t="s">
        <v>151</v>
      </c>
      <c r="AB6" s="61">
        <v>45420</v>
      </c>
      <c r="AD6" s="22" t="str">
        <f ca="1">IF(ISBLANK(RiskRegister[[#This Row],[Risk Due Date]]), "Missing Risk Due Date", IF(RiskRegister[[#This Row],[Risk Due Date]] &lt; TODAY(), "Overdue", "Not Overdue"))</f>
        <v>Overdue</v>
      </c>
      <c r="AF6" s="22" t="str">
        <f>IF(ISBLANK(RiskRegister[[#This Row],[Risk Due Date]]), "Missing Risk Due Date", TEXT(RiskRegister[[#This Row],[Risk Due Date]], "YYYY-MM"))</f>
        <v>2024-05</v>
      </c>
      <c r="AG6" s="22" t="str">
        <f>IF(RiskRegister[[#This Row],[Created Date]]="","Created Date missing",(TEXT(RiskRegister[[#This Row],[Created Date]],"mmm") &amp; "-" &amp; YEAR(RiskRegister[[#This Row],[Created Date]])))</f>
        <v>Apr-2024</v>
      </c>
      <c r="AH6" s="79">
        <f>IF(RiskRegister[[#This Row],[Risk Status]]="Closed",RiskRegister[[#This Row],[Risk Close Date]],RiskRegister[[#This Row],[Risk Due Date]])</f>
        <v>45420</v>
      </c>
      <c r="AI6" s="79">
        <f>IF(RiskRegister[[#This Row],[Risk-Change-Date]]=0,DATE(2030,1,1),RiskRegister[[#This Row],[Risk-Change-Date]])</f>
        <v>45420</v>
      </c>
      <c r="AJ6" s="22" t="str">
        <f>RiskRegister[[#This Row],[Inherent Impact Level]]&amp;"-"&amp;RiskRegister[[#This Row],[Inherent Likelihood Level]]</f>
        <v>Moderate-Highly Likely</v>
      </c>
      <c r="AK6" s="22" t="str">
        <f>RiskRegister[[#This Row],[Residual Impact Level]]&amp;"-"&amp;RiskRegister[[#This Row],[Residual Likelihood Level]]</f>
        <v>Very Low-Likely</v>
      </c>
      <c r="AL6" s="22" t="str">
        <f t="shared" si="0"/>
        <v>No</v>
      </c>
      <c r="AM6" s="22" t="str">
        <f>IF(RiskRegister[[#This Row],[Risk Status]]="Closed",RiskRegister[[#This Row],[Residual Impact Level]],RiskRegister[[#This Row],[Inherent Impact Level]])</f>
        <v>Moderate</v>
      </c>
      <c r="AN6" s="22" t="str">
        <f>IF(RiskRegister[[#This Row],[Risk Status]]="Closed",RiskRegister[[#This Row],[Residual Likelihood Level]],RiskRegister[[#This Row],[Inherent Likelihood Level]])</f>
        <v>Highly Likely</v>
      </c>
      <c r="AO6" s="22" t="str">
        <f>IF(RiskRegister[[#This Row],[Risk Status]]="Closed",RiskRegister[[#This Row],[Residual-I-L-Combo]],RiskRegister[[#This Row],[Inherent-I-L-Combo]])</f>
        <v>Moderate-Highly Likely</v>
      </c>
      <c r="AP6" s="22" t="str">
        <f t="shared" si="1"/>
        <v>Medium</v>
      </c>
    </row>
    <row r="7" spans="1:42" s="18" customFormat="1" ht="32" x14ac:dyDescent="0.2">
      <c r="A7" s="26">
        <v>4</v>
      </c>
      <c r="B7" s="18" t="s">
        <v>378</v>
      </c>
      <c r="C7" s="18" t="s">
        <v>128</v>
      </c>
      <c r="D7" s="28">
        <v>45386</v>
      </c>
      <c r="E7" s="18" t="s">
        <v>128</v>
      </c>
      <c r="F7" s="18" t="s">
        <v>128</v>
      </c>
      <c r="G7" s="26" t="s">
        <v>60</v>
      </c>
      <c r="I7" s="26" t="s">
        <v>75</v>
      </c>
      <c r="L7" s="26" t="s">
        <v>17</v>
      </c>
      <c r="M7" s="19">
        <f>VLOOKUP(RiskRegister[[#This Row],[Inherent Impact Level]],'Rating factors'!$F$4:$G$9,2,FALSE)</f>
        <v>4</v>
      </c>
      <c r="N7" s="26" t="s">
        <v>14</v>
      </c>
      <c r="O7" s="19">
        <f>VLOOKUP(RiskRegister[[#This Row],[Inherent Likelihood Level]],'Rating factors'!$F$16:$G$21,2,FALSE)</f>
        <v>4</v>
      </c>
      <c r="P7" s="27" t="str">
        <f>IFERROR(VLOOKUP(RiskRegister[[#This Row],[Inherent Risk Rating]],'Rating factors'!$F$30:$G$44,2,FALSE),"-- Error --")</f>
        <v>Medium</v>
      </c>
      <c r="Q7" s="19">
        <f>IFERROR(RiskRegister[[#This Row],[Inherent Impact Rating]]*RiskRegister[[#This Row],[Inherent Likelihood Rating]],"-- Error --")</f>
        <v>16</v>
      </c>
      <c r="R7" s="26" t="s">
        <v>28</v>
      </c>
      <c r="T7" s="26" t="s">
        <v>102</v>
      </c>
      <c r="U7" s="19">
        <f>VLOOKUP(RiskRegister[[#This Row],[Residual Impact Level]],'Rating factors'!$F$4:$G$9,2,FALSE)</f>
        <v>1</v>
      </c>
      <c r="V7" s="26" t="s">
        <v>15</v>
      </c>
      <c r="W7" s="19">
        <f>VLOOKUP(RiskRegister[[#This Row],[Residual Likelihood Level]],'Rating factors'!$F$16:$G$21,2,FALSE)</f>
        <v>2</v>
      </c>
      <c r="X7" s="27" t="str">
        <f>IFERROR(VLOOKUP(RiskRegister[[#This Row],[Residual Risk Rating]],'Rating factors'!$F$30:$G$44,2,FALSE),"-- Error --")</f>
        <v>Low</v>
      </c>
      <c r="Y7" s="19">
        <f>IFERROR(RiskRegister[[#This Row],[Residual Impact Rating]]*RiskRegister[[#This Row],[Residual Likelihood Rating]],"-- Error --")</f>
        <v>2</v>
      </c>
      <c r="Z7" s="26" t="s">
        <v>23</v>
      </c>
      <c r="AB7" s="61"/>
      <c r="AD7" s="22" t="str">
        <f ca="1">IF(ISBLANK(RiskRegister[[#This Row],[Risk Due Date]]), "Missing Risk Due Date", IF(RiskRegister[[#This Row],[Risk Due Date]] &lt; TODAY(), "Overdue", "Not Overdue"))</f>
        <v>Missing Risk Due Date</v>
      </c>
      <c r="AF7" s="22" t="str">
        <f>IF(ISBLANK(RiskRegister[[#This Row],[Risk Due Date]]), "Missing Risk Due Date", TEXT(RiskRegister[[#This Row],[Risk Due Date]], "YYYY-MM"))</f>
        <v>Missing Risk Due Date</v>
      </c>
      <c r="AG7" s="22" t="str">
        <f>IF(RiskRegister[[#This Row],[Created Date]]="","Created Date missing",(TEXT(RiskRegister[[#This Row],[Created Date]],"mmm") &amp; "-" &amp; YEAR(RiskRegister[[#This Row],[Created Date]])))</f>
        <v>Apr-2024</v>
      </c>
      <c r="AH7" s="79">
        <f>IF(RiskRegister[[#This Row],[Risk Status]]="Closed",RiskRegister[[#This Row],[Risk Close Date]],RiskRegister[[#This Row],[Risk Due Date]])</f>
        <v>0</v>
      </c>
      <c r="AI7" s="79">
        <f>IF(RiskRegister[[#This Row],[Risk-Change-Date]]=0,DATE(2030,1,1),RiskRegister[[#This Row],[Risk-Change-Date]])</f>
        <v>47484</v>
      </c>
      <c r="AJ7" s="22" t="str">
        <f>RiskRegister[[#This Row],[Inherent Impact Level]]&amp;"-"&amp;RiskRegister[[#This Row],[Inherent Likelihood Level]]</f>
        <v>High-Likely</v>
      </c>
      <c r="AK7" s="22" t="str">
        <f>RiskRegister[[#This Row],[Residual Impact Level]]&amp;"-"&amp;RiskRegister[[#This Row],[Residual Likelihood Level]]</f>
        <v>Very Low-Unlikely</v>
      </c>
      <c r="AL7" s="22" t="str">
        <f t="shared" si="0"/>
        <v>No</v>
      </c>
      <c r="AM7" s="22" t="str">
        <f>IF(RiskRegister[[#This Row],[Risk Status]]="Closed",RiskRegister[[#This Row],[Residual Impact Level]],RiskRegister[[#This Row],[Inherent Impact Level]])</f>
        <v>High</v>
      </c>
      <c r="AN7" s="22" t="str">
        <f>IF(RiskRegister[[#This Row],[Risk Status]]="Closed",RiskRegister[[#This Row],[Residual Likelihood Level]],RiskRegister[[#This Row],[Inherent Likelihood Level]])</f>
        <v>Likely</v>
      </c>
      <c r="AO7" s="22" t="str">
        <f>IF(RiskRegister[[#This Row],[Risk Status]]="Closed",RiskRegister[[#This Row],[Residual-I-L-Combo]],RiskRegister[[#This Row],[Inherent-I-L-Combo]])</f>
        <v>High-Likely</v>
      </c>
      <c r="AP7" s="22" t="str">
        <f t="shared" si="1"/>
        <v>Medium</v>
      </c>
    </row>
    <row r="8" spans="1:42" s="18" customFormat="1" ht="32" x14ac:dyDescent="0.2">
      <c r="A8" s="26">
        <v>5</v>
      </c>
      <c r="B8" s="18" t="s">
        <v>390</v>
      </c>
      <c r="C8" s="18" t="s">
        <v>129</v>
      </c>
      <c r="D8" s="28">
        <v>45387</v>
      </c>
      <c r="E8" s="18" t="s">
        <v>129</v>
      </c>
      <c r="F8" s="18" t="s">
        <v>129</v>
      </c>
      <c r="G8" s="26" t="s">
        <v>64</v>
      </c>
      <c r="I8" s="26" t="s">
        <v>75</v>
      </c>
      <c r="L8" s="26" t="s">
        <v>103</v>
      </c>
      <c r="M8" s="19">
        <f>VLOOKUP(RiskRegister[[#This Row],[Inherent Impact Level]],'Rating factors'!$F$4:$G$9,2,FALSE)</f>
        <v>5</v>
      </c>
      <c r="N8" s="26" t="s">
        <v>90</v>
      </c>
      <c r="O8" s="19">
        <f>VLOOKUP(RiskRegister[[#This Row],[Inherent Likelihood Level]],'Rating factors'!$F$16:$G$21,2,FALSE)</f>
        <v>5</v>
      </c>
      <c r="P8" s="27" t="str">
        <f>IFERROR(VLOOKUP(RiskRegister[[#This Row],[Inherent Risk Rating]],'Rating factors'!$F$30:$G$44,2,FALSE),"-- Error --")</f>
        <v>High</v>
      </c>
      <c r="Q8" s="19">
        <f>IFERROR(RiskRegister[[#This Row],[Inherent Impact Rating]]*RiskRegister[[#This Row],[Inherent Likelihood Rating]],"-- Error --")</f>
        <v>25</v>
      </c>
      <c r="R8" s="26" t="s">
        <v>28</v>
      </c>
      <c r="T8" s="26" t="s">
        <v>19</v>
      </c>
      <c r="U8" s="19">
        <f>VLOOKUP(RiskRegister[[#This Row],[Residual Impact Level]],'Rating factors'!$F$4:$G$9,2,FALSE)</f>
        <v>2</v>
      </c>
      <c r="V8" s="26" t="s">
        <v>14</v>
      </c>
      <c r="W8" s="19">
        <f>VLOOKUP(RiskRegister[[#This Row],[Residual Likelihood Level]],'Rating factors'!$F$16:$G$21,2,FALSE)</f>
        <v>4</v>
      </c>
      <c r="X8" s="27" t="str">
        <f>IFERROR(VLOOKUP(RiskRegister[[#This Row],[Residual Risk Rating]],'Rating factors'!$F$30:$G$44,2,FALSE),"-- Error --")</f>
        <v>Medium</v>
      </c>
      <c r="Y8" s="19">
        <f>IFERROR(RiskRegister[[#This Row],[Residual Impact Rating]]*RiskRegister[[#This Row],[Residual Likelihood Rating]],"-- Error --")</f>
        <v>8</v>
      </c>
      <c r="Z8" s="26" t="s">
        <v>151</v>
      </c>
      <c r="AB8" s="61">
        <v>45328</v>
      </c>
      <c r="AD8" s="22" t="str">
        <f ca="1">IF(ISBLANK(RiskRegister[[#This Row],[Risk Due Date]]), "Missing Risk Due Date", IF(RiskRegister[[#This Row],[Risk Due Date]] &lt; TODAY(), "Overdue", "Not Overdue"))</f>
        <v>Overdue</v>
      </c>
      <c r="AF8" s="22" t="str">
        <f>IF(ISBLANK(RiskRegister[[#This Row],[Risk Due Date]]), "Missing Risk Due Date", TEXT(RiskRegister[[#This Row],[Risk Due Date]], "YYYY-MM"))</f>
        <v>2024-02</v>
      </c>
      <c r="AG8" s="22" t="str">
        <f>IF(RiskRegister[[#This Row],[Created Date]]="","Created Date missing",(TEXT(RiskRegister[[#This Row],[Created Date]],"mmm") &amp; "-" &amp; YEAR(RiskRegister[[#This Row],[Created Date]])))</f>
        <v>Apr-2024</v>
      </c>
      <c r="AH8" s="79">
        <f>IF(RiskRegister[[#This Row],[Risk Status]]="Closed",RiskRegister[[#This Row],[Risk Close Date]],RiskRegister[[#This Row],[Risk Due Date]])</f>
        <v>45328</v>
      </c>
      <c r="AI8" s="79">
        <f>IF(RiskRegister[[#This Row],[Risk-Change-Date]]=0,DATE(2030,1,1),RiskRegister[[#This Row],[Risk-Change-Date]])</f>
        <v>45328</v>
      </c>
      <c r="AJ8" s="22" t="str">
        <f>RiskRegister[[#This Row],[Inherent Impact Level]]&amp;"-"&amp;RiskRegister[[#This Row],[Inherent Likelihood Level]]</f>
        <v>Very High-Highly Likely</v>
      </c>
      <c r="AK8" s="22" t="str">
        <f>RiskRegister[[#This Row],[Residual Impact Level]]&amp;"-"&amp;RiskRegister[[#This Row],[Residual Likelihood Level]]</f>
        <v>Low-Likely</v>
      </c>
      <c r="AL8" s="22" t="str">
        <f t="shared" si="0"/>
        <v>No</v>
      </c>
      <c r="AM8" s="22" t="str">
        <f>IF(RiskRegister[[#This Row],[Risk Status]]="Closed",RiskRegister[[#This Row],[Residual Impact Level]],RiskRegister[[#This Row],[Inherent Impact Level]])</f>
        <v>Very High</v>
      </c>
      <c r="AN8" s="22" t="str">
        <f>IF(RiskRegister[[#This Row],[Risk Status]]="Closed",RiskRegister[[#This Row],[Residual Likelihood Level]],RiskRegister[[#This Row],[Inherent Likelihood Level]])</f>
        <v>Highly Likely</v>
      </c>
      <c r="AO8" s="22" t="str">
        <f>IF(RiskRegister[[#This Row],[Risk Status]]="Closed",RiskRegister[[#This Row],[Residual-I-L-Combo]],RiskRegister[[#This Row],[Inherent-I-L-Combo]])</f>
        <v>Very High-Highly Likely</v>
      </c>
      <c r="AP8" s="22" t="str">
        <f t="shared" si="1"/>
        <v>High</v>
      </c>
    </row>
    <row r="9" spans="1:42" s="18" customFormat="1" ht="32" x14ac:dyDescent="0.2">
      <c r="A9" s="26">
        <v>6</v>
      </c>
      <c r="B9" s="18" t="s">
        <v>391</v>
      </c>
      <c r="C9" s="18" t="s">
        <v>130</v>
      </c>
      <c r="D9" s="28">
        <v>45388</v>
      </c>
      <c r="E9" s="18" t="s">
        <v>130</v>
      </c>
      <c r="F9" s="18" t="s">
        <v>130</v>
      </c>
      <c r="G9" s="26" t="s">
        <v>67</v>
      </c>
      <c r="I9" s="26" t="s">
        <v>75</v>
      </c>
      <c r="L9" s="26" t="s">
        <v>102</v>
      </c>
      <c r="M9" s="19">
        <f>VLOOKUP(RiskRegister[[#This Row],[Inherent Impact Level]],'Rating factors'!$F$4:$G$9,2,FALSE)</f>
        <v>1</v>
      </c>
      <c r="N9" s="26" t="s">
        <v>14</v>
      </c>
      <c r="O9" s="19">
        <f>VLOOKUP(RiskRegister[[#This Row],[Inherent Likelihood Level]],'Rating factors'!$F$16:$G$21,2,FALSE)</f>
        <v>4</v>
      </c>
      <c r="P9" s="27" t="str">
        <f>IFERROR(VLOOKUP(RiskRegister[[#This Row],[Inherent Risk Rating]],'Rating factors'!$F$30:$G$44,2,FALSE),"-- Error --")</f>
        <v>Low</v>
      </c>
      <c r="Q9" s="19">
        <f>IFERROR(RiskRegister[[#This Row],[Inherent Impact Rating]]*RiskRegister[[#This Row],[Inherent Likelihood Rating]],"-- Error --")</f>
        <v>4</v>
      </c>
      <c r="R9" s="26" t="s">
        <v>28</v>
      </c>
      <c r="T9" s="26" t="s">
        <v>102</v>
      </c>
      <c r="U9" s="19">
        <f>VLOOKUP(RiskRegister[[#This Row],[Residual Impact Level]],'Rating factors'!$F$4:$G$9,2,FALSE)</f>
        <v>1</v>
      </c>
      <c r="V9" s="26" t="s">
        <v>15</v>
      </c>
      <c r="W9" s="19">
        <f>VLOOKUP(RiskRegister[[#This Row],[Residual Likelihood Level]],'Rating factors'!$F$16:$G$21,2,FALSE)</f>
        <v>2</v>
      </c>
      <c r="X9" s="27" t="str">
        <f>IFERROR(VLOOKUP(RiskRegister[[#This Row],[Residual Risk Rating]],'Rating factors'!$F$30:$G$44,2,FALSE),"-- Error --")</f>
        <v>Low</v>
      </c>
      <c r="Y9" s="19">
        <f>IFERROR(RiskRegister[[#This Row],[Residual Impact Rating]]*RiskRegister[[#This Row],[Residual Likelihood Rating]],"-- Error --")</f>
        <v>2</v>
      </c>
      <c r="Z9" s="26" t="s">
        <v>151</v>
      </c>
      <c r="AB9" s="61">
        <v>45218</v>
      </c>
      <c r="AD9" s="22" t="str">
        <f ca="1">IF(ISBLANK(RiskRegister[[#This Row],[Risk Due Date]]), "Missing Risk Due Date", IF(RiskRegister[[#This Row],[Risk Due Date]] &lt; TODAY(), "Overdue", "Not Overdue"))</f>
        <v>Overdue</v>
      </c>
      <c r="AF9" s="22" t="str">
        <f>IF(ISBLANK(RiskRegister[[#This Row],[Risk Due Date]]), "Missing Risk Due Date", TEXT(RiskRegister[[#This Row],[Risk Due Date]], "YYYY-MM"))</f>
        <v>2023-10</v>
      </c>
      <c r="AG9" s="22" t="str">
        <f>IF(RiskRegister[[#This Row],[Created Date]]="","Created Date missing",(TEXT(RiskRegister[[#This Row],[Created Date]],"mmm") &amp; "-" &amp; YEAR(RiskRegister[[#This Row],[Created Date]])))</f>
        <v>Apr-2024</v>
      </c>
      <c r="AH9" s="79">
        <f>IF(RiskRegister[[#This Row],[Risk Status]]="Closed",RiskRegister[[#This Row],[Risk Close Date]],RiskRegister[[#This Row],[Risk Due Date]])</f>
        <v>45218</v>
      </c>
      <c r="AI9" s="79">
        <f>IF(RiskRegister[[#This Row],[Risk-Change-Date]]=0,DATE(2030,1,1),RiskRegister[[#This Row],[Risk-Change-Date]])</f>
        <v>45218</v>
      </c>
      <c r="AJ9" s="22" t="str">
        <f>RiskRegister[[#This Row],[Inherent Impact Level]]&amp;"-"&amp;RiskRegister[[#This Row],[Inherent Likelihood Level]]</f>
        <v>Very Low-Likely</v>
      </c>
      <c r="AK9" s="22" t="str">
        <f>RiskRegister[[#This Row],[Residual Impact Level]]&amp;"-"&amp;RiskRegister[[#This Row],[Residual Likelihood Level]]</f>
        <v>Very Low-Unlikely</v>
      </c>
      <c r="AL9" s="22" t="str">
        <f t="shared" si="0"/>
        <v>No</v>
      </c>
      <c r="AM9" s="22" t="str">
        <f>IF(RiskRegister[[#This Row],[Risk Status]]="Closed",RiskRegister[[#This Row],[Residual Impact Level]],RiskRegister[[#This Row],[Inherent Impact Level]])</f>
        <v>Very Low</v>
      </c>
      <c r="AN9" s="22" t="str">
        <f>IF(RiskRegister[[#This Row],[Risk Status]]="Closed",RiskRegister[[#This Row],[Residual Likelihood Level]],RiskRegister[[#This Row],[Inherent Likelihood Level]])</f>
        <v>Likely</v>
      </c>
      <c r="AO9" s="22" t="str">
        <f>IF(RiskRegister[[#This Row],[Risk Status]]="Closed",RiskRegister[[#This Row],[Residual-I-L-Combo]],RiskRegister[[#This Row],[Inherent-I-L-Combo]])</f>
        <v>Very Low-Likely</v>
      </c>
      <c r="AP9" s="22" t="str">
        <f t="shared" si="1"/>
        <v>Low</v>
      </c>
    </row>
    <row r="10" spans="1:42" s="18" customFormat="1" ht="16" x14ac:dyDescent="0.2">
      <c r="A10" s="26">
        <v>7</v>
      </c>
      <c r="B10" s="18" t="s">
        <v>392</v>
      </c>
      <c r="C10" s="18" t="s">
        <v>131</v>
      </c>
      <c r="D10" s="28">
        <v>45389</v>
      </c>
      <c r="E10" s="18" t="s">
        <v>131</v>
      </c>
      <c r="F10" s="18" t="s">
        <v>131</v>
      </c>
      <c r="G10" s="26" t="s">
        <v>65</v>
      </c>
      <c r="I10" s="26" t="s">
        <v>75</v>
      </c>
      <c r="L10" s="26" t="s">
        <v>103</v>
      </c>
      <c r="M10" s="19">
        <f>VLOOKUP(RiskRegister[[#This Row],[Inherent Impact Level]],'Rating factors'!$F$4:$G$9,2,FALSE)</f>
        <v>5</v>
      </c>
      <c r="N10" s="26" t="s">
        <v>16</v>
      </c>
      <c r="O10" s="19">
        <f>VLOOKUP(RiskRegister[[#This Row],[Inherent Likelihood Level]],'Rating factors'!$F$16:$G$21,2,FALSE)</f>
        <v>1</v>
      </c>
      <c r="P10" s="27" t="str">
        <f>IFERROR(VLOOKUP(RiskRegister[[#This Row],[Inherent Risk Rating]],'Rating factors'!$F$30:$G$44,2,FALSE),"-- Error --")</f>
        <v>Medium</v>
      </c>
      <c r="Q10" s="19">
        <f>IFERROR(RiskRegister[[#This Row],[Inherent Impact Rating]]*RiskRegister[[#This Row],[Inherent Likelihood Rating]],"-- Error --")</f>
        <v>5</v>
      </c>
      <c r="R10" s="26" t="s">
        <v>28</v>
      </c>
      <c r="T10" s="26" t="s">
        <v>102</v>
      </c>
      <c r="U10" s="19">
        <f>VLOOKUP(RiskRegister[[#This Row],[Residual Impact Level]],'Rating factors'!$F$4:$G$9,2,FALSE)</f>
        <v>1</v>
      </c>
      <c r="V10" s="26" t="s">
        <v>16</v>
      </c>
      <c r="W10" s="19">
        <f>VLOOKUP(RiskRegister[[#This Row],[Residual Likelihood Level]],'Rating factors'!$F$16:$G$21,2,FALSE)</f>
        <v>1</v>
      </c>
      <c r="X10" s="27" t="str">
        <f>IFERROR(VLOOKUP(RiskRegister[[#This Row],[Residual Risk Rating]],'Rating factors'!$F$30:$G$44,2,FALSE),"-- Error --")</f>
        <v>Low</v>
      </c>
      <c r="Y10" s="19">
        <f>IFERROR(RiskRegister[[#This Row],[Residual Impact Rating]]*RiskRegister[[#This Row],[Residual Likelihood Rating]],"-- Error --")</f>
        <v>1</v>
      </c>
      <c r="Z10" s="26" t="s">
        <v>151</v>
      </c>
      <c r="AB10" s="61">
        <v>45180</v>
      </c>
      <c r="AD10" s="22" t="str">
        <f ca="1">IF(ISBLANK(RiskRegister[[#This Row],[Risk Due Date]]), "Missing Risk Due Date", IF(RiskRegister[[#This Row],[Risk Due Date]] &lt; TODAY(), "Overdue", "Not Overdue"))</f>
        <v>Overdue</v>
      </c>
      <c r="AF10" s="22" t="str">
        <f>IF(ISBLANK(RiskRegister[[#This Row],[Risk Due Date]]), "Missing Risk Due Date", TEXT(RiskRegister[[#This Row],[Risk Due Date]], "YYYY-MM"))</f>
        <v>2023-09</v>
      </c>
      <c r="AG10" s="22" t="str">
        <f>IF(RiskRegister[[#This Row],[Created Date]]="","Created Date missing",(TEXT(RiskRegister[[#This Row],[Created Date]],"mmm") &amp; "-" &amp; YEAR(RiskRegister[[#This Row],[Created Date]])))</f>
        <v>Apr-2024</v>
      </c>
      <c r="AH10" s="79">
        <f>IF(RiskRegister[[#This Row],[Risk Status]]="Closed",RiskRegister[[#This Row],[Risk Close Date]],RiskRegister[[#This Row],[Risk Due Date]])</f>
        <v>45180</v>
      </c>
      <c r="AI10" s="79">
        <f>IF(RiskRegister[[#This Row],[Risk-Change-Date]]=0,DATE(2030,1,1),RiskRegister[[#This Row],[Risk-Change-Date]])</f>
        <v>45180</v>
      </c>
      <c r="AJ10" s="22" t="str">
        <f>RiskRegister[[#This Row],[Inherent Impact Level]]&amp;"-"&amp;RiskRegister[[#This Row],[Inherent Likelihood Level]]</f>
        <v>Very High-Rare</v>
      </c>
      <c r="AK10" s="22" t="str">
        <f>RiskRegister[[#This Row],[Residual Impact Level]]&amp;"-"&amp;RiskRegister[[#This Row],[Residual Likelihood Level]]</f>
        <v>Very Low-Rare</v>
      </c>
      <c r="AL10" s="22" t="str">
        <f t="shared" si="0"/>
        <v>No</v>
      </c>
      <c r="AM10" s="22" t="str">
        <f>IF(RiskRegister[[#This Row],[Risk Status]]="Closed",RiskRegister[[#This Row],[Residual Impact Level]],RiskRegister[[#This Row],[Inherent Impact Level]])</f>
        <v>Very High</v>
      </c>
      <c r="AN10" s="22" t="str">
        <f>IF(RiskRegister[[#This Row],[Risk Status]]="Closed",RiskRegister[[#This Row],[Residual Likelihood Level]],RiskRegister[[#This Row],[Inherent Likelihood Level]])</f>
        <v>Rare</v>
      </c>
      <c r="AO10" s="22" t="str">
        <f>IF(RiskRegister[[#This Row],[Risk Status]]="Closed",RiskRegister[[#This Row],[Residual-I-L-Combo]],RiskRegister[[#This Row],[Inherent-I-L-Combo]])</f>
        <v>Very High-Rare</v>
      </c>
      <c r="AP10" s="22" t="str">
        <f t="shared" si="1"/>
        <v>Medium</v>
      </c>
    </row>
    <row r="11" spans="1:42" s="18" customFormat="1" ht="32" x14ac:dyDescent="0.2">
      <c r="A11" s="26">
        <v>8</v>
      </c>
      <c r="B11" s="18" t="s">
        <v>393</v>
      </c>
      <c r="C11" s="18" t="s">
        <v>132</v>
      </c>
      <c r="D11" s="28">
        <v>45390</v>
      </c>
      <c r="E11" s="18" t="s">
        <v>132</v>
      </c>
      <c r="F11" s="18" t="s">
        <v>132</v>
      </c>
      <c r="G11" s="26" t="s">
        <v>66</v>
      </c>
      <c r="I11" s="26" t="s">
        <v>75</v>
      </c>
      <c r="L11" s="26" t="s">
        <v>19</v>
      </c>
      <c r="M11" s="19">
        <f>VLOOKUP(RiskRegister[[#This Row],[Inherent Impact Level]],'Rating factors'!$F$4:$G$9,2,FALSE)</f>
        <v>2</v>
      </c>
      <c r="N11" s="26" t="s">
        <v>15</v>
      </c>
      <c r="O11" s="19">
        <f>VLOOKUP(RiskRegister[[#This Row],[Inherent Likelihood Level]],'Rating factors'!$F$16:$G$21,2,FALSE)</f>
        <v>2</v>
      </c>
      <c r="P11" s="27" t="str">
        <f>IFERROR(VLOOKUP(RiskRegister[[#This Row],[Inherent Risk Rating]],'Rating factors'!$F$30:$G$44,2,FALSE),"-- Error --")</f>
        <v>Low</v>
      </c>
      <c r="Q11" s="19">
        <f>IFERROR(RiskRegister[[#This Row],[Inherent Impact Rating]]*RiskRegister[[#This Row],[Inherent Likelihood Rating]],"-- Error --")</f>
        <v>4</v>
      </c>
      <c r="R11" s="26" t="s">
        <v>28</v>
      </c>
      <c r="T11" s="26" t="s">
        <v>19</v>
      </c>
      <c r="U11" s="19">
        <f>VLOOKUP(RiskRegister[[#This Row],[Residual Impact Level]],'Rating factors'!$F$4:$G$9,2,FALSE)</f>
        <v>2</v>
      </c>
      <c r="V11" s="26" t="s">
        <v>15</v>
      </c>
      <c r="W11" s="19">
        <f>VLOOKUP(RiskRegister[[#This Row],[Residual Likelihood Level]],'Rating factors'!$F$16:$G$21,2,FALSE)</f>
        <v>2</v>
      </c>
      <c r="X11" s="27" t="str">
        <f>IFERROR(VLOOKUP(RiskRegister[[#This Row],[Residual Risk Rating]],'Rating factors'!$F$30:$G$44,2,FALSE),"-- Error --")</f>
        <v>Low</v>
      </c>
      <c r="Y11" s="19">
        <f>IFERROR(RiskRegister[[#This Row],[Residual Impact Rating]]*RiskRegister[[#This Row],[Residual Likelihood Rating]],"-- Error --")</f>
        <v>4</v>
      </c>
      <c r="Z11" s="26" t="s">
        <v>24</v>
      </c>
      <c r="AB11" s="61"/>
      <c r="AD11" s="22" t="str">
        <f ca="1">IF(ISBLANK(RiskRegister[[#This Row],[Risk Due Date]]), "Missing Risk Due Date", IF(RiskRegister[[#This Row],[Risk Due Date]] &lt; TODAY(), "Overdue", "Not Overdue"))</f>
        <v>Missing Risk Due Date</v>
      </c>
      <c r="AF11" s="22" t="str">
        <f>IF(ISBLANK(RiskRegister[[#This Row],[Risk Due Date]]), "Missing Risk Due Date", TEXT(RiskRegister[[#This Row],[Risk Due Date]], "YYYY-MM"))</f>
        <v>Missing Risk Due Date</v>
      </c>
      <c r="AG11" s="22" t="str">
        <f>IF(RiskRegister[[#This Row],[Created Date]]="","Created Date missing",(TEXT(RiskRegister[[#This Row],[Created Date]],"mmm") &amp; "-" &amp; YEAR(RiskRegister[[#This Row],[Created Date]])))</f>
        <v>Apr-2024</v>
      </c>
      <c r="AH11" s="79">
        <f>IF(RiskRegister[[#This Row],[Risk Status]]="Closed",RiskRegister[[#This Row],[Risk Close Date]],RiskRegister[[#This Row],[Risk Due Date]])</f>
        <v>0</v>
      </c>
      <c r="AI11" s="79">
        <f>IF(RiskRegister[[#This Row],[Risk-Change-Date]]=0,DATE(2030,1,1),RiskRegister[[#This Row],[Risk-Change-Date]])</f>
        <v>47484</v>
      </c>
      <c r="AJ11" s="22" t="str">
        <f>RiskRegister[[#This Row],[Inherent Impact Level]]&amp;"-"&amp;RiskRegister[[#This Row],[Inherent Likelihood Level]]</f>
        <v>Low-Unlikely</v>
      </c>
      <c r="AK11" s="22" t="str">
        <f>RiskRegister[[#This Row],[Residual Impact Level]]&amp;"-"&amp;RiskRegister[[#This Row],[Residual Likelihood Level]]</f>
        <v>Low-Unlikely</v>
      </c>
      <c r="AL11" s="22" t="str">
        <f t="shared" si="0"/>
        <v>Yes</v>
      </c>
      <c r="AM11" s="22" t="str">
        <f>IF(RiskRegister[[#This Row],[Risk Status]]="Closed",RiskRegister[[#This Row],[Residual Impact Level]],RiskRegister[[#This Row],[Inherent Impact Level]])</f>
        <v>Low</v>
      </c>
      <c r="AN11" s="22" t="str">
        <f>IF(RiskRegister[[#This Row],[Risk Status]]="Closed",RiskRegister[[#This Row],[Residual Likelihood Level]],RiskRegister[[#This Row],[Inherent Likelihood Level]])</f>
        <v>Unlikely</v>
      </c>
      <c r="AO11" s="22" t="str">
        <f>IF(RiskRegister[[#This Row],[Risk Status]]="Closed",RiskRegister[[#This Row],[Residual-I-L-Combo]],RiskRegister[[#This Row],[Inherent-I-L-Combo]])</f>
        <v>Low-Unlikely</v>
      </c>
      <c r="AP11" s="22" t="str">
        <f t="shared" si="1"/>
        <v>Low</v>
      </c>
    </row>
    <row r="12" spans="1:42" s="18" customFormat="1" ht="32" x14ac:dyDescent="0.2">
      <c r="A12" s="26">
        <v>9</v>
      </c>
      <c r="B12" s="18" t="s">
        <v>394</v>
      </c>
      <c r="C12" s="18" t="s">
        <v>133</v>
      </c>
      <c r="D12" s="28">
        <v>45391</v>
      </c>
      <c r="E12" s="18" t="s">
        <v>133</v>
      </c>
      <c r="F12" s="18" t="s">
        <v>133</v>
      </c>
      <c r="G12" s="26" t="s">
        <v>66</v>
      </c>
      <c r="I12" s="26" t="s">
        <v>74</v>
      </c>
      <c r="L12" s="26" t="s">
        <v>17</v>
      </c>
      <c r="M12" s="19">
        <f>VLOOKUP(RiskRegister[[#This Row],[Inherent Impact Level]],'Rating factors'!$F$4:$G$9,2,FALSE)</f>
        <v>4</v>
      </c>
      <c r="N12" s="26" t="s">
        <v>93</v>
      </c>
      <c r="O12" s="19">
        <f>VLOOKUP(RiskRegister[[#This Row],[Inherent Likelihood Level]],'Rating factors'!$F$16:$G$21,2,FALSE)</f>
        <v>3</v>
      </c>
      <c r="P12" s="27" t="str">
        <f>IFERROR(VLOOKUP(RiskRegister[[#This Row],[Inherent Risk Rating]],'Rating factors'!$F$30:$G$44,2,FALSE),"-- Error --")</f>
        <v>Medium</v>
      </c>
      <c r="Q12" s="19">
        <f>IFERROR(RiskRegister[[#This Row],[Inherent Impact Rating]]*RiskRegister[[#This Row],[Inherent Likelihood Rating]],"-- Error --")</f>
        <v>12</v>
      </c>
      <c r="R12" s="26" t="s">
        <v>28</v>
      </c>
      <c r="T12" s="26" t="s">
        <v>102</v>
      </c>
      <c r="U12" s="19">
        <f>VLOOKUP(RiskRegister[[#This Row],[Residual Impact Level]],'Rating factors'!$F$4:$G$9,2,FALSE)</f>
        <v>1</v>
      </c>
      <c r="V12" s="26" t="s">
        <v>14</v>
      </c>
      <c r="W12" s="19">
        <f>VLOOKUP(RiskRegister[[#This Row],[Residual Likelihood Level]],'Rating factors'!$F$16:$G$21,2,FALSE)</f>
        <v>4</v>
      </c>
      <c r="X12" s="27" t="str">
        <f>IFERROR(VLOOKUP(RiskRegister[[#This Row],[Residual Risk Rating]],'Rating factors'!$F$30:$G$44,2,FALSE),"-- Error --")</f>
        <v>Low</v>
      </c>
      <c r="Y12" s="19">
        <f>IFERROR(RiskRegister[[#This Row],[Residual Impact Rating]]*RiskRegister[[#This Row],[Residual Likelihood Rating]],"-- Error --")</f>
        <v>4</v>
      </c>
      <c r="Z12" s="26" t="s">
        <v>23</v>
      </c>
      <c r="AB12" s="61"/>
      <c r="AD12" s="22" t="str">
        <f ca="1">IF(ISBLANK(RiskRegister[[#This Row],[Risk Due Date]]), "Missing Risk Due Date", IF(RiskRegister[[#This Row],[Risk Due Date]] &lt; TODAY(), "Overdue", "Not Overdue"))</f>
        <v>Missing Risk Due Date</v>
      </c>
      <c r="AF12" s="22" t="str">
        <f>IF(ISBLANK(RiskRegister[[#This Row],[Risk Due Date]]), "Missing Risk Due Date", TEXT(RiskRegister[[#This Row],[Risk Due Date]], "YYYY-MM"))</f>
        <v>Missing Risk Due Date</v>
      </c>
      <c r="AG12" s="22" t="str">
        <f>IF(RiskRegister[[#This Row],[Created Date]]="","Created Date missing",(TEXT(RiskRegister[[#This Row],[Created Date]],"mmm") &amp; "-" &amp; YEAR(RiskRegister[[#This Row],[Created Date]])))</f>
        <v>Apr-2024</v>
      </c>
      <c r="AH12" s="79">
        <f>IF(RiskRegister[[#This Row],[Risk Status]]="Closed",RiskRegister[[#This Row],[Risk Close Date]],RiskRegister[[#This Row],[Risk Due Date]])</f>
        <v>0</v>
      </c>
      <c r="AI12" s="79">
        <f>IF(RiskRegister[[#This Row],[Risk-Change-Date]]=0,DATE(2030,1,1),RiskRegister[[#This Row],[Risk-Change-Date]])</f>
        <v>47484</v>
      </c>
      <c r="AJ12" s="22" t="str">
        <f>RiskRegister[[#This Row],[Inherent Impact Level]]&amp;"-"&amp;RiskRegister[[#This Row],[Inherent Likelihood Level]]</f>
        <v>High-Possible</v>
      </c>
      <c r="AK12" s="22" t="str">
        <f>RiskRegister[[#This Row],[Residual Impact Level]]&amp;"-"&amp;RiskRegister[[#This Row],[Residual Likelihood Level]]</f>
        <v>Very Low-Likely</v>
      </c>
      <c r="AL12" s="22" t="str">
        <f t="shared" si="0"/>
        <v>No</v>
      </c>
      <c r="AM12" s="22" t="str">
        <f>IF(RiskRegister[[#This Row],[Risk Status]]="Closed",RiskRegister[[#This Row],[Residual Impact Level]],RiskRegister[[#This Row],[Inherent Impact Level]])</f>
        <v>High</v>
      </c>
      <c r="AN12" s="22" t="str">
        <f>IF(RiskRegister[[#This Row],[Risk Status]]="Closed",RiskRegister[[#This Row],[Residual Likelihood Level]],RiskRegister[[#This Row],[Inherent Likelihood Level]])</f>
        <v>Possible</v>
      </c>
      <c r="AO12" s="22" t="str">
        <f>IF(RiskRegister[[#This Row],[Risk Status]]="Closed",RiskRegister[[#This Row],[Residual-I-L-Combo]],RiskRegister[[#This Row],[Inherent-I-L-Combo]])</f>
        <v>High-Possible</v>
      </c>
      <c r="AP12" s="22" t="str">
        <f t="shared" si="1"/>
        <v>Medium</v>
      </c>
    </row>
    <row r="13" spans="1:42" s="18" customFormat="1" ht="32" x14ac:dyDescent="0.2">
      <c r="A13" s="26">
        <v>10</v>
      </c>
      <c r="B13" s="18" t="s">
        <v>395</v>
      </c>
      <c r="C13" s="18" t="s">
        <v>134</v>
      </c>
      <c r="D13" s="28">
        <v>45392</v>
      </c>
      <c r="E13" s="18" t="s">
        <v>134</v>
      </c>
      <c r="F13" s="18" t="s">
        <v>134</v>
      </c>
      <c r="G13" s="26" t="s">
        <v>63</v>
      </c>
      <c r="I13" s="26" t="s">
        <v>74</v>
      </c>
      <c r="L13" s="26" t="s">
        <v>103</v>
      </c>
      <c r="M13" s="19">
        <f>VLOOKUP(RiskRegister[[#This Row],[Inherent Impact Level]],'Rating factors'!$F$4:$G$9,2,FALSE)</f>
        <v>5</v>
      </c>
      <c r="N13" s="26" t="s">
        <v>93</v>
      </c>
      <c r="O13" s="19">
        <f>VLOOKUP(RiskRegister[[#This Row],[Inherent Likelihood Level]],'Rating factors'!$F$16:$G$21,2,FALSE)</f>
        <v>3</v>
      </c>
      <c r="P13" s="27" t="str">
        <f>IFERROR(VLOOKUP(RiskRegister[[#This Row],[Inherent Risk Rating]],'Rating factors'!$F$30:$G$44,2,FALSE),"-- Error --")</f>
        <v>Medium</v>
      </c>
      <c r="Q13" s="19">
        <f>IFERROR(RiskRegister[[#This Row],[Inherent Impact Rating]]*RiskRegister[[#This Row],[Inherent Likelihood Rating]],"-- Error --")</f>
        <v>15</v>
      </c>
      <c r="R13" s="26" t="s">
        <v>28</v>
      </c>
      <c r="T13" s="26" t="s">
        <v>19</v>
      </c>
      <c r="U13" s="19">
        <f>VLOOKUP(RiskRegister[[#This Row],[Residual Impact Level]],'Rating factors'!$F$4:$G$9,2,FALSE)</f>
        <v>2</v>
      </c>
      <c r="V13" s="26" t="s">
        <v>14</v>
      </c>
      <c r="W13" s="19">
        <f>VLOOKUP(RiskRegister[[#This Row],[Residual Likelihood Level]],'Rating factors'!$F$16:$G$21,2,FALSE)</f>
        <v>4</v>
      </c>
      <c r="X13" s="27" t="str">
        <f>IFERROR(VLOOKUP(RiskRegister[[#This Row],[Residual Risk Rating]],'Rating factors'!$F$30:$G$44,2,FALSE),"-- Error --")</f>
        <v>Medium</v>
      </c>
      <c r="Y13" s="19">
        <f>IFERROR(RiskRegister[[#This Row],[Residual Impact Rating]]*RiskRegister[[#This Row],[Residual Likelihood Rating]],"-- Error --")</f>
        <v>8</v>
      </c>
      <c r="Z13" s="26" t="s">
        <v>23</v>
      </c>
      <c r="AB13" s="61"/>
      <c r="AD13" s="22" t="str">
        <f ca="1">IF(ISBLANK(RiskRegister[[#This Row],[Risk Due Date]]), "Missing Risk Due Date", IF(RiskRegister[[#This Row],[Risk Due Date]] &lt; TODAY(), "Overdue", "Not Overdue"))</f>
        <v>Missing Risk Due Date</v>
      </c>
      <c r="AF13" s="22" t="str">
        <f>IF(ISBLANK(RiskRegister[[#This Row],[Risk Due Date]]), "Missing Risk Due Date", TEXT(RiskRegister[[#This Row],[Risk Due Date]], "YYYY-MM"))</f>
        <v>Missing Risk Due Date</v>
      </c>
      <c r="AG13" s="22" t="str">
        <f>IF(RiskRegister[[#This Row],[Created Date]]="","Created Date missing",(TEXT(RiskRegister[[#This Row],[Created Date]],"mmm") &amp; "-" &amp; YEAR(RiskRegister[[#This Row],[Created Date]])))</f>
        <v>Apr-2024</v>
      </c>
      <c r="AH13" s="79">
        <f>IF(RiskRegister[[#This Row],[Risk Status]]="Closed",RiskRegister[[#This Row],[Risk Close Date]],RiskRegister[[#This Row],[Risk Due Date]])</f>
        <v>0</v>
      </c>
      <c r="AI13" s="79">
        <f>IF(RiskRegister[[#This Row],[Risk-Change-Date]]=0,DATE(2030,1,1),RiskRegister[[#This Row],[Risk-Change-Date]])</f>
        <v>47484</v>
      </c>
      <c r="AJ13" s="22" t="str">
        <f>RiskRegister[[#This Row],[Inherent Impact Level]]&amp;"-"&amp;RiskRegister[[#This Row],[Inherent Likelihood Level]]</f>
        <v>Very High-Possible</v>
      </c>
      <c r="AK13" s="22" t="str">
        <f>RiskRegister[[#This Row],[Residual Impact Level]]&amp;"-"&amp;RiskRegister[[#This Row],[Residual Likelihood Level]]</f>
        <v>Low-Likely</v>
      </c>
      <c r="AL13" s="22" t="str">
        <f t="shared" si="0"/>
        <v>No</v>
      </c>
      <c r="AM13" s="22" t="str">
        <f>IF(RiskRegister[[#This Row],[Risk Status]]="Closed",RiskRegister[[#This Row],[Residual Impact Level]],RiskRegister[[#This Row],[Inherent Impact Level]])</f>
        <v>Very High</v>
      </c>
      <c r="AN13" s="22" t="str">
        <f>IF(RiskRegister[[#This Row],[Risk Status]]="Closed",RiskRegister[[#This Row],[Residual Likelihood Level]],RiskRegister[[#This Row],[Inherent Likelihood Level]])</f>
        <v>Possible</v>
      </c>
      <c r="AO13" s="22" t="str">
        <f>IF(RiskRegister[[#This Row],[Risk Status]]="Closed",RiskRegister[[#This Row],[Residual-I-L-Combo]],RiskRegister[[#This Row],[Inherent-I-L-Combo]])</f>
        <v>Very High-Possible</v>
      </c>
      <c r="AP13" s="22" t="str">
        <f t="shared" si="1"/>
        <v>Medium</v>
      </c>
    </row>
    <row r="14" spans="1:42" s="18" customFormat="1" ht="32" x14ac:dyDescent="0.2">
      <c r="A14" s="26">
        <v>11</v>
      </c>
      <c r="B14" s="18" t="s">
        <v>396</v>
      </c>
      <c r="C14" s="18" t="s">
        <v>135</v>
      </c>
      <c r="D14" s="28">
        <v>45393</v>
      </c>
      <c r="E14" s="18" t="s">
        <v>135</v>
      </c>
      <c r="F14" s="18" t="s">
        <v>135</v>
      </c>
      <c r="G14" s="26" t="s">
        <v>62</v>
      </c>
      <c r="I14" s="26" t="s">
        <v>74</v>
      </c>
      <c r="L14" s="26" t="s">
        <v>102</v>
      </c>
      <c r="M14" s="19">
        <f>VLOOKUP(RiskRegister[[#This Row],[Inherent Impact Level]],'Rating factors'!$F$4:$G$9,2,FALSE)</f>
        <v>1</v>
      </c>
      <c r="N14" s="26" t="s">
        <v>93</v>
      </c>
      <c r="O14" s="19">
        <f>VLOOKUP(RiskRegister[[#This Row],[Inherent Likelihood Level]],'Rating factors'!$F$16:$G$21,2,FALSE)</f>
        <v>3</v>
      </c>
      <c r="P14" s="27" t="str">
        <f>IFERROR(VLOOKUP(RiskRegister[[#This Row],[Inherent Risk Rating]],'Rating factors'!$F$30:$G$44,2,FALSE),"-- Error --")</f>
        <v>Low</v>
      </c>
      <c r="Q14" s="19">
        <f>IFERROR(RiskRegister[[#This Row],[Inherent Impact Rating]]*RiskRegister[[#This Row],[Inherent Likelihood Rating]],"-- Error --")</f>
        <v>3</v>
      </c>
      <c r="R14" s="26" t="s">
        <v>28</v>
      </c>
      <c r="T14" s="26" t="s">
        <v>102</v>
      </c>
      <c r="U14" s="19">
        <f>VLOOKUP(RiskRegister[[#This Row],[Residual Impact Level]],'Rating factors'!$F$4:$G$9,2,FALSE)</f>
        <v>1</v>
      </c>
      <c r="V14" s="26" t="s">
        <v>14</v>
      </c>
      <c r="W14" s="19">
        <f>VLOOKUP(RiskRegister[[#This Row],[Residual Likelihood Level]],'Rating factors'!$F$16:$G$21,2,FALSE)</f>
        <v>4</v>
      </c>
      <c r="X14" s="27" t="str">
        <f>IFERROR(VLOOKUP(RiskRegister[[#This Row],[Residual Risk Rating]],'Rating factors'!$F$30:$G$44,2,FALSE),"-- Error --")</f>
        <v>Low</v>
      </c>
      <c r="Y14" s="19">
        <f>IFERROR(RiskRegister[[#This Row],[Residual Impact Rating]]*RiskRegister[[#This Row],[Residual Likelihood Rating]],"-- Error --")</f>
        <v>4</v>
      </c>
      <c r="Z14" s="26" t="s">
        <v>151</v>
      </c>
      <c r="AB14" s="61">
        <v>45567</v>
      </c>
      <c r="AD14" s="22" t="str">
        <f ca="1">IF(ISBLANK(RiskRegister[[#This Row],[Risk Due Date]]), "Missing Risk Due Date", IF(RiskRegister[[#This Row],[Risk Due Date]] &lt; TODAY(), "Overdue", "Not Overdue"))</f>
        <v>Overdue</v>
      </c>
      <c r="AF14" s="22" t="str">
        <f>IF(ISBLANK(RiskRegister[[#This Row],[Risk Due Date]]), "Missing Risk Due Date", TEXT(RiskRegister[[#This Row],[Risk Due Date]], "YYYY-MM"))</f>
        <v>2024-10</v>
      </c>
      <c r="AG14" s="22" t="str">
        <f>IF(RiskRegister[[#This Row],[Created Date]]="","Created Date missing",(TEXT(RiskRegister[[#This Row],[Created Date]],"mmm") &amp; "-" &amp; YEAR(RiskRegister[[#This Row],[Created Date]])))</f>
        <v>Apr-2024</v>
      </c>
      <c r="AH14" s="79">
        <f>IF(RiskRegister[[#This Row],[Risk Status]]="Closed",RiskRegister[[#This Row],[Risk Close Date]],RiskRegister[[#This Row],[Risk Due Date]])</f>
        <v>45567</v>
      </c>
      <c r="AI14" s="79">
        <f>IF(RiskRegister[[#This Row],[Risk-Change-Date]]=0,DATE(2030,1,1),RiskRegister[[#This Row],[Risk-Change-Date]])</f>
        <v>45567</v>
      </c>
      <c r="AJ14" s="22" t="str">
        <f>RiskRegister[[#This Row],[Inherent Impact Level]]&amp;"-"&amp;RiskRegister[[#This Row],[Inherent Likelihood Level]]</f>
        <v>Very Low-Possible</v>
      </c>
      <c r="AK14" s="22" t="str">
        <f>RiskRegister[[#This Row],[Residual Impact Level]]&amp;"-"&amp;RiskRegister[[#This Row],[Residual Likelihood Level]]</f>
        <v>Very Low-Likely</v>
      </c>
      <c r="AL14" s="22" t="str">
        <f t="shared" si="0"/>
        <v>No</v>
      </c>
      <c r="AM14" s="22" t="str">
        <f>IF(RiskRegister[[#This Row],[Risk Status]]="Closed",RiskRegister[[#This Row],[Residual Impact Level]],RiskRegister[[#This Row],[Inherent Impact Level]])</f>
        <v>Very Low</v>
      </c>
      <c r="AN14" s="22" t="str">
        <f>IF(RiskRegister[[#This Row],[Risk Status]]="Closed",RiskRegister[[#This Row],[Residual Likelihood Level]],RiskRegister[[#This Row],[Inherent Likelihood Level]])</f>
        <v>Possible</v>
      </c>
      <c r="AO14" s="22" t="str">
        <f>IF(RiskRegister[[#This Row],[Risk Status]]="Closed",RiskRegister[[#This Row],[Residual-I-L-Combo]],RiskRegister[[#This Row],[Inherent-I-L-Combo]])</f>
        <v>Very Low-Possible</v>
      </c>
      <c r="AP14" s="22" t="str">
        <f t="shared" si="1"/>
        <v>Low</v>
      </c>
    </row>
    <row r="15" spans="1:42" s="18" customFormat="1" ht="32" x14ac:dyDescent="0.2">
      <c r="A15" s="26">
        <v>12</v>
      </c>
      <c r="B15" s="18" t="s">
        <v>397</v>
      </c>
      <c r="C15" s="18" t="s">
        <v>136</v>
      </c>
      <c r="D15" s="28">
        <v>45394</v>
      </c>
      <c r="E15" s="18" t="s">
        <v>136</v>
      </c>
      <c r="F15" s="18" t="s">
        <v>136</v>
      </c>
      <c r="G15" s="26" t="s">
        <v>51</v>
      </c>
      <c r="I15" s="26" t="s">
        <v>74</v>
      </c>
      <c r="L15" s="26" t="s">
        <v>19</v>
      </c>
      <c r="M15" s="19">
        <f>VLOOKUP(RiskRegister[[#This Row],[Inherent Impact Level]],'Rating factors'!$F$4:$G$9,2,FALSE)</f>
        <v>2</v>
      </c>
      <c r="N15" s="26" t="s">
        <v>90</v>
      </c>
      <c r="O15" s="19">
        <f>VLOOKUP(RiskRegister[[#This Row],[Inherent Likelihood Level]],'Rating factors'!$F$16:$G$21,2,FALSE)</f>
        <v>5</v>
      </c>
      <c r="P15" s="27" t="str">
        <f>IFERROR(VLOOKUP(RiskRegister[[#This Row],[Inherent Risk Rating]],'Rating factors'!$F$30:$G$44,2,FALSE),"-- Error --")</f>
        <v>Medium</v>
      </c>
      <c r="Q15" s="19">
        <f>IFERROR(RiskRegister[[#This Row],[Inherent Impact Rating]]*RiskRegister[[#This Row],[Inherent Likelihood Rating]],"-- Error --")</f>
        <v>10</v>
      </c>
      <c r="R15" s="26" t="s">
        <v>28</v>
      </c>
      <c r="T15" s="26" t="s">
        <v>102</v>
      </c>
      <c r="U15" s="19">
        <f>VLOOKUP(RiskRegister[[#This Row],[Residual Impact Level]],'Rating factors'!$F$4:$G$9,2,FALSE)</f>
        <v>1</v>
      </c>
      <c r="V15" s="26" t="s">
        <v>14</v>
      </c>
      <c r="W15" s="19">
        <f>VLOOKUP(RiskRegister[[#This Row],[Residual Likelihood Level]],'Rating factors'!$F$16:$G$21,2,FALSE)</f>
        <v>4</v>
      </c>
      <c r="X15" s="27" t="str">
        <f>IFERROR(VLOOKUP(RiskRegister[[#This Row],[Residual Risk Rating]],'Rating factors'!$F$30:$G$44,2,FALSE),"-- Error --")</f>
        <v>Low</v>
      </c>
      <c r="Y15" s="19">
        <f>IFERROR(RiskRegister[[#This Row],[Residual Impact Rating]]*RiskRegister[[#This Row],[Residual Likelihood Rating]],"-- Error --")</f>
        <v>4</v>
      </c>
      <c r="Z15" s="26" t="s">
        <v>151</v>
      </c>
      <c r="AB15" s="61">
        <v>45626</v>
      </c>
      <c r="AD15" s="22" t="str">
        <f ca="1">IF(ISBLANK(RiskRegister[[#This Row],[Risk Due Date]]), "Missing Risk Due Date", IF(RiskRegister[[#This Row],[Risk Due Date]] &lt; TODAY(), "Overdue", "Not Overdue"))</f>
        <v>Overdue</v>
      </c>
      <c r="AF15" s="22" t="str">
        <f>IF(ISBLANK(RiskRegister[[#This Row],[Risk Due Date]]), "Missing Risk Due Date", TEXT(RiskRegister[[#This Row],[Risk Due Date]], "YYYY-MM"))</f>
        <v>2024-11</v>
      </c>
      <c r="AG15" s="22" t="str">
        <f>IF(RiskRegister[[#This Row],[Created Date]]="","Created Date missing",(TEXT(RiskRegister[[#This Row],[Created Date]],"mmm") &amp; "-" &amp; YEAR(RiskRegister[[#This Row],[Created Date]])))</f>
        <v>Apr-2024</v>
      </c>
      <c r="AH15" s="79">
        <f>IF(RiskRegister[[#This Row],[Risk Status]]="Closed",RiskRegister[[#This Row],[Risk Close Date]],RiskRegister[[#This Row],[Risk Due Date]])</f>
        <v>45626</v>
      </c>
      <c r="AI15" s="79">
        <f>IF(RiskRegister[[#This Row],[Risk-Change-Date]]=0,DATE(2030,1,1),RiskRegister[[#This Row],[Risk-Change-Date]])</f>
        <v>45626</v>
      </c>
      <c r="AJ15" s="22" t="str">
        <f>RiskRegister[[#This Row],[Inherent Impact Level]]&amp;"-"&amp;RiskRegister[[#This Row],[Inherent Likelihood Level]]</f>
        <v>Low-Highly Likely</v>
      </c>
      <c r="AK15" s="22" t="str">
        <f>RiskRegister[[#This Row],[Residual Impact Level]]&amp;"-"&amp;RiskRegister[[#This Row],[Residual Likelihood Level]]</f>
        <v>Very Low-Likely</v>
      </c>
      <c r="AL15" s="22" t="str">
        <f t="shared" si="0"/>
        <v>No</v>
      </c>
      <c r="AM15" s="22" t="str">
        <f>IF(RiskRegister[[#This Row],[Risk Status]]="Closed",RiskRegister[[#This Row],[Residual Impact Level]],RiskRegister[[#This Row],[Inherent Impact Level]])</f>
        <v>Low</v>
      </c>
      <c r="AN15" s="22" t="str">
        <f>IF(RiskRegister[[#This Row],[Risk Status]]="Closed",RiskRegister[[#This Row],[Residual Likelihood Level]],RiskRegister[[#This Row],[Inherent Likelihood Level]])</f>
        <v>Highly Likely</v>
      </c>
      <c r="AO15" s="22" t="str">
        <f>IF(RiskRegister[[#This Row],[Risk Status]]="Closed",RiskRegister[[#This Row],[Residual-I-L-Combo]],RiskRegister[[#This Row],[Inherent-I-L-Combo]])</f>
        <v>Low-Highly Likely</v>
      </c>
      <c r="AP15" s="22" t="str">
        <f t="shared" si="1"/>
        <v>Medium</v>
      </c>
    </row>
    <row r="16" spans="1:42" s="18" customFormat="1" ht="32" x14ac:dyDescent="0.2">
      <c r="A16" s="26">
        <v>13</v>
      </c>
      <c r="B16" s="18" t="s">
        <v>398</v>
      </c>
      <c r="C16" s="18" t="s">
        <v>137</v>
      </c>
      <c r="D16" s="28">
        <v>45395</v>
      </c>
      <c r="E16" s="18" t="s">
        <v>137</v>
      </c>
      <c r="F16" s="18" t="s">
        <v>137</v>
      </c>
      <c r="G16" s="26" t="s">
        <v>60</v>
      </c>
      <c r="I16" s="26" t="s">
        <v>72</v>
      </c>
      <c r="L16" s="26" t="s">
        <v>13</v>
      </c>
      <c r="M16" s="19">
        <f>VLOOKUP(RiskRegister[[#This Row],[Inherent Impact Level]],'Rating factors'!$F$4:$G$9,2,FALSE)</f>
        <v>3</v>
      </c>
      <c r="N16" s="26" t="s">
        <v>90</v>
      </c>
      <c r="O16" s="19">
        <f>VLOOKUP(RiskRegister[[#This Row],[Inherent Likelihood Level]],'Rating factors'!$F$16:$G$21,2,FALSE)</f>
        <v>5</v>
      </c>
      <c r="P16" s="27" t="str">
        <f>IFERROR(VLOOKUP(RiskRegister[[#This Row],[Inherent Risk Rating]],'Rating factors'!$F$30:$G$44,2,FALSE),"-- Error --")</f>
        <v>Medium</v>
      </c>
      <c r="Q16" s="19">
        <f>IFERROR(RiskRegister[[#This Row],[Inherent Impact Rating]]*RiskRegister[[#This Row],[Inherent Likelihood Rating]],"-- Error --")</f>
        <v>15</v>
      </c>
      <c r="R16" s="26" t="s">
        <v>28</v>
      </c>
      <c r="T16" s="26" t="s">
        <v>19</v>
      </c>
      <c r="U16" s="19">
        <f>VLOOKUP(RiskRegister[[#This Row],[Residual Impact Level]],'Rating factors'!$F$4:$G$9,2,FALSE)</f>
        <v>2</v>
      </c>
      <c r="V16" s="26" t="s">
        <v>14</v>
      </c>
      <c r="W16" s="19">
        <f>VLOOKUP(RiskRegister[[#This Row],[Residual Likelihood Level]],'Rating factors'!$F$16:$G$21,2,FALSE)</f>
        <v>4</v>
      </c>
      <c r="X16" s="27" t="str">
        <f>IFERROR(VLOOKUP(RiskRegister[[#This Row],[Residual Risk Rating]],'Rating factors'!$F$30:$G$44,2,FALSE),"-- Error --")</f>
        <v>Medium</v>
      </c>
      <c r="Y16" s="19">
        <f>IFERROR(RiskRegister[[#This Row],[Residual Impact Rating]]*RiskRegister[[#This Row],[Residual Likelihood Rating]],"-- Error --")</f>
        <v>8</v>
      </c>
      <c r="Z16" s="26" t="s">
        <v>151</v>
      </c>
      <c r="AB16" s="61">
        <v>45631</v>
      </c>
      <c r="AD16" s="22" t="str">
        <f ca="1">IF(ISBLANK(RiskRegister[[#This Row],[Risk Due Date]]), "Missing Risk Due Date", IF(RiskRegister[[#This Row],[Risk Due Date]] &lt; TODAY(), "Overdue", "Not Overdue"))</f>
        <v>Overdue</v>
      </c>
      <c r="AF16" s="22" t="str">
        <f>IF(ISBLANK(RiskRegister[[#This Row],[Risk Due Date]]), "Missing Risk Due Date", TEXT(RiskRegister[[#This Row],[Risk Due Date]], "YYYY-MM"))</f>
        <v>2024-12</v>
      </c>
      <c r="AG16" s="22" t="str">
        <f>IF(RiskRegister[[#This Row],[Created Date]]="","Created Date missing",(TEXT(RiskRegister[[#This Row],[Created Date]],"mmm") &amp; "-" &amp; YEAR(RiskRegister[[#This Row],[Created Date]])))</f>
        <v>Apr-2024</v>
      </c>
      <c r="AH16" s="79">
        <f>IF(RiskRegister[[#This Row],[Risk Status]]="Closed",RiskRegister[[#This Row],[Risk Close Date]],RiskRegister[[#This Row],[Risk Due Date]])</f>
        <v>45631</v>
      </c>
      <c r="AI16" s="79">
        <f>IF(RiskRegister[[#This Row],[Risk-Change-Date]]=0,DATE(2030,1,1),RiskRegister[[#This Row],[Risk-Change-Date]])</f>
        <v>45631</v>
      </c>
      <c r="AJ16" s="22" t="str">
        <f>RiskRegister[[#This Row],[Inherent Impact Level]]&amp;"-"&amp;RiskRegister[[#This Row],[Inherent Likelihood Level]]</f>
        <v>Moderate-Highly Likely</v>
      </c>
      <c r="AK16" s="22" t="str">
        <f>RiskRegister[[#This Row],[Residual Impact Level]]&amp;"-"&amp;RiskRegister[[#This Row],[Residual Likelihood Level]]</f>
        <v>Low-Likely</v>
      </c>
      <c r="AL16" s="22" t="str">
        <f t="shared" si="0"/>
        <v>No</v>
      </c>
      <c r="AM16" s="22" t="str">
        <f>IF(RiskRegister[[#This Row],[Risk Status]]="Closed",RiskRegister[[#This Row],[Residual Impact Level]],RiskRegister[[#This Row],[Inherent Impact Level]])</f>
        <v>Moderate</v>
      </c>
      <c r="AN16" s="22" t="str">
        <f>IF(RiskRegister[[#This Row],[Risk Status]]="Closed",RiskRegister[[#This Row],[Residual Likelihood Level]],RiskRegister[[#This Row],[Inherent Likelihood Level]])</f>
        <v>Highly Likely</v>
      </c>
      <c r="AO16" s="22" t="str">
        <f>IF(RiskRegister[[#This Row],[Risk Status]]="Closed",RiskRegister[[#This Row],[Residual-I-L-Combo]],RiskRegister[[#This Row],[Inherent-I-L-Combo]])</f>
        <v>Moderate-Highly Likely</v>
      </c>
      <c r="AP16" s="22" t="str">
        <f t="shared" si="1"/>
        <v>Medium</v>
      </c>
    </row>
    <row r="17" spans="1:42" s="18" customFormat="1" ht="32" x14ac:dyDescent="0.2">
      <c r="A17" s="26">
        <v>14</v>
      </c>
      <c r="B17" s="18" t="s">
        <v>399</v>
      </c>
      <c r="C17" s="18" t="s">
        <v>138</v>
      </c>
      <c r="D17" s="28">
        <v>45396</v>
      </c>
      <c r="E17" s="18" t="s">
        <v>138</v>
      </c>
      <c r="F17" s="18" t="s">
        <v>138</v>
      </c>
      <c r="G17" s="26" t="s">
        <v>64</v>
      </c>
      <c r="I17" s="26" t="s">
        <v>79</v>
      </c>
      <c r="L17" s="26" t="s">
        <v>17</v>
      </c>
      <c r="M17" s="19">
        <f>VLOOKUP(RiskRegister[[#This Row],[Inherent Impact Level]],'Rating factors'!$F$4:$G$9,2,FALSE)</f>
        <v>4</v>
      </c>
      <c r="N17" s="26" t="s">
        <v>90</v>
      </c>
      <c r="O17" s="19">
        <f>VLOOKUP(RiskRegister[[#This Row],[Inherent Likelihood Level]],'Rating factors'!$F$16:$G$21,2,FALSE)</f>
        <v>5</v>
      </c>
      <c r="P17" s="27" t="str">
        <f>IFERROR(VLOOKUP(RiskRegister[[#This Row],[Inherent Risk Rating]],'Rating factors'!$F$30:$G$44,2,FALSE),"-- Error --")</f>
        <v>High</v>
      </c>
      <c r="Q17" s="19">
        <f>IFERROR(RiskRegister[[#This Row],[Inherent Impact Rating]]*RiskRegister[[#This Row],[Inherent Likelihood Rating]],"-- Error --")</f>
        <v>20</v>
      </c>
      <c r="R17" s="26" t="s">
        <v>28</v>
      </c>
      <c r="T17" s="26" t="s">
        <v>102</v>
      </c>
      <c r="U17" s="19">
        <f>VLOOKUP(RiskRegister[[#This Row],[Residual Impact Level]],'Rating factors'!$F$4:$G$9,2,FALSE)</f>
        <v>1</v>
      </c>
      <c r="V17" s="26" t="s">
        <v>14</v>
      </c>
      <c r="W17" s="19">
        <f>VLOOKUP(RiskRegister[[#This Row],[Residual Likelihood Level]],'Rating factors'!$F$16:$G$21,2,FALSE)</f>
        <v>4</v>
      </c>
      <c r="X17" s="27" t="str">
        <f>IFERROR(VLOOKUP(RiskRegister[[#This Row],[Residual Risk Rating]],'Rating factors'!$F$30:$G$44,2,FALSE),"-- Error --")</f>
        <v>Low</v>
      </c>
      <c r="Y17" s="19">
        <f>IFERROR(RiskRegister[[#This Row],[Residual Impact Rating]]*RiskRegister[[#This Row],[Residual Likelihood Rating]],"-- Error --")</f>
        <v>4</v>
      </c>
      <c r="Z17" s="26" t="s">
        <v>151</v>
      </c>
      <c r="AB17" s="61">
        <v>45310</v>
      </c>
      <c r="AD17" s="22" t="str">
        <f ca="1">IF(ISBLANK(RiskRegister[[#This Row],[Risk Due Date]]), "Missing Risk Due Date", IF(RiskRegister[[#This Row],[Risk Due Date]] &lt; TODAY(), "Overdue", "Not Overdue"))</f>
        <v>Overdue</v>
      </c>
      <c r="AF17" s="22" t="str">
        <f>IF(ISBLANK(RiskRegister[[#This Row],[Risk Due Date]]), "Missing Risk Due Date", TEXT(RiskRegister[[#This Row],[Risk Due Date]], "YYYY-MM"))</f>
        <v>2024-01</v>
      </c>
      <c r="AG17" s="22" t="str">
        <f>IF(RiskRegister[[#This Row],[Created Date]]="","Created Date missing",(TEXT(RiskRegister[[#This Row],[Created Date]],"mmm") &amp; "-" &amp; YEAR(RiskRegister[[#This Row],[Created Date]])))</f>
        <v>Apr-2024</v>
      </c>
      <c r="AH17" s="79">
        <f>IF(RiskRegister[[#This Row],[Risk Status]]="Closed",RiskRegister[[#This Row],[Risk Close Date]],RiskRegister[[#This Row],[Risk Due Date]])</f>
        <v>45310</v>
      </c>
      <c r="AI17" s="79">
        <f>IF(RiskRegister[[#This Row],[Risk-Change-Date]]=0,DATE(2030,1,1),RiskRegister[[#This Row],[Risk-Change-Date]])</f>
        <v>45310</v>
      </c>
      <c r="AJ17" s="22" t="str">
        <f>RiskRegister[[#This Row],[Inherent Impact Level]]&amp;"-"&amp;RiskRegister[[#This Row],[Inherent Likelihood Level]]</f>
        <v>High-Highly Likely</v>
      </c>
      <c r="AK17" s="22" t="str">
        <f>RiskRegister[[#This Row],[Residual Impact Level]]&amp;"-"&amp;RiskRegister[[#This Row],[Residual Likelihood Level]]</f>
        <v>Very Low-Likely</v>
      </c>
      <c r="AL17" s="22" t="str">
        <f t="shared" si="0"/>
        <v>No</v>
      </c>
      <c r="AM17" s="22" t="str">
        <f>IF(RiskRegister[[#This Row],[Risk Status]]="Closed",RiskRegister[[#This Row],[Residual Impact Level]],RiskRegister[[#This Row],[Inherent Impact Level]])</f>
        <v>High</v>
      </c>
      <c r="AN17" s="22" t="str">
        <f>IF(RiskRegister[[#This Row],[Risk Status]]="Closed",RiskRegister[[#This Row],[Residual Likelihood Level]],RiskRegister[[#This Row],[Inherent Likelihood Level]])</f>
        <v>Highly Likely</v>
      </c>
      <c r="AO17" s="22" t="str">
        <f>IF(RiskRegister[[#This Row],[Risk Status]]="Closed",RiskRegister[[#This Row],[Residual-I-L-Combo]],RiskRegister[[#This Row],[Inherent-I-L-Combo]])</f>
        <v>High-Highly Likely</v>
      </c>
      <c r="AP17" s="22" t="str">
        <f t="shared" si="1"/>
        <v>High</v>
      </c>
    </row>
    <row r="18" spans="1:42" s="18" customFormat="1" ht="32" x14ac:dyDescent="0.2">
      <c r="A18" s="26">
        <v>15</v>
      </c>
      <c r="B18" s="18" t="s">
        <v>400</v>
      </c>
      <c r="C18" s="18" t="s">
        <v>139</v>
      </c>
      <c r="D18" s="28">
        <v>45550</v>
      </c>
      <c r="E18" s="18" t="s">
        <v>139</v>
      </c>
      <c r="F18" s="18" t="s">
        <v>139</v>
      </c>
      <c r="G18" s="26" t="s">
        <v>67</v>
      </c>
      <c r="I18" s="26" t="s">
        <v>80</v>
      </c>
      <c r="L18" s="26" t="s">
        <v>103</v>
      </c>
      <c r="M18" s="19">
        <f>VLOOKUP(RiskRegister[[#This Row],[Inherent Impact Level]],'Rating factors'!$F$4:$G$9,2,FALSE)</f>
        <v>5</v>
      </c>
      <c r="N18" s="26" t="s">
        <v>90</v>
      </c>
      <c r="O18" s="19">
        <f>VLOOKUP(RiskRegister[[#This Row],[Inherent Likelihood Level]],'Rating factors'!$F$16:$G$21,2,FALSE)</f>
        <v>5</v>
      </c>
      <c r="P18" s="27" t="str">
        <f>IFERROR(VLOOKUP(RiskRegister[[#This Row],[Inherent Risk Rating]],'Rating factors'!$F$30:$G$44,2,FALSE),"-- Error --")</f>
        <v>High</v>
      </c>
      <c r="Q18" s="19">
        <f>IFERROR(RiskRegister[[#This Row],[Inherent Impact Rating]]*RiskRegister[[#This Row],[Inherent Likelihood Rating]],"-- Error --")</f>
        <v>25</v>
      </c>
      <c r="R18" s="26" t="s">
        <v>28</v>
      </c>
      <c r="T18" s="26" t="s">
        <v>19</v>
      </c>
      <c r="U18" s="19">
        <f>VLOOKUP(RiskRegister[[#This Row],[Residual Impact Level]],'Rating factors'!$F$4:$G$9,2,FALSE)</f>
        <v>2</v>
      </c>
      <c r="V18" s="26" t="s">
        <v>14</v>
      </c>
      <c r="W18" s="19">
        <f>VLOOKUP(RiskRegister[[#This Row],[Residual Likelihood Level]],'Rating factors'!$F$16:$G$21,2,FALSE)</f>
        <v>4</v>
      </c>
      <c r="X18" s="27" t="str">
        <f>IFERROR(VLOOKUP(RiskRegister[[#This Row],[Residual Risk Rating]],'Rating factors'!$F$30:$G$44,2,FALSE),"-- Error --")</f>
        <v>Medium</v>
      </c>
      <c r="Y18" s="19">
        <f>IFERROR(RiskRegister[[#This Row],[Residual Impact Rating]]*RiskRegister[[#This Row],[Residual Likelihood Rating]],"-- Error --")</f>
        <v>8</v>
      </c>
      <c r="Z18" s="26" t="s">
        <v>151</v>
      </c>
      <c r="AB18" s="61">
        <v>45449</v>
      </c>
      <c r="AD18" s="22" t="str">
        <f ca="1">IF(ISBLANK(RiskRegister[[#This Row],[Risk Due Date]]), "Missing Risk Due Date", IF(RiskRegister[[#This Row],[Risk Due Date]] &lt; TODAY(), "Overdue", "Not Overdue"))</f>
        <v>Overdue</v>
      </c>
      <c r="AF18" s="22" t="str">
        <f>IF(ISBLANK(RiskRegister[[#This Row],[Risk Due Date]]), "Missing Risk Due Date", TEXT(RiskRegister[[#This Row],[Risk Due Date]], "YYYY-MM"))</f>
        <v>2024-06</v>
      </c>
      <c r="AG18" s="22" t="str">
        <f>IF(RiskRegister[[#This Row],[Created Date]]="","Created Date missing",(TEXT(RiskRegister[[#This Row],[Created Date]],"mmm") &amp; "-" &amp; YEAR(RiskRegister[[#This Row],[Created Date]])))</f>
        <v>Sep-2024</v>
      </c>
      <c r="AH18" s="79">
        <f>IF(RiskRegister[[#This Row],[Risk Status]]="Closed",RiskRegister[[#This Row],[Risk Close Date]],RiskRegister[[#This Row],[Risk Due Date]])</f>
        <v>45449</v>
      </c>
      <c r="AI18" s="79">
        <f>IF(RiskRegister[[#This Row],[Risk-Change-Date]]=0,DATE(2030,1,1),RiskRegister[[#This Row],[Risk-Change-Date]])</f>
        <v>45449</v>
      </c>
      <c r="AJ18" s="22" t="str">
        <f>RiskRegister[[#This Row],[Inherent Impact Level]]&amp;"-"&amp;RiskRegister[[#This Row],[Inherent Likelihood Level]]</f>
        <v>Very High-Highly Likely</v>
      </c>
      <c r="AK18" s="22" t="str">
        <f>RiskRegister[[#This Row],[Residual Impact Level]]&amp;"-"&amp;RiskRegister[[#This Row],[Residual Likelihood Level]]</f>
        <v>Low-Likely</v>
      </c>
      <c r="AL18" s="22" t="str">
        <f t="shared" si="0"/>
        <v>No</v>
      </c>
      <c r="AM18" s="22" t="str">
        <f>IF(RiskRegister[[#This Row],[Risk Status]]="Closed",RiskRegister[[#This Row],[Residual Impact Level]],RiskRegister[[#This Row],[Inherent Impact Level]])</f>
        <v>Very High</v>
      </c>
      <c r="AN18" s="22" t="str">
        <f>IF(RiskRegister[[#This Row],[Risk Status]]="Closed",RiskRegister[[#This Row],[Residual Likelihood Level]],RiskRegister[[#This Row],[Inherent Likelihood Level]])</f>
        <v>Highly Likely</v>
      </c>
      <c r="AO18" s="22" t="str">
        <f>IF(RiskRegister[[#This Row],[Risk Status]]="Closed",RiskRegister[[#This Row],[Residual-I-L-Combo]],RiskRegister[[#This Row],[Inherent-I-L-Combo]])</f>
        <v>Very High-Highly Likely</v>
      </c>
      <c r="AP18" s="22" t="str">
        <f t="shared" si="1"/>
        <v>High</v>
      </c>
    </row>
    <row r="19" spans="1:42" s="18" customFormat="1" ht="32" x14ac:dyDescent="0.2">
      <c r="A19" s="26">
        <v>16</v>
      </c>
      <c r="B19" s="18" t="s">
        <v>401</v>
      </c>
      <c r="C19" s="18" t="s">
        <v>140</v>
      </c>
      <c r="D19" s="28">
        <v>45398</v>
      </c>
      <c r="E19" s="18" t="s">
        <v>140</v>
      </c>
      <c r="F19" s="18" t="s">
        <v>140</v>
      </c>
      <c r="G19" s="26" t="s">
        <v>65</v>
      </c>
      <c r="I19" s="26" t="s">
        <v>75</v>
      </c>
      <c r="L19" s="26" t="s">
        <v>102</v>
      </c>
      <c r="M19" s="19">
        <f>VLOOKUP(RiskRegister[[#This Row],[Inherent Impact Level]],'Rating factors'!$F$4:$G$9,2,FALSE)</f>
        <v>1</v>
      </c>
      <c r="N19" s="26" t="s">
        <v>90</v>
      </c>
      <c r="O19" s="19">
        <f>VLOOKUP(RiskRegister[[#This Row],[Inherent Likelihood Level]],'Rating factors'!$F$16:$G$21,2,FALSE)</f>
        <v>5</v>
      </c>
      <c r="P19" s="27" t="str">
        <f>IFERROR(VLOOKUP(RiskRegister[[#This Row],[Inherent Risk Rating]],'Rating factors'!$F$30:$G$44,2,FALSE),"-- Error --")</f>
        <v>Medium</v>
      </c>
      <c r="Q19" s="19">
        <f>IFERROR(RiskRegister[[#This Row],[Inherent Impact Rating]]*RiskRegister[[#This Row],[Inherent Likelihood Rating]],"-- Error --")</f>
        <v>5</v>
      </c>
      <c r="R19" s="26" t="s">
        <v>28</v>
      </c>
      <c r="T19" s="26" t="s">
        <v>102</v>
      </c>
      <c r="U19" s="19">
        <f>VLOOKUP(RiskRegister[[#This Row],[Residual Impact Level]],'Rating factors'!$F$4:$G$9,2,FALSE)</f>
        <v>1</v>
      </c>
      <c r="V19" s="26" t="s">
        <v>15</v>
      </c>
      <c r="W19" s="19">
        <f>VLOOKUP(RiskRegister[[#This Row],[Residual Likelihood Level]],'Rating factors'!$F$16:$G$21,2,FALSE)</f>
        <v>2</v>
      </c>
      <c r="X19" s="27" t="str">
        <f>IFERROR(VLOOKUP(RiskRegister[[#This Row],[Residual Risk Rating]],'Rating factors'!$F$30:$G$44,2,FALSE),"-- Error --")</f>
        <v>Low</v>
      </c>
      <c r="Y19" s="19">
        <f>IFERROR(RiskRegister[[#This Row],[Residual Impact Rating]]*RiskRegister[[#This Row],[Residual Likelihood Rating]],"-- Error --")</f>
        <v>2</v>
      </c>
      <c r="Z19" s="26" t="s">
        <v>151</v>
      </c>
      <c r="AB19" s="61">
        <v>45638</v>
      </c>
      <c r="AD19" s="22" t="str">
        <f ca="1">IF(ISBLANK(RiskRegister[[#This Row],[Risk Due Date]]), "Missing Risk Due Date", IF(RiskRegister[[#This Row],[Risk Due Date]] &lt; TODAY(), "Overdue", "Not Overdue"))</f>
        <v>Overdue</v>
      </c>
      <c r="AF19" s="22" t="str">
        <f>IF(ISBLANK(RiskRegister[[#This Row],[Risk Due Date]]), "Missing Risk Due Date", TEXT(RiskRegister[[#This Row],[Risk Due Date]], "YYYY-MM"))</f>
        <v>2024-12</v>
      </c>
      <c r="AG19" s="22" t="str">
        <f>IF(RiskRegister[[#This Row],[Created Date]]="","Created Date missing",(TEXT(RiskRegister[[#This Row],[Created Date]],"mmm") &amp; "-" &amp; YEAR(RiskRegister[[#This Row],[Created Date]])))</f>
        <v>Apr-2024</v>
      </c>
      <c r="AH19" s="79">
        <f>IF(RiskRegister[[#This Row],[Risk Status]]="Closed",RiskRegister[[#This Row],[Risk Close Date]],RiskRegister[[#This Row],[Risk Due Date]])</f>
        <v>45638</v>
      </c>
      <c r="AI19" s="79">
        <f>IF(RiskRegister[[#This Row],[Risk-Change-Date]]=0,DATE(2030,1,1),RiskRegister[[#This Row],[Risk-Change-Date]])</f>
        <v>45638</v>
      </c>
      <c r="AJ19" s="22" t="str">
        <f>RiskRegister[[#This Row],[Inherent Impact Level]]&amp;"-"&amp;RiskRegister[[#This Row],[Inherent Likelihood Level]]</f>
        <v>Very Low-Highly Likely</v>
      </c>
      <c r="AK19" s="22" t="str">
        <f>RiskRegister[[#This Row],[Residual Impact Level]]&amp;"-"&amp;RiskRegister[[#This Row],[Residual Likelihood Level]]</f>
        <v>Very Low-Unlikely</v>
      </c>
      <c r="AL19" s="22" t="str">
        <f t="shared" si="0"/>
        <v>No</v>
      </c>
      <c r="AM19" s="22" t="str">
        <f>IF(RiskRegister[[#This Row],[Risk Status]]="Closed",RiskRegister[[#This Row],[Residual Impact Level]],RiskRegister[[#This Row],[Inherent Impact Level]])</f>
        <v>Very Low</v>
      </c>
      <c r="AN19" s="22" t="str">
        <f>IF(RiskRegister[[#This Row],[Risk Status]]="Closed",RiskRegister[[#This Row],[Residual Likelihood Level]],RiskRegister[[#This Row],[Inherent Likelihood Level]])</f>
        <v>Highly Likely</v>
      </c>
      <c r="AO19" s="22" t="str">
        <f>IF(RiskRegister[[#This Row],[Risk Status]]="Closed",RiskRegister[[#This Row],[Residual-I-L-Combo]],RiskRegister[[#This Row],[Inherent-I-L-Combo]])</f>
        <v>Very Low-Highly Likely</v>
      </c>
      <c r="AP19" s="22" t="str">
        <f t="shared" si="1"/>
        <v>Medium</v>
      </c>
    </row>
    <row r="20" spans="1:42" s="18" customFormat="1" ht="32" x14ac:dyDescent="0.2">
      <c r="A20" s="26">
        <v>17</v>
      </c>
      <c r="B20" s="18" t="s">
        <v>402</v>
      </c>
      <c r="C20" s="18" t="s">
        <v>141</v>
      </c>
      <c r="D20" s="28">
        <v>45399</v>
      </c>
      <c r="E20" s="18" t="s">
        <v>141</v>
      </c>
      <c r="F20" s="18" t="s">
        <v>141</v>
      </c>
      <c r="G20" s="26" t="s">
        <v>66</v>
      </c>
      <c r="I20" s="26" t="s">
        <v>75</v>
      </c>
      <c r="L20" s="26" t="s">
        <v>19</v>
      </c>
      <c r="M20" s="19">
        <f>VLOOKUP(RiskRegister[[#This Row],[Inherent Impact Level]],'Rating factors'!$F$4:$G$9,2,FALSE)</f>
        <v>2</v>
      </c>
      <c r="N20" s="26" t="s">
        <v>90</v>
      </c>
      <c r="O20" s="19">
        <f>VLOOKUP(RiskRegister[[#This Row],[Inherent Likelihood Level]],'Rating factors'!$F$16:$G$21,2,FALSE)</f>
        <v>5</v>
      </c>
      <c r="P20" s="27" t="str">
        <f>IFERROR(VLOOKUP(RiskRegister[[#This Row],[Inherent Risk Rating]],'Rating factors'!$F$30:$G$44,2,FALSE),"-- Error --")</f>
        <v>Medium</v>
      </c>
      <c r="Q20" s="19">
        <f>IFERROR(RiskRegister[[#This Row],[Inherent Impact Rating]]*RiskRegister[[#This Row],[Inherent Likelihood Rating]],"-- Error --")</f>
        <v>10</v>
      </c>
      <c r="R20" s="26" t="s">
        <v>28</v>
      </c>
      <c r="T20" s="26" t="s">
        <v>19</v>
      </c>
      <c r="U20" s="19">
        <f>VLOOKUP(RiskRegister[[#This Row],[Residual Impact Level]],'Rating factors'!$F$4:$G$9,2,FALSE)</f>
        <v>2</v>
      </c>
      <c r="V20" s="26" t="s">
        <v>14</v>
      </c>
      <c r="W20" s="19">
        <f>VLOOKUP(RiskRegister[[#This Row],[Residual Likelihood Level]],'Rating factors'!$F$16:$G$21,2,FALSE)</f>
        <v>4</v>
      </c>
      <c r="X20" s="27" t="str">
        <f>IFERROR(VLOOKUP(RiskRegister[[#This Row],[Residual Risk Rating]],'Rating factors'!$F$30:$G$44,2,FALSE),"-- Error --")</f>
        <v>Medium</v>
      </c>
      <c r="Y20" s="19">
        <f>IFERROR(RiskRegister[[#This Row],[Residual Impact Rating]]*RiskRegister[[#This Row],[Residual Likelihood Rating]],"-- Error --")</f>
        <v>8</v>
      </c>
      <c r="Z20" s="26" t="s">
        <v>151</v>
      </c>
      <c r="AB20" s="61">
        <v>45393</v>
      </c>
      <c r="AD20" s="22" t="str">
        <f ca="1">IF(ISBLANK(RiskRegister[[#This Row],[Risk Due Date]]), "Missing Risk Due Date", IF(RiskRegister[[#This Row],[Risk Due Date]] &lt; TODAY(), "Overdue", "Not Overdue"))</f>
        <v>Overdue</v>
      </c>
      <c r="AF20" s="22" t="str">
        <f>IF(ISBLANK(RiskRegister[[#This Row],[Risk Due Date]]), "Missing Risk Due Date", TEXT(RiskRegister[[#This Row],[Risk Due Date]], "YYYY-MM"))</f>
        <v>2024-04</v>
      </c>
      <c r="AG20" s="22" t="str">
        <f>IF(RiskRegister[[#This Row],[Created Date]]="","Created Date missing",(TEXT(RiskRegister[[#This Row],[Created Date]],"mmm") &amp; "-" &amp; YEAR(RiskRegister[[#This Row],[Created Date]])))</f>
        <v>Apr-2024</v>
      </c>
      <c r="AH20" s="79">
        <f>IF(RiskRegister[[#This Row],[Risk Status]]="Closed",RiskRegister[[#This Row],[Risk Close Date]],RiskRegister[[#This Row],[Risk Due Date]])</f>
        <v>45393</v>
      </c>
      <c r="AI20" s="79">
        <f>IF(RiskRegister[[#This Row],[Risk-Change-Date]]=0,DATE(2030,1,1),RiskRegister[[#This Row],[Risk-Change-Date]])</f>
        <v>45393</v>
      </c>
      <c r="AJ20" s="22" t="str">
        <f>RiskRegister[[#This Row],[Inherent Impact Level]]&amp;"-"&amp;RiskRegister[[#This Row],[Inherent Likelihood Level]]</f>
        <v>Low-Highly Likely</v>
      </c>
      <c r="AK20" s="22" t="str">
        <f>RiskRegister[[#This Row],[Residual Impact Level]]&amp;"-"&amp;RiskRegister[[#This Row],[Residual Likelihood Level]]</f>
        <v>Low-Likely</v>
      </c>
      <c r="AL20" s="22" t="str">
        <f t="shared" si="0"/>
        <v>No</v>
      </c>
      <c r="AM20" s="22" t="str">
        <f>IF(RiskRegister[[#This Row],[Risk Status]]="Closed",RiskRegister[[#This Row],[Residual Impact Level]],RiskRegister[[#This Row],[Inherent Impact Level]])</f>
        <v>Low</v>
      </c>
      <c r="AN20" s="22" t="str">
        <f>IF(RiskRegister[[#This Row],[Risk Status]]="Closed",RiskRegister[[#This Row],[Residual Likelihood Level]],RiskRegister[[#This Row],[Inherent Likelihood Level]])</f>
        <v>Highly Likely</v>
      </c>
      <c r="AO20" s="22" t="str">
        <f>IF(RiskRegister[[#This Row],[Risk Status]]="Closed",RiskRegister[[#This Row],[Residual-I-L-Combo]],RiskRegister[[#This Row],[Inherent-I-L-Combo]])</f>
        <v>Low-Highly Likely</v>
      </c>
      <c r="AP20" s="22" t="str">
        <f t="shared" si="1"/>
        <v>Medium</v>
      </c>
    </row>
    <row r="21" spans="1:42" s="18" customFormat="1" ht="32" x14ac:dyDescent="0.2">
      <c r="A21" s="26">
        <v>18</v>
      </c>
      <c r="B21" s="18" t="s">
        <v>403</v>
      </c>
      <c r="C21" s="18" t="s">
        <v>142</v>
      </c>
      <c r="D21" s="28">
        <v>45400</v>
      </c>
      <c r="E21" s="18" t="s">
        <v>142</v>
      </c>
      <c r="F21" s="18" t="s">
        <v>142</v>
      </c>
      <c r="G21" s="26" t="s">
        <v>64</v>
      </c>
      <c r="I21" s="26" t="s">
        <v>75</v>
      </c>
      <c r="L21" s="26" t="s">
        <v>13</v>
      </c>
      <c r="M21" s="19">
        <f>VLOOKUP(RiskRegister[[#This Row],[Inherent Impact Level]],'Rating factors'!$F$4:$G$9,2,FALSE)</f>
        <v>3</v>
      </c>
      <c r="N21" s="26" t="s">
        <v>90</v>
      </c>
      <c r="O21" s="19">
        <f>VLOOKUP(RiskRegister[[#This Row],[Inherent Likelihood Level]],'Rating factors'!$F$16:$G$21,2,FALSE)</f>
        <v>5</v>
      </c>
      <c r="P21" s="27" t="str">
        <f>IFERROR(VLOOKUP(RiskRegister[[#This Row],[Inherent Risk Rating]],'Rating factors'!$F$30:$G$44,2,FALSE),"-- Error --")</f>
        <v>Medium</v>
      </c>
      <c r="Q21" s="19">
        <f>IFERROR(RiskRegister[[#This Row],[Inherent Impact Rating]]*RiskRegister[[#This Row],[Inherent Likelihood Rating]],"-- Error --")</f>
        <v>15</v>
      </c>
      <c r="R21" s="26" t="s">
        <v>28</v>
      </c>
      <c r="T21" s="26" t="s">
        <v>13</v>
      </c>
      <c r="U21" s="19">
        <f>VLOOKUP(RiskRegister[[#This Row],[Residual Impact Level]],'Rating factors'!$F$4:$G$9,2,FALSE)</f>
        <v>3</v>
      </c>
      <c r="V21" s="26" t="s">
        <v>15</v>
      </c>
      <c r="W21" s="19">
        <f>VLOOKUP(RiskRegister[[#This Row],[Residual Likelihood Level]],'Rating factors'!$F$16:$G$21,2,FALSE)</f>
        <v>2</v>
      </c>
      <c r="X21" s="27" t="str">
        <f>IFERROR(VLOOKUP(RiskRegister[[#This Row],[Residual Risk Rating]],'Rating factors'!$F$30:$G$44,2,FALSE),"-- Error --")</f>
        <v>Medium</v>
      </c>
      <c r="Y21" s="19">
        <f>IFERROR(RiskRegister[[#This Row],[Residual Impact Rating]]*RiskRegister[[#This Row],[Residual Likelihood Rating]],"-- Error --")</f>
        <v>6</v>
      </c>
      <c r="Z21" s="26" t="s">
        <v>151</v>
      </c>
      <c r="AB21" s="61">
        <v>45279</v>
      </c>
      <c r="AD21" s="22" t="str">
        <f ca="1">IF(ISBLANK(RiskRegister[[#This Row],[Risk Due Date]]), "Missing Risk Due Date", IF(RiskRegister[[#This Row],[Risk Due Date]] &lt; TODAY(), "Overdue", "Not Overdue"))</f>
        <v>Overdue</v>
      </c>
      <c r="AF21" s="22" t="str">
        <f>IF(ISBLANK(RiskRegister[[#This Row],[Risk Due Date]]), "Missing Risk Due Date", TEXT(RiskRegister[[#This Row],[Risk Due Date]], "YYYY-MM"))</f>
        <v>2023-12</v>
      </c>
      <c r="AG21" s="22" t="str">
        <f>IF(RiskRegister[[#This Row],[Created Date]]="","Created Date missing",(TEXT(RiskRegister[[#This Row],[Created Date]],"mmm") &amp; "-" &amp; YEAR(RiskRegister[[#This Row],[Created Date]])))</f>
        <v>Apr-2024</v>
      </c>
      <c r="AH21" s="79">
        <f>IF(RiskRegister[[#This Row],[Risk Status]]="Closed",RiskRegister[[#This Row],[Risk Close Date]],RiskRegister[[#This Row],[Risk Due Date]])</f>
        <v>45279</v>
      </c>
      <c r="AI21" s="79">
        <f>IF(RiskRegister[[#This Row],[Risk-Change-Date]]=0,DATE(2030,1,1),RiskRegister[[#This Row],[Risk-Change-Date]])</f>
        <v>45279</v>
      </c>
      <c r="AJ21" s="22" t="str">
        <f>RiskRegister[[#This Row],[Inherent Impact Level]]&amp;"-"&amp;RiskRegister[[#This Row],[Inherent Likelihood Level]]</f>
        <v>Moderate-Highly Likely</v>
      </c>
      <c r="AK21" s="22" t="str">
        <f>RiskRegister[[#This Row],[Residual Impact Level]]&amp;"-"&amp;RiskRegister[[#This Row],[Residual Likelihood Level]]</f>
        <v>Moderate-Unlikely</v>
      </c>
      <c r="AL21" s="22" t="str">
        <f t="shared" si="0"/>
        <v>No</v>
      </c>
      <c r="AM21" s="22" t="str">
        <f>IF(RiskRegister[[#This Row],[Risk Status]]="Closed",RiskRegister[[#This Row],[Residual Impact Level]],RiskRegister[[#This Row],[Inherent Impact Level]])</f>
        <v>Moderate</v>
      </c>
      <c r="AN21" s="22" t="str">
        <f>IF(RiskRegister[[#This Row],[Risk Status]]="Closed",RiskRegister[[#This Row],[Residual Likelihood Level]],RiskRegister[[#This Row],[Inherent Likelihood Level]])</f>
        <v>Highly Likely</v>
      </c>
      <c r="AO21" s="22" t="str">
        <f>IF(RiskRegister[[#This Row],[Risk Status]]="Closed",RiskRegister[[#This Row],[Residual-I-L-Combo]],RiskRegister[[#This Row],[Inherent-I-L-Combo]])</f>
        <v>Moderate-Highly Likely</v>
      </c>
      <c r="AP21" s="22" t="str">
        <f t="shared" si="1"/>
        <v>Medium</v>
      </c>
    </row>
    <row r="22" spans="1:42" s="18" customFormat="1" ht="32" x14ac:dyDescent="0.2">
      <c r="A22" s="26">
        <v>19</v>
      </c>
      <c r="B22" s="18" t="s">
        <v>404</v>
      </c>
      <c r="C22" s="18" t="s">
        <v>143</v>
      </c>
      <c r="D22" s="28">
        <v>45401</v>
      </c>
      <c r="E22" s="18" t="s">
        <v>143</v>
      </c>
      <c r="F22" s="18" t="s">
        <v>143</v>
      </c>
      <c r="G22" s="26" t="s">
        <v>64</v>
      </c>
      <c r="I22" s="26" t="s">
        <v>75</v>
      </c>
      <c r="L22" s="26" t="s">
        <v>17</v>
      </c>
      <c r="M22" s="19">
        <f>VLOOKUP(RiskRegister[[#This Row],[Inherent Impact Level]],'Rating factors'!$F$4:$G$9,2,FALSE)</f>
        <v>4</v>
      </c>
      <c r="N22" s="26" t="s">
        <v>90</v>
      </c>
      <c r="O22" s="19">
        <f>VLOOKUP(RiskRegister[[#This Row],[Inherent Likelihood Level]],'Rating factors'!$F$16:$G$21,2,FALSE)</f>
        <v>5</v>
      </c>
      <c r="P22" s="27" t="str">
        <f>IFERROR(VLOOKUP(RiskRegister[[#This Row],[Inherent Risk Rating]],'Rating factors'!$F$30:$G$44,2,FALSE),"-- Error --")</f>
        <v>High</v>
      </c>
      <c r="Q22" s="19">
        <f>IFERROR(RiskRegister[[#This Row],[Inherent Impact Rating]]*RiskRegister[[#This Row],[Inherent Likelihood Rating]],"-- Error --")</f>
        <v>20</v>
      </c>
      <c r="R22" s="26" t="s">
        <v>28</v>
      </c>
      <c r="T22" s="26" t="s">
        <v>102</v>
      </c>
      <c r="U22" s="19">
        <f>VLOOKUP(RiskRegister[[#This Row],[Residual Impact Level]],'Rating factors'!$F$4:$G$9,2,FALSE)</f>
        <v>1</v>
      </c>
      <c r="V22" s="26" t="s">
        <v>14</v>
      </c>
      <c r="W22" s="19">
        <f>VLOOKUP(RiskRegister[[#This Row],[Residual Likelihood Level]],'Rating factors'!$F$16:$G$21,2,FALSE)</f>
        <v>4</v>
      </c>
      <c r="X22" s="27" t="str">
        <f>IFERROR(VLOOKUP(RiskRegister[[#This Row],[Residual Risk Rating]],'Rating factors'!$F$30:$G$44,2,FALSE),"-- Error --")</f>
        <v>Low</v>
      </c>
      <c r="Y22" s="19">
        <f>IFERROR(RiskRegister[[#This Row],[Residual Impact Rating]]*RiskRegister[[#This Row],[Residual Likelihood Rating]],"-- Error --")</f>
        <v>4</v>
      </c>
      <c r="Z22" s="26" t="s">
        <v>151</v>
      </c>
      <c r="AB22" s="61">
        <v>45272</v>
      </c>
      <c r="AD22" s="22" t="str">
        <f ca="1">IF(ISBLANK(RiskRegister[[#This Row],[Risk Due Date]]), "Missing Risk Due Date", IF(RiskRegister[[#This Row],[Risk Due Date]] &lt; TODAY(), "Overdue", "Not Overdue"))</f>
        <v>Overdue</v>
      </c>
      <c r="AF22" s="22" t="str">
        <f>IF(ISBLANK(RiskRegister[[#This Row],[Risk Due Date]]), "Missing Risk Due Date", TEXT(RiskRegister[[#This Row],[Risk Due Date]], "YYYY-MM"))</f>
        <v>2023-12</v>
      </c>
      <c r="AG22" s="22" t="str">
        <f>IF(RiskRegister[[#This Row],[Created Date]]="","Created Date missing",(TEXT(RiskRegister[[#This Row],[Created Date]],"mmm") &amp; "-" &amp; YEAR(RiskRegister[[#This Row],[Created Date]])))</f>
        <v>Apr-2024</v>
      </c>
      <c r="AH22" s="79">
        <f>IF(RiskRegister[[#This Row],[Risk Status]]="Closed",RiskRegister[[#This Row],[Risk Close Date]],RiskRegister[[#This Row],[Risk Due Date]])</f>
        <v>45272</v>
      </c>
      <c r="AI22" s="79">
        <f>IF(RiskRegister[[#This Row],[Risk-Change-Date]]=0,DATE(2030,1,1),RiskRegister[[#This Row],[Risk-Change-Date]])</f>
        <v>45272</v>
      </c>
      <c r="AJ22" s="22" t="str">
        <f>RiskRegister[[#This Row],[Inherent Impact Level]]&amp;"-"&amp;RiskRegister[[#This Row],[Inherent Likelihood Level]]</f>
        <v>High-Highly Likely</v>
      </c>
      <c r="AK22" s="22" t="str">
        <f>RiskRegister[[#This Row],[Residual Impact Level]]&amp;"-"&amp;RiskRegister[[#This Row],[Residual Likelihood Level]]</f>
        <v>Very Low-Likely</v>
      </c>
      <c r="AL22" s="22" t="str">
        <f t="shared" si="0"/>
        <v>No</v>
      </c>
      <c r="AM22" s="22" t="str">
        <f>IF(RiskRegister[[#This Row],[Risk Status]]="Closed",RiskRegister[[#This Row],[Residual Impact Level]],RiskRegister[[#This Row],[Inherent Impact Level]])</f>
        <v>High</v>
      </c>
      <c r="AN22" s="22" t="str">
        <f>IF(RiskRegister[[#This Row],[Risk Status]]="Closed",RiskRegister[[#This Row],[Residual Likelihood Level]],RiskRegister[[#This Row],[Inherent Likelihood Level]])</f>
        <v>Highly Likely</v>
      </c>
      <c r="AO22" s="22" t="str">
        <f>IF(RiskRegister[[#This Row],[Risk Status]]="Closed",RiskRegister[[#This Row],[Residual-I-L-Combo]],RiskRegister[[#This Row],[Inherent-I-L-Combo]])</f>
        <v>High-Highly Likely</v>
      </c>
      <c r="AP22" s="22" t="str">
        <f t="shared" si="1"/>
        <v>High</v>
      </c>
    </row>
    <row r="23" spans="1:42" s="18" customFormat="1" ht="32" x14ac:dyDescent="0.2">
      <c r="A23" s="26">
        <v>20</v>
      </c>
      <c r="B23" s="18" t="s">
        <v>405</v>
      </c>
      <c r="C23" s="18" t="s">
        <v>144</v>
      </c>
      <c r="D23" s="28">
        <v>45646</v>
      </c>
      <c r="E23" s="18" t="s">
        <v>144</v>
      </c>
      <c r="F23" s="18" t="s">
        <v>144</v>
      </c>
      <c r="G23" s="26" t="s">
        <v>64</v>
      </c>
      <c r="I23" s="26" t="s">
        <v>75</v>
      </c>
      <c r="L23" s="26" t="s">
        <v>103</v>
      </c>
      <c r="M23" s="19">
        <f>VLOOKUP(RiskRegister[[#This Row],[Inherent Impact Level]],'Rating factors'!$F$4:$G$9,2,FALSE)</f>
        <v>5</v>
      </c>
      <c r="N23" s="26" t="s">
        <v>90</v>
      </c>
      <c r="O23" s="19">
        <f>VLOOKUP(RiskRegister[[#This Row],[Inherent Likelihood Level]],'Rating factors'!$F$16:$G$21,2,FALSE)</f>
        <v>5</v>
      </c>
      <c r="P23" s="27" t="str">
        <f>IFERROR(VLOOKUP(RiskRegister[[#This Row],[Inherent Risk Rating]],'Rating factors'!$F$30:$G$44,2,FALSE),"-- Error --")</f>
        <v>High</v>
      </c>
      <c r="Q23" s="19">
        <f>IFERROR(RiskRegister[[#This Row],[Inherent Impact Rating]]*RiskRegister[[#This Row],[Inherent Likelihood Rating]],"-- Error --")</f>
        <v>25</v>
      </c>
      <c r="R23" s="26" t="s">
        <v>21</v>
      </c>
      <c r="T23" s="26" t="s">
        <v>103</v>
      </c>
      <c r="U23" s="19">
        <f>VLOOKUP(RiskRegister[[#This Row],[Residual Impact Level]],'Rating factors'!$F$4:$G$9,2,FALSE)</f>
        <v>5</v>
      </c>
      <c r="V23" s="26" t="s">
        <v>90</v>
      </c>
      <c r="W23" s="19">
        <f>VLOOKUP(RiskRegister[[#This Row],[Residual Likelihood Level]],'Rating factors'!$F$16:$G$21,2,FALSE)</f>
        <v>5</v>
      </c>
      <c r="X23" s="27" t="str">
        <f>IFERROR(VLOOKUP(RiskRegister[[#This Row],[Residual Risk Rating]],'Rating factors'!$F$30:$G$44,2,FALSE),"-- Error --")</f>
        <v>High</v>
      </c>
      <c r="Y23" s="19">
        <f>IFERROR(RiskRegister[[#This Row],[Residual Impact Rating]]*RiskRegister[[#This Row],[Residual Likelihood Rating]],"-- Error --")</f>
        <v>25</v>
      </c>
      <c r="Z23" s="26" t="s">
        <v>24</v>
      </c>
      <c r="AB23" s="61"/>
      <c r="AD23" s="22" t="str">
        <f ca="1">IF(ISBLANK(RiskRegister[[#This Row],[Risk Due Date]]), "Missing Risk Due Date", IF(RiskRegister[[#This Row],[Risk Due Date]] &lt; TODAY(), "Overdue", "Not Overdue"))</f>
        <v>Missing Risk Due Date</v>
      </c>
      <c r="AF23" s="22" t="str">
        <f>IF(ISBLANK(RiskRegister[[#This Row],[Risk Due Date]]), "Missing Risk Due Date", TEXT(RiskRegister[[#This Row],[Risk Due Date]], "YYYY-MM"))</f>
        <v>Missing Risk Due Date</v>
      </c>
      <c r="AG23" s="22" t="str">
        <f>IF(RiskRegister[[#This Row],[Created Date]]="","Created Date missing",(TEXT(RiskRegister[[#This Row],[Created Date]],"mmm") &amp; "-" &amp; YEAR(RiskRegister[[#This Row],[Created Date]])))</f>
        <v>Dec-2024</v>
      </c>
      <c r="AH23" s="79">
        <f>IF(RiskRegister[[#This Row],[Risk Status]]="Closed",RiskRegister[[#This Row],[Risk Close Date]],RiskRegister[[#This Row],[Risk Due Date]])</f>
        <v>0</v>
      </c>
      <c r="AI23" s="79">
        <f>IF(RiskRegister[[#This Row],[Risk-Change-Date]]=0,DATE(2030,1,1),RiskRegister[[#This Row],[Risk-Change-Date]])</f>
        <v>47484</v>
      </c>
      <c r="AJ23" s="22" t="str">
        <f>RiskRegister[[#This Row],[Inherent Impact Level]]&amp;"-"&amp;RiskRegister[[#This Row],[Inherent Likelihood Level]]</f>
        <v>Very High-Highly Likely</v>
      </c>
      <c r="AK23" s="22" t="str">
        <f>RiskRegister[[#This Row],[Residual Impact Level]]&amp;"-"&amp;RiskRegister[[#This Row],[Residual Likelihood Level]]</f>
        <v>Very High-Highly Likely</v>
      </c>
      <c r="AL23" s="22" t="str">
        <f t="shared" si="0"/>
        <v>No</v>
      </c>
      <c r="AM23" s="22" t="str">
        <f>IF(RiskRegister[[#This Row],[Risk Status]]="Closed",RiskRegister[[#This Row],[Residual Impact Level]],RiskRegister[[#This Row],[Inherent Impact Level]])</f>
        <v>Very High</v>
      </c>
      <c r="AN23" s="22" t="str">
        <f>IF(RiskRegister[[#This Row],[Risk Status]]="Closed",RiskRegister[[#This Row],[Residual Likelihood Level]],RiskRegister[[#This Row],[Inherent Likelihood Level]])</f>
        <v>Highly Likely</v>
      </c>
      <c r="AO23" s="22" t="str">
        <f>IF(RiskRegister[[#This Row],[Risk Status]]="Closed",RiskRegister[[#This Row],[Residual-I-L-Combo]],RiskRegister[[#This Row],[Inherent-I-L-Combo]])</f>
        <v>Very High-Highly Likely</v>
      </c>
      <c r="AP23" s="22" t="str">
        <f t="shared" si="1"/>
        <v>High</v>
      </c>
    </row>
    <row r="24" spans="1:42" s="18" customFormat="1" ht="64" x14ac:dyDescent="0.2">
      <c r="A24" s="18">
        <v>21</v>
      </c>
      <c r="G24" s="18" t="s">
        <v>87</v>
      </c>
      <c r="I24" s="18" t="s">
        <v>85</v>
      </c>
      <c r="L24" s="18" t="s">
        <v>112</v>
      </c>
      <c r="M24" s="19" t="str">
        <f>VLOOKUP(RiskRegister[[#This Row],[Inherent Impact Level]],'Rating factors'!$F$4:$G$9,2,FALSE)</f>
        <v>--- Error ---</v>
      </c>
      <c r="N24" s="18" t="s">
        <v>89</v>
      </c>
      <c r="O24" s="19" t="str">
        <f>VLOOKUP(RiskRegister[[#This Row],[Inherent Likelihood Level]],'Rating factors'!$F$16:$G$21,2,FALSE)</f>
        <v>--- Error ---</v>
      </c>
      <c r="P24" s="19" t="str">
        <f>IFERROR(VLOOKUP(RiskRegister[[#This Row],[Inherent Risk Rating]],'Rating factors'!$F$30:$G$44,2,FALSE),"-- Error --")</f>
        <v>-- Error --</v>
      </c>
      <c r="Q24" s="19" t="str">
        <f>IFERROR(RiskRegister[[#This Row],[Inherent Impact Rating]]*RiskRegister[[#This Row],[Inherent Likelihood Rating]],"-- Error --")</f>
        <v>-- Error --</v>
      </c>
      <c r="R24" s="18" t="s">
        <v>111</v>
      </c>
      <c r="T24" s="18" t="s">
        <v>112</v>
      </c>
      <c r="U24" s="19" t="str">
        <f>VLOOKUP(RiskRegister[[#This Row],[Residual Impact Level]],'Rating factors'!$F$4:$G$9,2,FALSE)</f>
        <v>--- Error ---</v>
      </c>
      <c r="V24" s="18" t="s">
        <v>89</v>
      </c>
      <c r="W24" s="19" t="str">
        <f>VLOOKUP(RiskRegister[[#This Row],[Residual Likelihood Level]],'Rating factors'!$F$16:$G$21,2,FALSE)</f>
        <v>--- Error ---</v>
      </c>
      <c r="X24" s="19" t="str">
        <f>IFERROR(VLOOKUP(RiskRegister[[#This Row],[Residual Risk Rating]],'Rating factors'!$F$30:$G$44,2,FALSE),"-- Error --")</f>
        <v>-- Error --</v>
      </c>
      <c r="Y24" s="19" t="str">
        <f>IFERROR(RiskRegister[[#This Row],[Residual Impact Rating]]*RiskRegister[[#This Row],[Residual Likelihood Rating]],"-- Error --")</f>
        <v>-- Error --</v>
      </c>
      <c r="Z24" s="18" t="s">
        <v>113</v>
      </c>
      <c r="AB24" s="61"/>
      <c r="AD24" s="22" t="str">
        <f ca="1">IF(ISBLANK(RiskRegister[[#This Row],[Risk Due Date]]), "Missing Risk Due Date", IF(RiskRegister[[#This Row],[Risk Due Date]] &lt; TODAY(), "Overdue", "Not Overdue"))</f>
        <v>Missing Risk Due Date</v>
      </c>
      <c r="AF24" s="22" t="str">
        <f>IF(ISBLANK(RiskRegister[[#This Row],[Risk Due Date]]), "Missing Risk Due Date", TEXT(RiskRegister[[#This Row],[Risk Due Date]], "YYYY-MM"))</f>
        <v>Missing Risk Due Date</v>
      </c>
      <c r="AG24" s="22" t="str">
        <f>IF(RiskRegister[[#This Row],[Created Date]]="","Created Date missing",(TEXT(RiskRegister[[#This Row],[Created Date]],"mmm") &amp; "-" &amp; YEAR(RiskRegister[[#This Row],[Created Date]])))</f>
        <v>Created Date missing</v>
      </c>
      <c r="AH24" s="79">
        <f>IF(RiskRegister[[#This Row],[Risk Status]]="Closed",RiskRegister[[#This Row],[Risk Close Date]],RiskRegister[[#This Row],[Risk Due Date]])</f>
        <v>0</v>
      </c>
      <c r="AI24" s="79">
        <f>IF(RiskRegister[[#This Row],[Risk-Change-Date]]=0,DATE(2030,1,1),RiskRegister[[#This Row],[Risk-Change-Date]])</f>
        <v>47484</v>
      </c>
      <c r="AJ24" s="22" t="str">
        <f>RiskRegister[[#This Row],[Inherent Impact Level]]&amp;"-"&amp;RiskRegister[[#This Row],[Inherent Likelihood Level]]</f>
        <v>-- Select Impact ----- Select Likelihood --</v>
      </c>
      <c r="AK24" s="22" t="str">
        <f>RiskRegister[[#This Row],[Residual Impact Level]]&amp;"-"&amp;RiskRegister[[#This Row],[Residual Likelihood Level]]</f>
        <v>-- Select Impact ----- Select Likelihood --</v>
      </c>
      <c r="AL24" s="22" t="str">
        <f t="shared" si="0"/>
        <v>Error</v>
      </c>
      <c r="AM24" s="22" t="str">
        <f>IF(RiskRegister[[#This Row],[Risk Status]]="Closed",RiskRegister[[#This Row],[Residual Impact Level]],RiskRegister[[#This Row],[Inherent Impact Level]])</f>
        <v>-- Select Impact --</v>
      </c>
      <c r="AN24" s="22" t="str">
        <f>IF(RiskRegister[[#This Row],[Risk Status]]="Closed",RiskRegister[[#This Row],[Residual Likelihood Level]],RiskRegister[[#This Row],[Inherent Likelihood Level]])</f>
        <v>-- Select Likelihood --</v>
      </c>
      <c r="AO24" s="22" t="str">
        <f>IF(RiskRegister[[#This Row],[Risk Status]]="Closed",RiskRegister[[#This Row],[Residual-I-L-Combo]],RiskRegister[[#This Row],[Inherent-I-L-Combo]])</f>
        <v>-- Select Impact ----- Select Likelihood --</v>
      </c>
      <c r="AP24" s="22" t="str">
        <f t="shared" si="1"/>
        <v>-- Error --</v>
      </c>
    </row>
    <row r="25" spans="1:42" s="18" customFormat="1" ht="64" x14ac:dyDescent="0.2">
      <c r="A25" s="18">
        <v>22</v>
      </c>
      <c r="G25" s="18" t="s">
        <v>87</v>
      </c>
      <c r="I25" s="18" t="s">
        <v>85</v>
      </c>
      <c r="L25" s="18" t="s">
        <v>112</v>
      </c>
      <c r="M25" s="19" t="str">
        <f>VLOOKUP(RiskRegister[[#This Row],[Inherent Impact Level]],'Rating factors'!$F$4:$G$9,2,FALSE)</f>
        <v>--- Error ---</v>
      </c>
      <c r="N25" s="18" t="s">
        <v>89</v>
      </c>
      <c r="O25" s="19" t="str">
        <f>VLOOKUP(RiskRegister[[#This Row],[Inherent Likelihood Level]],'Rating factors'!$F$16:$G$21,2,FALSE)</f>
        <v>--- Error ---</v>
      </c>
      <c r="P25" s="19" t="str">
        <f>IFERROR(VLOOKUP(RiskRegister[[#This Row],[Inherent Risk Rating]],'Rating factors'!$F$30:$G$44,2,FALSE),"-- Error --")</f>
        <v>-- Error --</v>
      </c>
      <c r="Q25" s="19" t="str">
        <f>IFERROR(RiskRegister[[#This Row],[Inherent Impact Rating]]*RiskRegister[[#This Row],[Inherent Likelihood Rating]],"-- Error --")</f>
        <v>-- Error --</v>
      </c>
      <c r="R25" s="18" t="s">
        <v>111</v>
      </c>
      <c r="T25" s="18" t="s">
        <v>112</v>
      </c>
      <c r="U25" s="19" t="str">
        <f>VLOOKUP(RiskRegister[[#This Row],[Residual Impact Level]],'Rating factors'!$F$4:$G$9,2,FALSE)</f>
        <v>--- Error ---</v>
      </c>
      <c r="V25" s="18" t="s">
        <v>89</v>
      </c>
      <c r="W25" s="19" t="str">
        <f>VLOOKUP(RiskRegister[[#This Row],[Residual Likelihood Level]],'Rating factors'!$F$16:$G$21,2,FALSE)</f>
        <v>--- Error ---</v>
      </c>
      <c r="X25" s="19" t="str">
        <f>IFERROR(VLOOKUP(RiskRegister[[#This Row],[Residual Risk Rating]],'Rating factors'!$F$30:$G$44,2,FALSE),"-- Error --")</f>
        <v>-- Error --</v>
      </c>
      <c r="Y25" s="19" t="str">
        <f>IFERROR(RiskRegister[[#This Row],[Residual Impact Rating]]*RiskRegister[[#This Row],[Residual Likelihood Rating]],"-- Error --")</f>
        <v>-- Error --</v>
      </c>
      <c r="Z25" s="18" t="s">
        <v>113</v>
      </c>
      <c r="AB25" s="61"/>
      <c r="AD25" s="22" t="str">
        <f ca="1">IF(ISBLANK(RiskRegister[[#This Row],[Risk Due Date]]), "Missing Risk Due Date", IF(RiskRegister[[#This Row],[Risk Due Date]] &lt; TODAY(), "Overdue", "Not Overdue"))</f>
        <v>Missing Risk Due Date</v>
      </c>
      <c r="AF25" s="22" t="str">
        <f>IF(ISBLANK(RiskRegister[[#This Row],[Risk Due Date]]), "Missing Risk Due Date", TEXT(RiskRegister[[#This Row],[Risk Due Date]], "YYYY-MM"))</f>
        <v>Missing Risk Due Date</v>
      </c>
      <c r="AG25" s="22" t="str">
        <f>IF(RiskRegister[[#This Row],[Created Date]]="","Created Date missing",(TEXT(RiskRegister[[#This Row],[Created Date]],"mmm") &amp; "-" &amp; YEAR(RiskRegister[[#This Row],[Created Date]])))</f>
        <v>Created Date missing</v>
      </c>
      <c r="AH25" s="79">
        <f>IF(RiskRegister[[#This Row],[Risk Status]]="Closed",RiskRegister[[#This Row],[Risk Close Date]],RiskRegister[[#This Row],[Risk Due Date]])</f>
        <v>0</v>
      </c>
      <c r="AI25" s="79">
        <f>IF(RiskRegister[[#This Row],[Risk-Change-Date]]=0,DATE(2030,1,1),RiskRegister[[#This Row],[Risk-Change-Date]])</f>
        <v>47484</v>
      </c>
      <c r="AJ25" s="22" t="str">
        <f>RiskRegister[[#This Row],[Inherent Impact Level]]&amp;"-"&amp;RiskRegister[[#This Row],[Inherent Likelihood Level]]</f>
        <v>-- Select Impact ----- Select Likelihood --</v>
      </c>
      <c r="AK25" s="22" t="str">
        <f>RiskRegister[[#This Row],[Residual Impact Level]]&amp;"-"&amp;RiskRegister[[#This Row],[Residual Likelihood Level]]</f>
        <v>-- Select Impact ----- Select Likelihood --</v>
      </c>
      <c r="AL25" s="22" t="str">
        <f t="shared" si="0"/>
        <v>Error</v>
      </c>
      <c r="AM25" s="22" t="str">
        <f>IF(RiskRegister[[#This Row],[Risk Status]]="Closed",RiskRegister[[#This Row],[Residual Impact Level]],RiskRegister[[#This Row],[Inherent Impact Level]])</f>
        <v>-- Select Impact --</v>
      </c>
      <c r="AN25" s="22" t="str">
        <f>IF(RiskRegister[[#This Row],[Risk Status]]="Closed",RiskRegister[[#This Row],[Residual Likelihood Level]],RiskRegister[[#This Row],[Inherent Likelihood Level]])</f>
        <v>-- Select Likelihood --</v>
      </c>
      <c r="AO25" s="22" t="str">
        <f>IF(RiskRegister[[#This Row],[Risk Status]]="Closed",RiskRegister[[#This Row],[Residual-I-L-Combo]],RiskRegister[[#This Row],[Inherent-I-L-Combo]])</f>
        <v>-- Select Impact ----- Select Likelihood --</v>
      </c>
      <c r="AP25" s="22" t="str">
        <f t="shared" si="1"/>
        <v>-- Error --</v>
      </c>
    </row>
    <row r="26" spans="1:42" s="18" customFormat="1" ht="64" x14ac:dyDescent="0.2">
      <c r="A26" s="18">
        <v>23</v>
      </c>
      <c r="G26" s="18" t="s">
        <v>87</v>
      </c>
      <c r="I26" s="18" t="s">
        <v>85</v>
      </c>
      <c r="L26" s="18" t="s">
        <v>112</v>
      </c>
      <c r="M26" s="19" t="str">
        <f>VLOOKUP(RiskRegister[[#This Row],[Inherent Impact Level]],'Rating factors'!$F$4:$G$9,2,FALSE)</f>
        <v>--- Error ---</v>
      </c>
      <c r="N26" s="18" t="s">
        <v>89</v>
      </c>
      <c r="O26" s="19" t="str">
        <f>VLOOKUP(RiskRegister[[#This Row],[Inherent Likelihood Level]],'Rating factors'!$F$16:$G$21,2,FALSE)</f>
        <v>--- Error ---</v>
      </c>
      <c r="P26" s="19" t="str">
        <f>IFERROR(VLOOKUP(RiskRegister[[#This Row],[Inherent Risk Rating]],'Rating factors'!$F$30:$G$44,2,FALSE),"-- Error --")</f>
        <v>-- Error --</v>
      </c>
      <c r="Q26" s="19" t="str">
        <f>IFERROR(RiskRegister[[#This Row],[Inherent Impact Rating]]*RiskRegister[[#This Row],[Inherent Likelihood Rating]],"-- Error --")</f>
        <v>-- Error --</v>
      </c>
      <c r="R26" s="18" t="s">
        <v>111</v>
      </c>
      <c r="T26" s="18" t="s">
        <v>112</v>
      </c>
      <c r="U26" s="19" t="str">
        <f>VLOOKUP(RiskRegister[[#This Row],[Residual Impact Level]],'Rating factors'!$F$4:$G$9,2,FALSE)</f>
        <v>--- Error ---</v>
      </c>
      <c r="V26" s="18" t="s">
        <v>89</v>
      </c>
      <c r="W26" s="19" t="str">
        <f>VLOOKUP(RiskRegister[[#This Row],[Residual Likelihood Level]],'Rating factors'!$F$16:$G$21,2,FALSE)</f>
        <v>--- Error ---</v>
      </c>
      <c r="X26" s="19" t="str">
        <f>IFERROR(VLOOKUP(RiskRegister[[#This Row],[Residual Risk Rating]],'Rating factors'!$F$30:$G$44,2,FALSE),"-- Error --")</f>
        <v>-- Error --</v>
      </c>
      <c r="Y26" s="19" t="str">
        <f>IFERROR(RiskRegister[[#This Row],[Residual Impact Rating]]*RiskRegister[[#This Row],[Residual Likelihood Rating]],"-- Error --")</f>
        <v>-- Error --</v>
      </c>
      <c r="Z26" s="18" t="s">
        <v>113</v>
      </c>
      <c r="AB26" s="61"/>
      <c r="AD26" s="22" t="str">
        <f ca="1">IF(ISBLANK(RiskRegister[[#This Row],[Risk Due Date]]), "Missing Risk Due Date", IF(RiskRegister[[#This Row],[Risk Due Date]] &lt; TODAY(), "Overdue", "Not Overdue"))</f>
        <v>Missing Risk Due Date</v>
      </c>
      <c r="AF26" s="22" t="str">
        <f>IF(ISBLANK(RiskRegister[[#This Row],[Risk Due Date]]), "Missing Risk Due Date", TEXT(RiskRegister[[#This Row],[Risk Due Date]], "YYYY-MM"))</f>
        <v>Missing Risk Due Date</v>
      </c>
      <c r="AG26" s="22" t="str">
        <f>IF(RiskRegister[[#This Row],[Created Date]]="","Created Date missing",(TEXT(RiskRegister[[#This Row],[Created Date]],"mmm") &amp; "-" &amp; YEAR(RiskRegister[[#This Row],[Created Date]])))</f>
        <v>Created Date missing</v>
      </c>
      <c r="AH26" s="79">
        <f>IF(RiskRegister[[#This Row],[Risk Status]]="Closed",RiskRegister[[#This Row],[Risk Close Date]],RiskRegister[[#This Row],[Risk Due Date]])</f>
        <v>0</v>
      </c>
      <c r="AI26" s="79">
        <f>IF(RiskRegister[[#This Row],[Risk-Change-Date]]=0,DATE(2030,1,1),RiskRegister[[#This Row],[Risk-Change-Date]])</f>
        <v>47484</v>
      </c>
      <c r="AJ26" s="22" t="str">
        <f>RiskRegister[[#This Row],[Inherent Impact Level]]&amp;"-"&amp;RiskRegister[[#This Row],[Inherent Likelihood Level]]</f>
        <v>-- Select Impact ----- Select Likelihood --</v>
      </c>
      <c r="AK26" s="22" t="str">
        <f>RiskRegister[[#This Row],[Residual Impact Level]]&amp;"-"&amp;RiskRegister[[#This Row],[Residual Likelihood Level]]</f>
        <v>-- Select Impact ----- Select Likelihood --</v>
      </c>
      <c r="AL26" s="22" t="str">
        <f t="shared" si="0"/>
        <v>Error</v>
      </c>
      <c r="AM26" s="22" t="str">
        <f>IF(RiskRegister[[#This Row],[Risk Status]]="Closed",RiskRegister[[#This Row],[Residual Impact Level]],RiskRegister[[#This Row],[Inherent Impact Level]])</f>
        <v>-- Select Impact --</v>
      </c>
      <c r="AN26" s="22" t="str">
        <f>IF(RiskRegister[[#This Row],[Risk Status]]="Closed",RiskRegister[[#This Row],[Residual Likelihood Level]],RiskRegister[[#This Row],[Inherent Likelihood Level]])</f>
        <v>-- Select Likelihood --</v>
      </c>
      <c r="AO26" s="22" t="str">
        <f>IF(RiskRegister[[#This Row],[Risk Status]]="Closed",RiskRegister[[#This Row],[Residual-I-L-Combo]],RiskRegister[[#This Row],[Inherent-I-L-Combo]])</f>
        <v>-- Select Impact ----- Select Likelihood --</v>
      </c>
      <c r="AP26" s="22" t="str">
        <f t="shared" si="1"/>
        <v>-- Error --</v>
      </c>
    </row>
    <row r="27" spans="1:42" s="18" customFormat="1" ht="64" x14ac:dyDescent="0.2">
      <c r="A27" s="18">
        <v>24</v>
      </c>
      <c r="G27" s="18" t="s">
        <v>87</v>
      </c>
      <c r="I27" s="18" t="s">
        <v>85</v>
      </c>
      <c r="L27" s="18" t="s">
        <v>112</v>
      </c>
      <c r="M27" s="19" t="str">
        <f>VLOOKUP(RiskRegister[[#This Row],[Inherent Impact Level]],'Rating factors'!$F$4:$G$9,2,FALSE)</f>
        <v>--- Error ---</v>
      </c>
      <c r="N27" s="18" t="s">
        <v>89</v>
      </c>
      <c r="O27" s="19" t="str">
        <f>VLOOKUP(RiskRegister[[#This Row],[Inherent Likelihood Level]],'Rating factors'!$F$16:$G$21,2,FALSE)</f>
        <v>--- Error ---</v>
      </c>
      <c r="P27" s="19" t="str">
        <f>IFERROR(VLOOKUP(RiskRegister[[#This Row],[Inherent Risk Rating]],'Rating factors'!$F$30:$G$44,2,FALSE),"-- Error --")</f>
        <v>-- Error --</v>
      </c>
      <c r="Q27" s="19" t="str">
        <f>IFERROR(RiskRegister[[#This Row],[Inherent Impact Rating]]*RiskRegister[[#This Row],[Inherent Likelihood Rating]],"-- Error --")</f>
        <v>-- Error --</v>
      </c>
      <c r="R27" s="18" t="s">
        <v>111</v>
      </c>
      <c r="T27" s="18" t="s">
        <v>112</v>
      </c>
      <c r="U27" s="19" t="str">
        <f>VLOOKUP(RiskRegister[[#This Row],[Residual Impact Level]],'Rating factors'!$F$4:$G$9,2,FALSE)</f>
        <v>--- Error ---</v>
      </c>
      <c r="V27" s="18" t="s">
        <v>89</v>
      </c>
      <c r="W27" s="19" t="str">
        <f>VLOOKUP(RiskRegister[[#This Row],[Residual Likelihood Level]],'Rating factors'!$F$16:$G$21,2,FALSE)</f>
        <v>--- Error ---</v>
      </c>
      <c r="X27" s="19" t="str">
        <f>IFERROR(VLOOKUP(RiskRegister[[#This Row],[Residual Risk Rating]],'Rating factors'!$F$30:$G$44,2,FALSE),"-- Error --")</f>
        <v>-- Error --</v>
      </c>
      <c r="Y27" s="19" t="str">
        <f>IFERROR(RiskRegister[[#This Row],[Residual Impact Rating]]*RiskRegister[[#This Row],[Residual Likelihood Rating]],"-- Error --")</f>
        <v>-- Error --</v>
      </c>
      <c r="Z27" s="18" t="s">
        <v>113</v>
      </c>
      <c r="AB27" s="61"/>
      <c r="AD27" s="22" t="str">
        <f ca="1">IF(ISBLANK(RiskRegister[[#This Row],[Risk Due Date]]), "Missing Risk Due Date", IF(RiskRegister[[#This Row],[Risk Due Date]] &lt; TODAY(), "Overdue", "Not Overdue"))</f>
        <v>Missing Risk Due Date</v>
      </c>
      <c r="AF27" s="22" t="str">
        <f>IF(ISBLANK(RiskRegister[[#This Row],[Risk Due Date]]), "Missing Risk Due Date", TEXT(RiskRegister[[#This Row],[Risk Due Date]], "YYYY-MM"))</f>
        <v>Missing Risk Due Date</v>
      </c>
      <c r="AG27" s="22" t="str">
        <f>IF(RiskRegister[[#This Row],[Created Date]]="","Created Date missing",(TEXT(RiskRegister[[#This Row],[Created Date]],"mmm") &amp; "-" &amp; YEAR(RiskRegister[[#This Row],[Created Date]])))</f>
        <v>Created Date missing</v>
      </c>
      <c r="AH27" s="79">
        <f>IF(RiskRegister[[#This Row],[Risk Status]]="Closed",RiskRegister[[#This Row],[Risk Close Date]],RiskRegister[[#This Row],[Risk Due Date]])</f>
        <v>0</v>
      </c>
      <c r="AI27" s="79">
        <f>IF(RiskRegister[[#This Row],[Risk-Change-Date]]=0,DATE(2030,1,1),RiskRegister[[#This Row],[Risk-Change-Date]])</f>
        <v>47484</v>
      </c>
      <c r="AJ27" s="22" t="str">
        <f>RiskRegister[[#This Row],[Inherent Impact Level]]&amp;"-"&amp;RiskRegister[[#This Row],[Inherent Likelihood Level]]</f>
        <v>-- Select Impact ----- Select Likelihood --</v>
      </c>
      <c r="AK27" s="22" t="str">
        <f>RiskRegister[[#This Row],[Residual Impact Level]]&amp;"-"&amp;RiskRegister[[#This Row],[Residual Likelihood Level]]</f>
        <v>-- Select Impact ----- Select Likelihood --</v>
      </c>
      <c r="AL27" s="22" t="str">
        <f t="shared" si="0"/>
        <v>Error</v>
      </c>
      <c r="AM27" s="22" t="str">
        <f>IF(RiskRegister[[#This Row],[Risk Status]]="Closed",RiskRegister[[#This Row],[Residual Impact Level]],RiskRegister[[#This Row],[Inherent Impact Level]])</f>
        <v>-- Select Impact --</v>
      </c>
      <c r="AN27" s="22" t="str">
        <f>IF(RiskRegister[[#This Row],[Risk Status]]="Closed",RiskRegister[[#This Row],[Residual Likelihood Level]],RiskRegister[[#This Row],[Inherent Likelihood Level]])</f>
        <v>-- Select Likelihood --</v>
      </c>
      <c r="AO27" s="22" t="str">
        <f>IF(RiskRegister[[#This Row],[Risk Status]]="Closed",RiskRegister[[#This Row],[Residual-I-L-Combo]],RiskRegister[[#This Row],[Inherent-I-L-Combo]])</f>
        <v>-- Select Impact ----- Select Likelihood --</v>
      </c>
      <c r="AP27" s="22" t="str">
        <f t="shared" si="1"/>
        <v>-- Error --</v>
      </c>
    </row>
    <row r="28" spans="1:42" s="18" customFormat="1" ht="64" x14ac:dyDescent="0.2">
      <c r="A28" s="18">
        <v>25</v>
      </c>
      <c r="G28" s="18" t="s">
        <v>87</v>
      </c>
      <c r="I28" s="18" t="s">
        <v>85</v>
      </c>
      <c r="L28" s="18" t="s">
        <v>112</v>
      </c>
      <c r="M28" s="19" t="str">
        <f>VLOOKUP(RiskRegister[[#This Row],[Inherent Impact Level]],'Rating factors'!$F$4:$G$9,2,FALSE)</f>
        <v>--- Error ---</v>
      </c>
      <c r="N28" s="18" t="s">
        <v>89</v>
      </c>
      <c r="O28" s="19" t="str">
        <f>VLOOKUP(RiskRegister[[#This Row],[Inherent Likelihood Level]],'Rating factors'!$F$16:$G$21,2,FALSE)</f>
        <v>--- Error ---</v>
      </c>
      <c r="P28" s="19" t="str">
        <f>IFERROR(VLOOKUP(RiskRegister[[#This Row],[Inherent Risk Rating]],'Rating factors'!$F$30:$G$44,2,FALSE),"-- Error --")</f>
        <v>-- Error --</v>
      </c>
      <c r="Q28" s="19" t="str">
        <f>IFERROR(RiskRegister[[#This Row],[Inherent Impact Rating]]*RiskRegister[[#This Row],[Inherent Likelihood Rating]],"-- Error --")</f>
        <v>-- Error --</v>
      </c>
      <c r="R28" s="18" t="s">
        <v>111</v>
      </c>
      <c r="T28" s="18" t="s">
        <v>112</v>
      </c>
      <c r="U28" s="19" t="str">
        <f>VLOOKUP(RiskRegister[[#This Row],[Residual Impact Level]],'Rating factors'!$F$4:$G$9,2,FALSE)</f>
        <v>--- Error ---</v>
      </c>
      <c r="V28" s="18" t="s">
        <v>89</v>
      </c>
      <c r="W28" s="19" t="str">
        <f>VLOOKUP(RiskRegister[[#This Row],[Residual Likelihood Level]],'Rating factors'!$F$16:$G$21,2,FALSE)</f>
        <v>--- Error ---</v>
      </c>
      <c r="X28" s="19" t="str">
        <f>IFERROR(VLOOKUP(RiskRegister[[#This Row],[Residual Risk Rating]],'Rating factors'!$F$30:$G$44,2,FALSE),"-- Error --")</f>
        <v>-- Error --</v>
      </c>
      <c r="Y28" s="19" t="str">
        <f>IFERROR(RiskRegister[[#This Row],[Residual Impact Rating]]*RiskRegister[[#This Row],[Residual Likelihood Rating]],"-- Error --")</f>
        <v>-- Error --</v>
      </c>
      <c r="Z28" s="18" t="s">
        <v>113</v>
      </c>
      <c r="AB28" s="61"/>
      <c r="AD28" s="22" t="str">
        <f ca="1">IF(ISBLANK(RiskRegister[[#This Row],[Risk Due Date]]), "Missing Risk Due Date", IF(RiskRegister[[#This Row],[Risk Due Date]] &lt; TODAY(), "Overdue", "Not Overdue"))</f>
        <v>Missing Risk Due Date</v>
      </c>
      <c r="AF28" s="22" t="str">
        <f>IF(ISBLANK(RiskRegister[[#This Row],[Risk Due Date]]), "Missing Risk Due Date", TEXT(RiskRegister[[#This Row],[Risk Due Date]], "YYYY-MM"))</f>
        <v>Missing Risk Due Date</v>
      </c>
      <c r="AG28" s="22" t="str">
        <f>IF(RiskRegister[[#This Row],[Created Date]]="","Created Date missing",(TEXT(RiskRegister[[#This Row],[Created Date]],"mmm") &amp; "-" &amp; YEAR(RiskRegister[[#This Row],[Created Date]])))</f>
        <v>Created Date missing</v>
      </c>
      <c r="AH28" s="79">
        <f>IF(RiskRegister[[#This Row],[Risk Status]]="Closed",RiskRegister[[#This Row],[Risk Close Date]],RiskRegister[[#This Row],[Risk Due Date]])</f>
        <v>0</v>
      </c>
      <c r="AI28" s="79">
        <f>IF(RiskRegister[[#This Row],[Risk-Change-Date]]=0,DATE(2030,1,1),RiskRegister[[#This Row],[Risk-Change-Date]])</f>
        <v>47484</v>
      </c>
      <c r="AJ28" s="22" t="str">
        <f>RiskRegister[[#This Row],[Inherent Impact Level]]&amp;"-"&amp;RiskRegister[[#This Row],[Inherent Likelihood Level]]</f>
        <v>-- Select Impact ----- Select Likelihood --</v>
      </c>
      <c r="AK28" s="22" t="str">
        <f>RiskRegister[[#This Row],[Residual Impact Level]]&amp;"-"&amp;RiskRegister[[#This Row],[Residual Likelihood Level]]</f>
        <v>-- Select Impact ----- Select Likelihood --</v>
      </c>
      <c r="AL28" s="22" t="str">
        <f t="shared" si="0"/>
        <v>Error</v>
      </c>
      <c r="AM28" s="22" t="str">
        <f>IF(RiskRegister[[#This Row],[Risk Status]]="Closed",RiskRegister[[#This Row],[Residual Impact Level]],RiskRegister[[#This Row],[Inherent Impact Level]])</f>
        <v>-- Select Impact --</v>
      </c>
      <c r="AN28" s="22" t="str">
        <f>IF(RiskRegister[[#This Row],[Risk Status]]="Closed",RiskRegister[[#This Row],[Residual Likelihood Level]],RiskRegister[[#This Row],[Inherent Likelihood Level]])</f>
        <v>-- Select Likelihood --</v>
      </c>
      <c r="AO28" s="22" t="str">
        <f>IF(RiskRegister[[#This Row],[Risk Status]]="Closed",RiskRegister[[#This Row],[Residual-I-L-Combo]],RiskRegister[[#This Row],[Inherent-I-L-Combo]])</f>
        <v>-- Select Impact ----- Select Likelihood --</v>
      </c>
      <c r="AP28" s="22" t="str">
        <f t="shared" si="1"/>
        <v>-- Error --</v>
      </c>
    </row>
    <row r="29" spans="1:42" s="18" customFormat="1" ht="64" x14ac:dyDescent="0.2">
      <c r="A29" s="18">
        <v>26</v>
      </c>
      <c r="G29" s="18" t="s">
        <v>87</v>
      </c>
      <c r="I29" s="18" t="s">
        <v>85</v>
      </c>
      <c r="L29" s="18" t="s">
        <v>112</v>
      </c>
      <c r="M29" s="19" t="str">
        <f>VLOOKUP(RiskRegister[[#This Row],[Inherent Impact Level]],'Rating factors'!$F$4:$G$9,2,FALSE)</f>
        <v>--- Error ---</v>
      </c>
      <c r="N29" s="18" t="s">
        <v>89</v>
      </c>
      <c r="O29" s="19" t="str">
        <f>VLOOKUP(RiskRegister[[#This Row],[Inherent Likelihood Level]],'Rating factors'!$F$16:$G$21,2,FALSE)</f>
        <v>--- Error ---</v>
      </c>
      <c r="P29" s="19" t="str">
        <f>IFERROR(VLOOKUP(RiskRegister[[#This Row],[Inherent Risk Rating]],'Rating factors'!$F$30:$G$44,2,FALSE),"-- Error --")</f>
        <v>-- Error --</v>
      </c>
      <c r="Q29" s="19" t="str">
        <f>IFERROR(RiskRegister[[#This Row],[Inherent Impact Rating]]*RiskRegister[[#This Row],[Inherent Likelihood Rating]],"-- Error --")</f>
        <v>-- Error --</v>
      </c>
      <c r="R29" s="18" t="s">
        <v>111</v>
      </c>
      <c r="T29" s="18" t="s">
        <v>112</v>
      </c>
      <c r="U29" s="19" t="str">
        <f>VLOOKUP(RiskRegister[[#This Row],[Residual Impact Level]],'Rating factors'!$F$4:$G$9,2,FALSE)</f>
        <v>--- Error ---</v>
      </c>
      <c r="V29" s="18" t="s">
        <v>89</v>
      </c>
      <c r="W29" s="19" t="str">
        <f>VLOOKUP(RiskRegister[[#This Row],[Residual Likelihood Level]],'Rating factors'!$F$16:$G$21,2,FALSE)</f>
        <v>--- Error ---</v>
      </c>
      <c r="X29" s="19" t="str">
        <f>IFERROR(VLOOKUP(RiskRegister[[#This Row],[Residual Risk Rating]],'Rating factors'!$F$30:$G$44,2,FALSE),"-- Error --")</f>
        <v>-- Error --</v>
      </c>
      <c r="Y29" s="19" t="str">
        <f>IFERROR(RiskRegister[[#This Row],[Residual Impact Rating]]*RiskRegister[[#This Row],[Residual Likelihood Rating]],"-- Error --")</f>
        <v>-- Error --</v>
      </c>
      <c r="Z29" s="18" t="s">
        <v>113</v>
      </c>
      <c r="AB29" s="61"/>
      <c r="AD29" s="22" t="str">
        <f ca="1">IF(ISBLANK(RiskRegister[[#This Row],[Risk Due Date]]), "Missing Risk Due Date", IF(RiskRegister[[#This Row],[Risk Due Date]] &lt; TODAY(), "Overdue", "Not Overdue"))</f>
        <v>Missing Risk Due Date</v>
      </c>
      <c r="AF29" s="22" t="str">
        <f>IF(ISBLANK(RiskRegister[[#This Row],[Risk Due Date]]), "Missing Risk Due Date", TEXT(RiskRegister[[#This Row],[Risk Due Date]], "YYYY-MM"))</f>
        <v>Missing Risk Due Date</v>
      </c>
      <c r="AG29" s="22" t="str">
        <f>IF(RiskRegister[[#This Row],[Created Date]]="","Created Date missing",(TEXT(RiskRegister[[#This Row],[Created Date]],"mmm") &amp; "-" &amp; YEAR(RiskRegister[[#This Row],[Created Date]])))</f>
        <v>Created Date missing</v>
      </c>
      <c r="AH29" s="79">
        <f>IF(RiskRegister[[#This Row],[Risk Status]]="Closed",RiskRegister[[#This Row],[Risk Close Date]],RiskRegister[[#This Row],[Risk Due Date]])</f>
        <v>0</v>
      </c>
      <c r="AI29" s="79">
        <f>IF(RiskRegister[[#This Row],[Risk-Change-Date]]=0,DATE(2030,1,1),RiskRegister[[#This Row],[Risk-Change-Date]])</f>
        <v>47484</v>
      </c>
      <c r="AJ29" s="22" t="str">
        <f>RiskRegister[[#This Row],[Inherent Impact Level]]&amp;"-"&amp;RiskRegister[[#This Row],[Inherent Likelihood Level]]</f>
        <v>-- Select Impact ----- Select Likelihood --</v>
      </c>
      <c r="AK29" s="22" t="str">
        <f>RiskRegister[[#This Row],[Residual Impact Level]]&amp;"-"&amp;RiskRegister[[#This Row],[Residual Likelihood Level]]</f>
        <v>-- Select Impact ----- Select Likelihood --</v>
      </c>
      <c r="AL29" s="22" t="str">
        <f t="shared" si="0"/>
        <v>Error</v>
      </c>
      <c r="AM29" s="22" t="str">
        <f>IF(RiskRegister[[#This Row],[Risk Status]]="Closed",RiskRegister[[#This Row],[Residual Impact Level]],RiskRegister[[#This Row],[Inherent Impact Level]])</f>
        <v>-- Select Impact --</v>
      </c>
      <c r="AN29" s="22" t="str">
        <f>IF(RiskRegister[[#This Row],[Risk Status]]="Closed",RiskRegister[[#This Row],[Residual Likelihood Level]],RiskRegister[[#This Row],[Inherent Likelihood Level]])</f>
        <v>-- Select Likelihood --</v>
      </c>
      <c r="AO29" s="22" t="str">
        <f>IF(RiskRegister[[#This Row],[Risk Status]]="Closed",RiskRegister[[#This Row],[Residual-I-L-Combo]],RiskRegister[[#This Row],[Inherent-I-L-Combo]])</f>
        <v>-- Select Impact ----- Select Likelihood --</v>
      </c>
      <c r="AP29" s="22" t="str">
        <f t="shared" si="1"/>
        <v>-- Error --</v>
      </c>
    </row>
    <row r="30" spans="1:42" s="18" customFormat="1" ht="64" x14ac:dyDescent="0.2">
      <c r="A30" s="18">
        <v>27</v>
      </c>
      <c r="G30" s="18" t="s">
        <v>87</v>
      </c>
      <c r="I30" s="18" t="s">
        <v>85</v>
      </c>
      <c r="L30" s="18" t="s">
        <v>112</v>
      </c>
      <c r="M30" s="19" t="str">
        <f>VLOOKUP(RiskRegister[[#This Row],[Inherent Impact Level]],'Rating factors'!$F$4:$G$9,2,FALSE)</f>
        <v>--- Error ---</v>
      </c>
      <c r="N30" s="18" t="s">
        <v>89</v>
      </c>
      <c r="O30" s="19" t="str">
        <f>VLOOKUP(RiskRegister[[#This Row],[Inherent Likelihood Level]],'Rating factors'!$F$16:$G$21,2,FALSE)</f>
        <v>--- Error ---</v>
      </c>
      <c r="P30" s="19" t="str">
        <f>IFERROR(VLOOKUP(RiskRegister[[#This Row],[Inherent Risk Rating]],'Rating factors'!$F$30:$G$44,2,FALSE),"-- Error --")</f>
        <v>-- Error --</v>
      </c>
      <c r="Q30" s="19" t="str">
        <f>IFERROR(RiskRegister[[#This Row],[Inherent Impact Rating]]*RiskRegister[[#This Row],[Inherent Likelihood Rating]],"-- Error --")</f>
        <v>-- Error --</v>
      </c>
      <c r="R30" s="18" t="s">
        <v>111</v>
      </c>
      <c r="T30" s="18" t="s">
        <v>112</v>
      </c>
      <c r="U30" s="19" t="str">
        <f>VLOOKUP(RiskRegister[[#This Row],[Residual Impact Level]],'Rating factors'!$F$4:$G$9,2,FALSE)</f>
        <v>--- Error ---</v>
      </c>
      <c r="V30" s="18" t="s">
        <v>89</v>
      </c>
      <c r="W30" s="19" t="str">
        <f>VLOOKUP(RiskRegister[[#This Row],[Residual Likelihood Level]],'Rating factors'!$F$16:$G$21,2,FALSE)</f>
        <v>--- Error ---</v>
      </c>
      <c r="X30" s="19" t="str">
        <f>IFERROR(VLOOKUP(RiskRegister[[#This Row],[Residual Risk Rating]],'Rating factors'!$F$30:$G$44,2,FALSE),"-- Error --")</f>
        <v>-- Error --</v>
      </c>
      <c r="Y30" s="19" t="str">
        <f>IFERROR(RiskRegister[[#This Row],[Residual Impact Rating]]*RiskRegister[[#This Row],[Residual Likelihood Rating]],"-- Error --")</f>
        <v>-- Error --</v>
      </c>
      <c r="Z30" s="18" t="s">
        <v>113</v>
      </c>
      <c r="AB30" s="61"/>
      <c r="AD30" s="22" t="str">
        <f ca="1">IF(ISBLANK(RiskRegister[[#This Row],[Risk Due Date]]), "Missing Risk Due Date", IF(RiskRegister[[#This Row],[Risk Due Date]] &lt; TODAY(), "Overdue", "Not Overdue"))</f>
        <v>Missing Risk Due Date</v>
      </c>
      <c r="AF30" s="22" t="str">
        <f>IF(ISBLANK(RiskRegister[[#This Row],[Risk Due Date]]), "Missing Risk Due Date", TEXT(RiskRegister[[#This Row],[Risk Due Date]], "YYYY-MM"))</f>
        <v>Missing Risk Due Date</v>
      </c>
      <c r="AG30" s="22" t="str">
        <f>IF(RiskRegister[[#This Row],[Created Date]]="","Created Date missing",(TEXT(RiskRegister[[#This Row],[Created Date]],"mmm") &amp; "-" &amp; YEAR(RiskRegister[[#This Row],[Created Date]])))</f>
        <v>Created Date missing</v>
      </c>
      <c r="AH30" s="79">
        <f>IF(RiskRegister[[#This Row],[Risk Status]]="Closed",RiskRegister[[#This Row],[Risk Close Date]],RiskRegister[[#This Row],[Risk Due Date]])</f>
        <v>0</v>
      </c>
      <c r="AI30" s="79">
        <f>IF(RiskRegister[[#This Row],[Risk-Change-Date]]=0,DATE(2030,1,1),RiskRegister[[#This Row],[Risk-Change-Date]])</f>
        <v>47484</v>
      </c>
      <c r="AJ30" s="22" t="str">
        <f>RiskRegister[[#This Row],[Inherent Impact Level]]&amp;"-"&amp;RiskRegister[[#This Row],[Inherent Likelihood Level]]</f>
        <v>-- Select Impact ----- Select Likelihood --</v>
      </c>
      <c r="AK30" s="22" t="str">
        <f>RiskRegister[[#This Row],[Residual Impact Level]]&amp;"-"&amp;RiskRegister[[#This Row],[Residual Likelihood Level]]</f>
        <v>-- Select Impact ----- Select Likelihood --</v>
      </c>
      <c r="AL30" s="22" t="str">
        <f t="shared" si="0"/>
        <v>Error</v>
      </c>
      <c r="AM30" s="22" t="str">
        <f>IF(RiskRegister[[#This Row],[Risk Status]]="Closed",RiskRegister[[#This Row],[Residual Impact Level]],RiskRegister[[#This Row],[Inherent Impact Level]])</f>
        <v>-- Select Impact --</v>
      </c>
      <c r="AN30" s="22" t="str">
        <f>IF(RiskRegister[[#This Row],[Risk Status]]="Closed",RiskRegister[[#This Row],[Residual Likelihood Level]],RiskRegister[[#This Row],[Inherent Likelihood Level]])</f>
        <v>-- Select Likelihood --</v>
      </c>
      <c r="AO30" s="22" t="str">
        <f>IF(RiskRegister[[#This Row],[Risk Status]]="Closed",RiskRegister[[#This Row],[Residual-I-L-Combo]],RiskRegister[[#This Row],[Inherent-I-L-Combo]])</f>
        <v>-- Select Impact ----- Select Likelihood --</v>
      </c>
      <c r="AP30" s="22" t="str">
        <f t="shared" si="1"/>
        <v>-- Error --</v>
      </c>
    </row>
    <row r="31" spans="1:42" s="18" customFormat="1" ht="64" x14ac:dyDescent="0.2">
      <c r="A31" s="18">
        <v>28</v>
      </c>
      <c r="G31" s="18" t="s">
        <v>87</v>
      </c>
      <c r="I31" s="18" t="s">
        <v>85</v>
      </c>
      <c r="L31" s="18" t="s">
        <v>112</v>
      </c>
      <c r="M31" s="19" t="str">
        <f>VLOOKUP(RiskRegister[[#This Row],[Inherent Impact Level]],'Rating factors'!$F$4:$G$9,2,FALSE)</f>
        <v>--- Error ---</v>
      </c>
      <c r="N31" s="18" t="s">
        <v>89</v>
      </c>
      <c r="O31" s="19" t="str">
        <f>VLOOKUP(RiskRegister[[#This Row],[Inherent Likelihood Level]],'Rating factors'!$F$16:$G$21,2,FALSE)</f>
        <v>--- Error ---</v>
      </c>
      <c r="P31" s="19" t="str">
        <f>IFERROR(VLOOKUP(RiskRegister[[#This Row],[Inherent Risk Rating]],'Rating factors'!$F$30:$G$44,2,FALSE),"-- Error --")</f>
        <v>-- Error --</v>
      </c>
      <c r="Q31" s="19" t="str">
        <f>IFERROR(RiskRegister[[#This Row],[Inherent Impact Rating]]*RiskRegister[[#This Row],[Inherent Likelihood Rating]],"-- Error --")</f>
        <v>-- Error --</v>
      </c>
      <c r="R31" s="18" t="s">
        <v>111</v>
      </c>
      <c r="T31" s="18" t="s">
        <v>112</v>
      </c>
      <c r="U31" s="19" t="str">
        <f>VLOOKUP(RiskRegister[[#This Row],[Residual Impact Level]],'Rating factors'!$F$4:$G$9,2,FALSE)</f>
        <v>--- Error ---</v>
      </c>
      <c r="V31" s="18" t="s">
        <v>89</v>
      </c>
      <c r="W31" s="19" t="str">
        <f>VLOOKUP(RiskRegister[[#This Row],[Residual Likelihood Level]],'Rating factors'!$F$16:$G$21,2,FALSE)</f>
        <v>--- Error ---</v>
      </c>
      <c r="X31" s="19" t="str">
        <f>IFERROR(VLOOKUP(RiskRegister[[#This Row],[Residual Risk Rating]],'Rating factors'!$F$30:$G$44,2,FALSE),"-- Error --")</f>
        <v>-- Error --</v>
      </c>
      <c r="Y31" s="19" t="str">
        <f>IFERROR(RiskRegister[[#This Row],[Residual Impact Rating]]*RiskRegister[[#This Row],[Residual Likelihood Rating]],"-- Error --")</f>
        <v>-- Error --</v>
      </c>
      <c r="Z31" s="18" t="s">
        <v>113</v>
      </c>
      <c r="AB31" s="61"/>
      <c r="AD31" s="22" t="str">
        <f ca="1">IF(ISBLANK(RiskRegister[[#This Row],[Risk Due Date]]), "Missing Risk Due Date", IF(RiskRegister[[#This Row],[Risk Due Date]] &lt; TODAY(), "Overdue", "Not Overdue"))</f>
        <v>Missing Risk Due Date</v>
      </c>
      <c r="AF31" s="22" t="str">
        <f>IF(ISBLANK(RiskRegister[[#This Row],[Risk Due Date]]), "Missing Risk Due Date", TEXT(RiskRegister[[#This Row],[Risk Due Date]], "YYYY-MM"))</f>
        <v>Missing Risk Due Date</v>
      </c>
      <c r="AG31" s="22" t="str">
        <f>IF(RiskRegister[[#This Row],[Created Date]]="","Created Date missing",(TEXT(RiskRegister[[#This Row],[Created Date]],"mmm") &amp; "-" &amp; YEAR(RiskRegister[[#This Row],[Created Date]])))</f>
        <v>Created Date missing</v>
      </c>
      <c r="AH31" s="79">
        <f>IF(RiskRegister[[#This Row],[Risk Status]]="Closed",RiskRegister[[#This Row],[Risk Close Date]],RiskRegister[[#This Row],[Risk Due Date]])</f>
        <v>0</v>
      </c>
      <c r="AI31" s="79">
        <f>IF(RiskRegister[[#This Row],[Risk-Change-Date]]=0,DATE(2030,1,1),RiskRegister[[#This Row],[Risk-Change-Date]])</f>
        <v>47484</v>
      </c>
      <c r="AJ31" s="22" t="str">
        <f>RiskRegister[[#This Row],[Inherent Impact Level]]&amp;"-"&amp;RiskRegister[[#This Row],[Inherent Likelihood Level]]</f>
        <v>-- Select Impact ----- Select Likelihood --</v>
      </c>
      <c r="AK31" s="22" t="str">
        <f>RiskRegister[[#This Row],[Residual Impact Level]]&amp;"-"&amp;RiskRegister[[#This Row],[Residual Likelihood Level]]</f>
        <v>-- Select Impact ----- Select Likelihood --</v>
      </c>
      <c r="AL31" s="22" t="str">
        <f t="shared" si="0"/>
        <v>Error</v>
      </c>
      <c r="AM31" s="22" t="str">
        <f>IF(RiskRegister[[#This Row],[Risk Status]]="Closed",RiskRegister[[#This Row],[Residual Impact Level]],RiskRegister[[#This Row],[Inherent Impact Level]])</f>
        <v>-- Select Impact --</v>
      </c>
      <c r="AN31" s="22" t="str">
        <f>IF(RiskRegister[[#This Row],[Risk Status]]="Closed",RiskRegister[[#This Row],[Residual Likelihood Level]],RiskRegister[[#This Row],[Inherent Likelihood Level]])</f>
        <v>-- Select Likelihood --</v>
      </c>
      <c r="AO31" s="22" t="str">
        <f>IF(RiskRegister[[#This Row],[Risk Status]]="Closed",RiskRegister[[#This Row],[Residual-I-L-Combo]],RiskRegister[[#This Row],[Inherent-I-L-Combo]])</f>
        <v>-- Select Impact ----- Select Likelihood --</v>
      </c>
      <c r="AP31" s="22" t="str">
        <f t="shared" si="1"/>
        <v>-- Error --</v>
      </c>
    </row>
    <row r="32" spans="1:42" s="18" customFormat="1" ht="64" x14ac:dyDescent="0.2">
      <c r="A32" s="18">
        <v>29</v>
      </c>
      <c r="G32" s="18" t="s">
        <v>87</v>
      </c>
      <c r="I32" s="18" t="s">
        <v>85</v>
      </c>
      <c r="L32" s="18" t="s">
        <v>112</v>
      </c>
      <c r="M32" s="19" t="str">
        <f>VLOOKUP(RiskRegister[[#This Row],[Inherent Impact Level]],'Rating factors'!$F$4:$G$9,2,FALSE)</f>
        <v>--- Error ---</v>
      </c>
      <c r="N32" s="18" t="s">
        <v>89</v>
      </c>
      <c r="O32" s="19" t="str">
        <f>VLOOKUP(RiskRegister[[#This Row],[Inherent Likelihood Level]],'Rating factors'!$F$16:$G$21,2,FALSE)</f>
        <v>--- Error ---</v>
      </c>
      <c r="P32" s="19" t="str">
        <f>IFERROR(VLOOKUP(RiskRegister[[#This Row],[Inherent Risk Rating]],'Rating factors'!$F$30:$G$44,2,FALSE),"-- Error --")</f>
        <v>-- Error --</v>
      </c>
      <c r="Q32" s="19" t="str">
        <f>IFERROR(RiskRegister[[#This Row],[Inherent Impact Rating]]*RiskRegister[[#This Row],[Inherent Likelihood Rating]],"-- Error --")</f>
        <v>-- Error --</v>
      </c>
      <c r="R32" s="18" t="s">
        <v>111</v>
      </c>
      <c r="T32" s="18" t="s">
        <v>112</v>
      </c>
      <c r="U32" s="19" t="str">
        <f>VLOOKUP(RiskRegister[[#This Row],[Residual Impact Level]],'Rating factors'!$F$4:$G$9,2,FALSE)</f>
        <v>--- Error ---</v>
      </c>
      <c r="V32" s="18" t="s">
        <v>89</v>
      </c>
      <c r="W32" s="19" t="str">
        <f>VLOOKUP(RiskRegister[[#This Row],[Residual Likelihood Level]],'Rating factors'!$F$16:$G$21,2,FALSE)</f>
        <v>--- Error ---</v>
      </c>
      <c r="X32" s="19" t="str">
        <f>IFERROR(VLOOKUP(RiskRegister[[#This Row],[Residual Risk Rating]],'Rating factors'!$F$30:$G$44,2,FALSE),"-- Error --")</f>
        <v>-- Error --</v>
      </c>
      <c r="Y32" s="19" t="str">
        <f>IFERROR(RiskRegister[[#This Row],[Residual Impact Rating]]*RiskRegister[[#This Row],[Residual Likelihood Rating]],"-- Error --")</f>
        <v>-- Error --</v>
      </c>
      <c r="Z32" s="18" t="s">
        <v>113</v>
      </c>
      <c r="AB32" s="61"/>
      <c r="AD32" s="22" t="str">
        <f ca="1">IF(ISBLANK(RiskRegister[[#This Row],[Risk Due Date]]), "Missing Risk Due Date", IF(RiskRegister[[#This Row],[Risk Due Date]] &lt; TODAY(), "Overdue", "Not Overdue"))</f>
        <v>Missing Risk Due Date</v>
      </c>
      <c r="AF32" s="22" t="str">
        <f>IF(ISBLANK(RiskRegister[[#This Row],[Risk Due Date]]), "Missing Risk Due Date", TEXT(RiskRegister[[#This Row],[Risk Due Date]], "YYYY-MM"))</f>
        <v>Missing Risk Due Date</v>
      </c>
      <c r="AG32" s="22" t="str">
        <f>IF(RiskRegister[[#This Row],[Created Date]]="","Created Date missing",(TEXT(RiskRegister[[#This Row],[Created Date]],"mmm") &amp; "-" &amp; YEAR(RiskRegister[[#This Row],[Created Date]])))</f>
        <v>Created Date missing</v>
      </c>
      <c r="AH32" s="79">
        <f>IF(RiskRegister[[#This Row],[Risk Status]]="Closed",RiskRegister[[#This Row],[Risk Close Date]],RiskRegister[[#This Row],[Risk Due Date]])</f>
        <v>0</v>
      </c>
      <c r="AI32" s="79">
        <f>IF(RiskRegister[[#This Row],[Risk-Change-Date]]=0,DATE(2030,1,1),RiskRegister[[#This Row],[Risk-Change-Date]])</f>
        <v>47484</v>
      </c>
      <c r="AJ32" s="22" t="str">
        <f>RiskRegister[[#This Row],[Inherent Impact Level]]&amp;"-"&amp;RiskRegister[[#This Row],[Inherent Likelihood Level]]</f>
        <v>-- Select Impact ----- Select Likelihood --</v>
      </c>
      <c r="AK32" s="22" t="str">
        <f>RiskRegister[[#This Row],[Residual Impact Level]]&amp;"-"&amp;RiskRegister[[#This Row],[Residual Likelihood Level]]</f>
        <v>-- Select Impact ----- Select Likelihood --</v>
      </c>
      <c r="AL32" s="22" t="str">
        <f t="shared" si="0"/>
        <v>Error</v>
      </c>
      <c r="AM32" s="22" t="str">
        <f>IF(RiskRegister[[#This Row],[Risk Status]]="Closed",RiskRegister[[#This Row],[Residual Impact Level]],RiskRegister[[#This Row],[Inherent Impact Level]])</f>
        <v>-- Select Impact --</v>
      </c>
      <c r="AN32" s="22" t="str">
        <f>IF(RiskRegister[[#This Row],[Risk Status]]="Closed",RiskRegister[[#This Row],[Residual Likelihood Level]],RiskRegister[[#This Row],[Inherent Likelihood Level]])</f>
        <v>-- Select Likelihood --</v>
      </c>
      <c r="AO32" s="22" t="str">
        <f>IF(RiskRegister[[#This Row],[Risk Status]]="Closed",RiskRegister[[#This Row],[Residual-I-L-Combo]],RiskRegister[[#This Row],[Inherent-I-L-Combo]])</f>
        <v>-- Select Impact ----- Select Likelihood --</v>
      </c>
      <c r="AP32" s="22" t="str">
        <f t="shared" si="1"/>
        <v>-- Error --</v>
      </c>
    </row>
    <row r="33" spans="1:42" s="18" customFormat="1" ht="64" x14ac:dyDescent="0.2">
      <c r="A33" s="18">
        <v>30</v>
      </c>
      <c r="G33" s="18" t="s">
        <v>87</v>
      </c>
      <c r="I33" s="18" t="s">
        <v>85</v>
      </c>
      <c r="L33" s="18" t="s">
        <v>112</v>
      </c>
      <c r="M33" s="19" t="str">
        <f>VLOOKUP(RiskRegister[[#This Row],[Inherent Impact Level]],'Rating factors'!$F$4:$G$9,2,FALSE)</f>
        <v>--- Error ---</v>
      </c>
      <c r="N33" s="18" t="s">
        <v>89</v>
      </c>
      <c r="O33" s="19" t="str">
        <f>VLOOKUP(RiskRegister[[#This Row],[Inherent Likelihood Level]],'Rating factors'!$F$16:$G$21,2,FALSE)</f>
        <v>--- Error ---</v>
      </c>
      <c r="P33" s="19" t="str">
        <f>IFERROR(VLOOKUP(RiskRegister[[#This Row],[Inherent Risk Rating]],'Rating factors'!$F$30:$G$44,2,FALSE),"-- Error --")</f>
        <v>-- Error --</v>
      </c>
      <c r="Q33" s="19" t="str">
        <f>IFERROR(RiskRegister[[#This Row],[Inherent Impact Rating]]*RiskRegister[[#This Row],[Inherent Likelihood Rating]],"-- Error --")</f>
        <v>-- Error --</v>
      </c>
      <c r="R33" s="18" t="s">
        <v>111</v>
      </c>
      <c r="T33" s="18" t="s">
        <v>112</v>
      </c>
      <c r="U33" s="19" t="str">
        <f>VLOOKUP(RiskRegister[[#This Row],[Residual Impact Level]],'Rating factors'!$F$4:$G$9,2,FALSE)</f>
        <v>--- Error ---</v>
      </c>
      <c r="V33" s="18" t="s">
        <v>89</v>
      </c>
      <c r="W33" s="19" t="str">
        <f>VLOOKUP(RiskRegister[[#This Row],[Residual Likelihood Level]],'Rating factors'!$F$16:$G$21,2,FALSE)</f>
        <v>--- Error ---</v>
      </c>
      <c r="X33" s="19" t="str">
        <f>IFERROR(VLOOKUP(RiskRegister[[#This Row],[Residual Risk Rating]],'Rating factors'!$F$30:$G$44,2,FALSE),"-- Error --")</f>
        <v>-- Error --</v>
      </c>
      <c r="Y33" s="19" t="str">
        <f>IFERROR(RiskRegister[[#This Row],[Residual Impact Rating]]*RiskRegister[[#This Row],[Residual Likelihood Rating]],"-- Error --")</f>
        <v>-- Error --</v>
      </c>
      <c r="Z33" s="18" t="s">
        <v>113</v>
      </c>
      <c r="AB33" s="61"/>
      <c r="AD33" s="22" t="str">
        <f ca="1">IF(ISBLANK(RiskRegister[[#This Row],[Risk Due Date]]), "Missing Risk Due Date", IF(RiskRegister[[#This Row],[Risk Due Date]] &lt; TODAY(), "Overdue", "Not Overdue"))</f>
        <v>Missing Risk Due Date</v>
      </c>
      <c r="AF33" s="22" t="str">
        <f>IF(ISBLANK(RiskRegister[[#This Row],[Risk Due Date]]), "Missing Risk Due Date", TEXT(RiskRegister[[#This Row],[Risk Due Date]], "YYYY-MM"))</f>
        <v>Missing Risk Due Date</v>
      </c>
      <c r="AG33" s="22" t="str">
        <f>IF(RiskRegister[[#This Row],[Created Date]]="","Created Date missing",(TEXT(RiskRegister[[#This Row],[Created Date]],"mmm") &amp; "-" &amp; YEAR(RiskRegister[[#This Row],[Created Date]])))</f>
        <v>Created Date missing</v>
      </c>
      <c r="AH33" s="79">
        <f>IF(RiskRegister[[#This Row],[Risk Status]]="Closed",RiskRegister[[#This Row],[Risk Close Date]],RiskRegister[[#This Row],[Risk Due Date]])</f>
        <v>0</v>
      </c>
      <c r="AI33" s="79">
        <f>IF(RiskRegister[[#This Row],[Risk-Change-Date]]=0,DATE(2030,1,1),RiskRegister[[#This Row],[Risk-Change-Date]])</f>
        <v>47484</v>
      </c>
      <c r="AJ33" s="22" t="str">
        <f>RiskRegister[[#This Row],[Inherent Impact Level]]&amp;"-"&amp;RiskRegister[[#This Row],[Inherent Likelihood Level]]</f>
        <v>-- Select Impact ----- Select Likelihood --</v>
      </c>
      <c r="AK33" s="22" t="str">
        <f>RiskRegister[[#This Row],[Residual Impact Level]]&amp;"-"&amp;RiskRegister[[#This Row],[Residual Likelihood Level]]</f>
        <v>-- Select Impact ----- Select Likelihood --</v>
      </c>
      <c r="AL33" s="22" t="str">
        <f t="shared" si="0"/>
        <v>Error</v>
      </c>
      <c r="AM33" s="22" t="str">
        <f>IF(RiskRegister[[#This Row],[Risk Status]]="Closed",RiskRegister[[#This Row],[Residual Impact Level]],RiskRegister[[#This Row],[Inherent Impact Level]])</f>
        <v>-- Select Impact --</v>
      </c>
      <c r="AN33" s="22" t="str">
        <f>IF(RiskRegister[[#This Row],[Risk Status]]="Closed",RiskRegister[[#This Row],[Residual Likelihood Level]],RiskRegister[[#This Row],[Inherent Likelihood Level]])</f>
        <v>-- Select Likelihood --</v>
      </c>
      <c r="AO33" s="22" t="str">
        <f>IF(RiskRegister[[#This Row],[Risk Status]]="Closed",RiskRegister[[#This Row],[Residual-I-L-Combo]],RiskRegister[[#This Row],[Inherent-I-L-Combo]])</f>
        <v>-- Select Impact ----- Select Likelihood --</v>
      </c>
      <c r="AP33" s="22" t="str">
        <f t="shared" si="1"/>
        <v>-- Error --</v>
      </c>
    </row>
    <row r="34" spans="1:42" s="18" customFormat="1" ht="64" x14ac:dyDescent="0.2">
      <c r="A34" s="18">
        <v>31</v>
      </c>
      <c r="G34" s="18" t="s">
        <v>87</v>
      </c>
      <c r="I34" s="18" t="s">
        <v>85</v>
      </c>
      <c r="L34" s="18" t="s">
        <v>112</v>
      </c>
      <c r="M34" s="19" t="str">
        <f>VLOOKUP(RiskRegister[[#This Row],[Inherent Impact Level]],'Rating factors'!$F$4:$G$9,2,FALSE)</f>
        <v>--- Error ---</v>
      </c>
      <c r="N34" s="18" t="s">
        <v>89</v>
      </c>
      <c r="O34" s="19" t="str">
        <f>VLOOKUP(RiskRegister[[#This Row],[Inherent Likelihood Level]],'Rating factors'!$F$16:$G$21,2,FALSE)</f>
        <v>--- Error ---</v>
      </c>
      <c r="P34" s="19" t="str">
        <f>IFERROR(VLOOKUP(RiskRegister[[#This Row],[Inherent Risk Rating]],'Rating factors'!$F$30:$G$44,2,FALSE),"-- Error --")</f>
        <v>-- Error --</v>
      </c>
      <c r="Q34" s="19" t="str">
        <f>IFERROR(RiskRegister[[#This Row],[Inherent Impact Rating]]*RiskRegister[[#This Row],[Inherent Likelihood Rating]],"-- Error --")</f>
        <v>-- Error --</v>
      </c>
      <c r="R34" s="18" t="s">
        <v>111</v>
      </c>
      <c r="T34" s="18" t="s">
        <v>112</v>
      </c>
      <c r="U34" s="19" t="str">
        <f>VLOOKUP(RiskRegister[[#This Row],[Residual Impact Level]],'Rating factors'!$F$4:$G$9,2,FALSE)</f>
        <v>--- Error ---</v>
      </c>
      <c r="V34" s="18" t="s">
        <v>89</v>
      </c>
      <c r="W34" s="19" t="str">
        <f>VLOOKUP(RiskRegister[[#This Row],[Residual Likelihood Level]],'Rating factors'!$F$16:$G$21,2,FALSE)</f>
        <v>--- Error ---</v>
      </c>
      <c r="X34" s="19" t="str">
        <f>IFERROR(VLOOKUP(RiskRegister[[#This Row],[Residual Risk Rating]],'Rating factors'!$F$30:$G$44,2,FALSE),"-- Error --")</f>
        <v>-- Error --</v>
      </c>
      <c r="Y34" s="19" t="str">
        <f>IFERROR(RiskRegister[[#This Row],[Residual Impact Rating]]*RiskRegister[[#This Row],[Residual Likelihood Rating]],"-- Error --")</f>
        <v>-- Error --</v>
      </c>
      <c r="Z34" s="18" t="s">
        <v>113</v>
      </c>
      <c r="AB34" s="61"/>
      <c r="AD34" s="22" t="str">
        <f ca="1">IF(ISBLANK(RiskRegister[[#This Row],[Risk Due Date]]), "Missing Risk Due Date", IF(RiskRegister[[#This Row],[Risk Due Date]] &lt; TODAY(), "Overdue", "Not Overdue"))</f>
        <v>Missing Risk Due Date</v>
      </c>
      <c r="AF34" s="22" t="str">
        <f>IF(ISBLANK(RiskRegister[[#This Row],[Risk Due Date]]), "Missing Risk Due Date", TEXT(RiskRegister[[#This Row],[Risk Due Date]], "YYYY-MM"))</f>
        <v>Missing Risk Due Date</v>
      </c>
      <c r="AG34" s="22" t="str">
        <f>IF(RiskRegister[[#This Row],[Created Date]]="","Created Date missing",(TEXT(RiskRegister[[#This Row],[Created Date]],"mmm") &amp; "-" &amp; YEAR(RiskRegister[[#This Row],[Created Date]])))</f>
        <v>Created Date missing</v>
      </c>
      <c r="AH34" s="79">
        <f>IF(RiskRegister[[#This Row],[Risk Status]]="Closed",RiskRegister[[#This Row],[Risk Close Date]],RiskRegister[[#This Row],[Risk Due Date]])</f>
        <v>0</v>
      </c>
      <c r="AI34" s="79">
        <f>IF(RiskRegister[[#This Row],[Risk-Change-Date]]=0,DATE(2030,1,1),RiskRegister[[#This Row],[Risk-Change-Date]])</f>
        <v>47484</v>
      </c>
      <c r="AJ34" s="22" t="str">
        <f>RiskRegister[[#This Row],[Inherent Impact Level]]&amp;"-"&amp;RiskRegister[[#This Row],[Inherent Likelihood Level]]</f>
        <v>-- Select Impact ----- Select Likelihood --</v>
      </c>
      <c r="AK34" s="22" t="str">
        <f>RiskRegister[[#This Row],[Residual Impact Level]]&amp;"-"&amp;RiskRegister[[#This Row],[Residual Likelihood Level]]</f>
        <v>-- Select Impact ----- Select Likelihood --</v>
      </c>
      <c r="AL34" s="22" t="str">
        <f t="shared" si="0"/>
        <v>Error</v>
      </c>
      <c r="AM34" s="22" t="str">
        <f>IF(RiskRegister[[#This Row],[Risk Status]]="Closed",RiskRegister[[#This Row],[Residual Impact Level]],RiskRegister[[#This Row],[Inherent Impact Level]])</f>
        <v>-- Select Impact --</v>
      </c>
      <c r="AN34" s="22" t="str">
        <f>IF(RiskRegister[[#This Row],[Risk Status]]="Closed",RiskRegister[[#This Row],[Residual Likelihood Level]],RiskRegister[[#This Row],[Inherent Likelihood Level]])</f>
        <v>-- Select Likelihood --</v>
      </c>
      <c r="AO34" s="22" t="str">
        <f>IF(RiskRegister[[#This Row],[Risk Status]]="Closed",RiskRegister[[#This Row],[Residual-I-L-Combo]],RiskRegister[[#This Row],[Inherent-I-L-Combo]])</f>
        <v>-- Select Impact ----- Select Likelihood --</v>
      </c>
      <c r="AP34" s="22" t="str">
        <f t="shared" si="1"/>
        <v>-- Error --</v>
      </c>
    </row>
    <row r="35" spans="1:42" s="18" customFormat="1" ht="64" x14ac:dyDescent="0.2">
      <c r="A35" s="18">
        <v>32</v>
      </c>
      <c r="G35" s="18" t="s">
        <v>87</v>
      </c>
      <c r="I35" s="18" t="s">
        <v>85</v>
      </c>
      <c r="L35" s="18" t="s">
        <v>112</v>
      </c>
      <c r="M35" s="19" t="str">
        <f>VLOOKUP(RiskRegister[[#This Row],[Inherent Impact Level]],'Rating factors'!$F$4:$G$9,2,FALSE)</f>
        <v>--- Error ---</v>
      </c>
      <c r="N35" s="18" t="s">
        <v>89</v>
      </c>
      <c r="O35" s="19" t="str">
        <f>VLOOKUP(RiskRegister[[#This Row],[Inherent Likelihood Level]],'Rating factors'!$F$16:$G$21,2,FALSE)</f>
        <v>--- Error ---</v>
      </c>
      <c r="P35" s="19" t="str">
        <f>IFERROR(VLOOKUP(RiskRegister[[#This Row],[Inherent Risk Rating]],'Rating factors'!$F$30:$G$44,2,FALSE),"-- Error --")</f>
        <v>-- Error --</v>
      </c>
      <c r="Q35" s="19" t="str">
        <f>IFERROR(RiskRegister[[#This Row],[Inherent Impact Rating]]*RiskRegister[[#This Row],[Inherent Likelihood Rating]],"-- Error --")</f>
        <v>-- Error --</v>
      </c>
      <c r="R35" s="18" t="s">
        <v>111</v>
      </c>
      <c r="T35" s="18" t="s">
        <v>112</v>
      </c>
      <c r="U35" s="19" t="str">
        <f>VLOOKUP(RiskRegister[[#This Row],[Residual Impact Level]],'Rating factors'!$F$4:$G$9,2,FALSE)</f>
        <v>--- Error ---</v>
      </c>
      <c r="V35" s="18" t="s">
        <v>89</v>
      </c>
      <c r="W35" s="19" t="str">
        <f>VLOOKUP(RiskRegister[[#This Row],[Residual Likelihood Level]],'Rating factors'!$F$16:$G$21,2,FALSE)</f>
        <v>--- Error ---</v>
      </c>
      <c r="X35" s="19" t="str">
        <f>IFERROR(VLOOKUP(RiskRegister[[#This Row],[Residual Risk Rating]],'Rating factors'!$F$30:$G$44,2,FALSE),"-- Error --")</f>
        <v>-- Error --</v>
      </c>
      <c r="Y35" s="19" t="str">
        <f>IFERROR(RiskRegister[[#This Row],[Residual Impact Rating]]*RiskRegister[[#This Row],[Residual Likelihood Rating]],"-- Error --")</f>
        <v>-- Error --</v>
      </c>
      <c r="Z35" s="18" t="s">
        <v>113</v>
      </c>
      <c r="AB35" s="61"/>
      <c r="AD35" s="22" t="str">
        <f ca="1">IF(ISBLANK(RiskRegister[[#This Row],[Risk Due Date]]), "Missing Risk Due Date", IF(RiskRegister[[#This Row],[Risk Due Date]] &lt; TODAY(), "Overdue", "Not Overdue"))</f>
        <v>Missing Risk Due Date</v>
      </c>
      <c r="AF35" s="22" t="str">
        <f>IF(ISBLANK(RiskRegister[[#This Row],[Risk Due Date]]), "Missing Risk Due Date", TEXT(RiskRegister[[#This Row],[Risk Due Date]], "YYYY-MM"))</f>
        <v>Missing Risk Due Date</v>
      </c>
      <c r="AG35" s="22" t="str">
        <f>IF(RiskRegister[[#This Row],[Created Date]]="","Created Date missing",(TEXT(RiskRegister[[#This Row],[Created Date]],"mmm") &amp; "-" &amp; YEAR(RiskRegister[[#This Row],[Created Date]])))</f>
        <v>Created Date missing</v>
      </c>
      <c r="AH35" s="79">
        <f>IF(RiskRegister[[#This Row],[Risk Status]]="Closed",RiskRegister[[#This Row],[Risk Close Date]],RiskRegister[[#This Row],[Risk Due Date]])</f>
        <v>0</v>
      </c>
      <c r="AI35" s="79">
        <f>IF(RiskRegister[[#This Row],[Risk-Change-Date]]=0,DATE(2030,1,1),RiskRegister[[#This Row],[Risk-Change-Date]])</f>
        <v>47484</v>
      </c>
      <c r="AJ35" s="22" t="str">
        <f>RiskRegister[[#This Row],[Inherent Impact Level]]&amp;"-"&amp;RiskRegister[[#This Row],[Inherent Likelihood Level]]</f>
        <v>-- Select Impact ----- Select Likelihood --</v>
      </c>
      <c r="AK35" s="22" t="str">
        <f>RiskRegister[[#This Row],[Residual Impact Level]]&amp;"-"&amp;RiskRegister[[#This Row],[Residual Likelihood Level]]</f>
        <v>-- Select Impact ----- Select Likelihood --</v>
      </c>
      <c r="AL35" s="22" t="str">
        <f t="shared" si="0"/>
        <v>Error</v>
      </c>
      <c r="AM35" s="22" t="str">
        <f>IF(RiskRegister[[#This Row],[Risk Status]]="Closed",RiskRegister[[#This Row],[Residual Impact Level]],RiskRegister[[#This Row],[Inherent Impact Level]])</f>
        <v>-- Select Impact --</v>
      </c>
      <c r="AN35" s="22" t="str">
        <f>IF(RiskRegister[[#This Row],[Risk Status]]="Closed",RiskRegister[[#This Row],[Residual Likelihood Level]],RiskRegister[[#This Row],[Inherent Likelihood Level]])</f>
        <v>-- Select Likelihood --</v>
      </c>
      <c r="AO35" s="22" t="str">
        <f>IF(RiskRegister[[#This Row],[Risk Status]]="Closed",RiskRegister[[#This Row],[Residual-I-L-Combo]],RiskRegister[[#This Row],[Inherent-I-L-Combo]])</f>
        <v>-- Select Impact ----- Select Likelihood --</v>
      </c>
      <c r="AP35" s="22" t="str">
        <f t="shared" si="1"/>
        <v>-- Error --</v>
      </c>
    </row>
    <row r="36" spans="1:42" s="18" customFormat="1" ht="64" x14ac:dyDescent="0.2">
      <c r="A36" s="18">
        <v>33</v>
      </c>
      <c r="G36" s="18" t="s">
        <v>87</v>
      </c>
      <c r="I36" s="18" t="s">
        <v>85</v>
      </c>
      <c r="L36" s="18" t="s">
        <v>112</v>
      </c>
      <c r="M36" s="19" t="str">
        <f>VLOOKUP(RiskRegister[[#This Row],[Inherent Impact Level]],'Rating factors'!$F$4:$G$9,2,FALSE)</f>
        <v>--- Error ---</v>
      </c>
      <c r="N36" s="18" t="s">
        <v>89</v>
      </c>
      <c r="O36" s="19" t="str">
        <f>VLOOKUP(RiskRegister[[#This Row],[Inherent Likelihood Level]],'Rating factors'!$F$16:$G$21,2,FALSE)</f>
        <v>--- Error ---</v>
      </c>
      <c r="P36" s="19" t="str">
        <f>IFERROR(VLOOKUP(RiskRegister[[#This Row],[Inherent Risk Rating]],'Rating factors'!$F$30:$G$44,2,FALSE),"-- Error --")</f>
        <v>-- Error --</v>
      </c>
      <c r="Q36" s="19" t="str">
        <f>IFERROR(RiskRegister[[#This Row],[Inherent Impact Rating]]*RiskRegister[[#This Row],[Inherent Likelihood Rating]],"-- Error --")</f>
        <v>-- Error --</v>
      </c>
      <c r="R36" s="18" t="s">
        <v>111</v>
      </c>
      <c r="T36" s="18" t="s">
        <v>112</v>
      </c>
      <c r="U36" s="19" t="str">
        <f>VLOOKUP(RiskRegister[[#This Row],[Residual Impact Level]],'Rating factors'!$F$4:$G$9,2,FALSE)</f>
        <v>--- Error ---</v>
      </c>
      <c r="V36" s="18" t="s">
        <v>89</v>
      </c>
      <c r="W36" s="19" t="str">
        <f>VLOOKUP(RiskRegister[[#This Row],[Residual Likelihood Level]],'Rating factors'!$F$16:$G$21,2,FALSE)</f>
        <v>--- Error ---</v>
      </c>
      <c r="X36" s="19" t="str">
        <f>IFERROR(VLOOKUP(RiskRegister[[#This Row],[Residual Risk Rating]],'Rating factors'!$F$30:$G$44,2,FALSE),"-- Error --")</f>
        <v>-- Error --</v>
      </c>
      <c r="Y36" s="19" t="str">
        <f>IFERROR(RiskRegister[[#This Row],[Residual Impact Rating]]*RiskRegister[[#This Row],[Residual Likelihood Rating]],"-- Error --")</f>
        <v>-- Error --</v>
      </c>
      <c r="Z36" s="18" t="s">
        <v>113</v>
      </c>
      <c r="AB36" s="61"/>
      <c r="AD36" s="22" t="str">
        <f ca="1">IF(ISBLANK(RiskRegister[[#This Row],[Risk Due Date]]), "Missing Risk Due Date", IF(RiskRegister[[#This Row],[Risk Due Date]] &lt; TODAY(), "Overdue", "Not Overdue"))</f>
        <v>Missing Risk Due Date</v>
      </c>
      <c r="AF36" s="22" t="str">
        <f>IF(ISBLANK(RiskRegister[[#This Row],[Risk Due Date]]), "Missing Risk Due Date", TEXT(RiskRegister[[#This Row],[Risk Due Date]], "YYYY-MM"))</f>
        <v>Missing Risk Due Date</v>
      </c>
      <c r="AG36" s="22" t="str">
        <f>IF(RiskRegister[[#This Row],[Created Date]]="","Created Date missing",(TEXT(RiskRegister[[#This Row],[Created Date]],"mmm") &amp; "-" &amp; YEAR(RiskRegister[[#This Row],[Created Date]])))</f>
        <v>Created Date missing</v>
      </c>
      <c r="AH36" s="79">
        <f>IF(RiskRegister[[#This Row],[Risk Status]]="Closed",RiskRegister[[#This Row],[Risk Close Date]],RiskRegister[[#This Row],[Risk Due Date]])</f>
        <v>0</v>
      </c>
      <c r="AI36" s="79">
        <f>IF(RiskRegister[[#This Row],[Risk-Change-Date]]=0,DATE(2030,1,1),RiskRegister[[#This Row],[Risk-Change-Date]])</f>
        <v>47484</v>
      </c>
      <c r="AJ36" s="22" t="str">
        <f>RiskRegister[[#This Row],[Inherent Impact Level]]&amp;"-"&amp;RiskRegister[[#This Row],[Inherent Likelihood Level]]</f>
        <v>-- Select Impact ----- Select Likelihood --</v>
      </c>
      <c r="AK36" s="22" t="str">
        <f>RiskRegister[[#This Row],[Residual Impact Level]]&amp;"-"&amp;RiskRegister[[#This Row],[Residual Likelihood Level]]</f>
        <v>-- Select Impact ----- Select Likelihood --</v>
      </c>
      <c r="AL36" s="22" t="str">
        <f t="shared" si="0"/>
        <v>Error</v>
      </c>
      <c r="AM36" s="22" t="str">
        <f>IF(RiskRegister[[#This Row],[Risk Status]]="Closed",RiskRegister[[#This Row],[Residual Impact Level]],RiskRegister[[#This Row],[Inherent Impact Level]])</f>
        <v>-- Select Impact --</v>
      </c>
      <c r="AN36" s="22" t="str">
        <f>IF(RiskRegister[[#This Row],[Risk Status]]="Closed",RiskRegister[[#This Row],[Residual Likelihood Level]],RiskRegister[[#This Row],[Inherent Likelihood Level]])</f>
        <v>-- Select Likelihood --</v>
      </c>
      <c r="AO36" s="22" t="str">
        <f>IF(RiskRegister[[#This Row],[Risk Status]]="Closed",RiskRegister[[#This Row],[Residual-I-L-Combo]],RiskRegister[[#This Row],[Inherent-I-L-Combo]])</f>
        <v>-- Select Impact ----- Select Likelihood --</v>
      </c>
      <c r="AP36" s="22" t="str">
        <f t="shared" si="1"/>
        <v>-- Error --</v>
      </c>
    </row>
    <row r="37" spans="1:42" s="18" customFormat="1" ht="64" x14ac:dyDescent="0.2">
      <c r="A37" s="18">
        <v>34</v>
      </c>
      <c r="G37" s="18" t="s">
        <v>87</v>
      </c>
      <c r="I37" s="18" t="s">
        <v>85</v>
      </c>
      <c r="L37" s="18" t="s">
        <v>112</v>
      </c>
      <c r="M37" s="19" t="str">
        <f>VLOOKUP(RiskRegister[[#This Row],[Inherent Impact Level]],'Rating factors'!$F$4:$G$9,2,FALSE)</f>
        <v>--- Error ---</v>
      </c>
      <c r="N37" s="18" t="s">
        <v>89</v>
      </c>
      <c r="O37" s="19" t="str">
        <f>VLOOKUP(RiskRegister[[#This Row],[Inherent Likelihood Level]],'Rating factors'!$F$16:$G$21,2,FALSE)</f>
        <v>--- Error ---</v>
      </c>
      <c r="P37" s="19" t="str">
        <f>IFERROR(VLOOKUP(RiskRegister[[#This Row],[Inherent Risk Rating]],'Rating factors'!$F$30:$G$44,2,FALSE),"-- Error --")</f>
        <v>-- Error --</v>
      </c>
      <c r="Q37" s="19" t="str">
        <f>IFERROR(RiskRegister[[#This Row],[Inherent Impact Rating]]*RiskRegister[[#This Row],[Inherent Likelihood Rating]],"-- Error --")</f>
        <v>-- Error --</v>
      </c>
      <c r="R37" s="18" t="s">
        <v>111</v>
      </c>
      <c r="T37" s="18" t="s">
        <v>112</v>
      </c>
      <c r="U37" s="19" t="str">
        <f>VLOOKUP(RiskRegister[[#This Row],[Residual Impact Level]],'Rating factors'!$F$4:$G$9,2,FALSE)</f>
        <v>--- Error ---</v>
      </c>
      <c r="V37" s="18" t="s">
        <v>89</v>
      </c>
      <c r="W37" s="19" t="str">
        <f>VLOOKUP(RiskRegister[[#This Row],[Residual Likelihood Level]],'Rating factors'!$F$16:$G$21,2,FALSE)</f>
        <v>--- Error ---</v>
      </c>
      <c r="X37" s="19" t="str">
        <f>IFERROR(VLOOKUP(RiskRegister[[#This Row],[Residual Risk Rating]],'Rating factors'!$F$30:$G$44,2,FALSE),"-- Error --")</f>
        <v>-- Error --</v>
      </c>
      <c r="Y37" s="19" t="str">
        <f>IFERROR(RiskRegister[[#This Row],[Residual Impact Rating]]*RiskRegister[[#This Row],[Residual Likelihood Rating]],"-- Error --")</f>
        <v>-- Error --</v>
      </c>
      <c r="Z37" s="18" t="s">
        <v>113</v>
      </c>
      <c r="AB37" s="61"/>
      <c r="AD37" s="22" t="str">
        <f ca="1">IF(ISBLANK(RiskRegister[[#This Row],[Risk Due Date]]), "Missing Risk Due Date", IF(RiskRegister[[#This Row],[Risk Due Date]] &lt; TODAY(), "Overdue", "Not Overdue"))</f>
        <v>Missing Risk Due Date</v>
      </c>
      <c r="AF37" s="22" t="str">
        <f>IF(ISBLANK(RiskRegister[[#This Row],[Risk Due Date]]), "Missing Risk Due Date", TEXT(RiskRegister[[#This Row],[Risk Due Date]], "YYYY-MM"))</f>
        <v>Missing Risk Due Date</v>
      </c>
      <c r="AG37" s="22" t="str">
        <f>IF(RiskRegister[[#This Row],[Created Date]]="","Created Date missing",(TEXT(RiskRegister[[#This Row],[Created Date]],"mmm") &amp; "-" &amp; YEAR(RiskRegister[[#This Row],[Created Date]])))</f>
        <v>Created Date missing</v>
      </c>
      <c r="AH37" s="79">
        <f>IF(RiskRegister[[#This Row],[Risk Status]]="Closed",RiskRegister[[#This Row],[Risk Close Date]],RiskRegister[[#This Row],[Risk Due Date]])</f>
        <v>0</v>
      </c>
      <c r="AI37" s="79">
        <f>IF(RiskRegister[[#This Row],[Risk-Change-Date]]=0,DATE(2030,1,1),RiskRegister[[#This Row],[Risk-Change-Date]])</f>
        <v>47484</v>
      </c>
      <c r="AJ37" s="22" t="str">
        <f>RiskRegister[[#This Row],[Inherent Impact Level]]&amp;"-"&amp;RiskRegister[[#This Row],[Inherent Likelihood Level]]</f>
        <v>-- Select Impact ----- Select Likelihood --</v>
      </c>
      <c r="AK37" s="22" t="str">
        <f>RiskRegister[[#This Row],[Residual Impact Level]]&amp;"-"&amp;RiskRegister[[#This Row],[Residual Likelihood Level]]</f>
        <v>-- Select Impact ----- Select Likelihood --</v>
      </c>
      <c r="AL37" s="22" t="str">
        <f t="shared" si="0"/>
        <v>Error</v>
      </c>
      <c r="AM37" s="22" t="str">
        <f>IF(RiskRegister[[#This Row],[Risk Status]]="Closed",RiskRegister[[#This Row],[Residual Impact Level]],RiskRegister[[#This Row],[Inherent Impact Level]])</f>
        <v>-- Select Impact --</v>
      </c>
      <c r="AN37" s="22" t="str">
        <f>IF(RiskRegister[[#This Row],[Risk Status]]="Closed",RiskRegister[[#This Row],[Residual Likelihood Level]],RiskRegister[[#This Row],[Inherent Likelihood Level]])</f>
        <v>-- Select Likelihood --</v>
      </c>
      <c r="AO37" s="22" t="str">
        <f>IF(RiskRegister[[#This Row],[Risk Status]]="Closed",RiskRegister[[#This Row],[Residual-I-L-Combo]],RiskRegister[[#This Row],[Inherent-I-L-Combo]])</f>
        <v>-- Select Impact ----- Select Likelihood --</v>
      </c>
      <c r="AP37" s="22" t="str">
        <f t="shared" si="1"/>
        <v>-- Error --</v>
      </c>
    </row>
    <row r="38" spans="1:42" s="18" customFormat="1" ht="64" x14ac:dyDescent="0.2">
      <c r="A38" s="18">
        <v>35</v>
      </c>
      <c r="G38" s="18" t="s">
        <v>87</v>
      </c>
      <c r="I38" s="18" t="s">
        <v>85</v>
      </c>
      <c r="L38" s="18" t="s">
        <v>112</v>
      </c>
      <c r="M38" s="19" t="str">
        <f>VLOOKUP(RiskRegister[[#This Row],[Inherent Impact Level]],'Rating factors'!$F$4:$G$9,2,FALSE)</f>
        <v>--- Error ---</v>
      </c>
      <c r="N38" s="18" t="s">
        <v>89</v>
      </c>
      <c r="O38" s="19" t="str">
        <f>VLOOKUP(RiskRegister[[#This Row],[Inherent Likelihood Level]],'Rating factors'!$F$16:$G$21,2,FALSE)</f>
        <v>--- Error ---</v>
      </c>
      <c r="P38" s="19" t="str">
        <f>IFERROR(VLOOKUP(RiskRegister[[#This Row],[Inherent Risk Rating]],'Rating factors'!$F$30:$G$44,2,FALSE),"-- Error --")</f>
        <v>-- Error --</v>
      </c>
      <c r="Q38" s="19" t="str">
        <f>IFERROR(RiskRegister[[#This Row],[Inherent Impact Rating]]*RiskRegister[[#This Row],[Inherent Likelihood Rating]],"-- Error --")</f>
        <v>-- Error --</v>
      </c>
      <c r="R38" s="18" t="s">
        <v>111</v>
      </c>
      <c r="T38" s="18" t="s">
        <v>112</v>
      </c>
      <c r="U38" s="19" t="str">
        <f>VLOOKUP(RiskRegister[[#This Row],[Residual Impact Level]],'Rating factors'!$F$4:$G$9,2,FALSE)</f>
        <v>--- Error ---</v>
      </c>
      <c r="V38" s="18" t="s">
        <v>89</v>
      </c>
      <c r="W38" s="19" t="str">
        <f>VLOOKUP(RiskRegister[[#This Row],[Residual Likelihood Level]],'Rating factors'!$F$16:$G$21,2,FALSE)</f>
        <v>--- Error ---</v>
      </c>
      <c r="X38" s="19" t="str">
        <f>IFERROR(VLOOKUP(RiskRegister[[#This Row],[Residual Risk Rating]],'Rating factors'!$F$30:$G$44,2,FALSE),"-- Error --")</f>
        <v>-- Error --</v>
      </c>
      <c r="Y38" s="19" t="str">
        <f>IFERROR(RiskRegister[[#This Row],[Residual Impact Rating]]*RiskRegister[[#This Row],[Residual Likelihood Rating]],"-- Error --")</f>
        <v>-- Error --</v>
      </c>
      <c r="Z38" s="18" t="s">
        <v>113</v>
      </c>
      <c r="AB38" s="61"/>
      <c r="AD38" s="22" t="str">
        <f ca="1">IF(ISBLANK(RiskRegister[[#This Row],[Risk Due Date]]), "Missing Risk Due Date", IF(RiskRegister[[#This Row],[Risk Due Date]] &lt; TODAY(), "Overdue", "Not Overdue"))</f>
        <v>Missing Risk Due Date</v>
      </c>
      <c r="AF38" s="22" t="str">
        <f>IF(ISBLANK(RiskRegister[[#This Row],[Risk Due Date]]), "Missing Risk Due Date", TEXT(RiskRegister[[#This Row],[Risk Due Date]], "YYYY-MM"))</f>
        <v>Missing Risk Due Date</v>
      </c>
      <c r="AG38" s="22" t="str">
        <f>IF(RiskRegister[[#This Row],[Created Date]]="","Created Date missing",(TEXT(RiskRegister[[#This Row],[Created Date]],"mmm") &amp; "-" &amp; YEAR(RiskRegister[[#This Row],[Created Date]])))</f>
        <v>Created Date missing</v>
      </c>
      <c r="AH38" s="79">
        <f>IF(RiskRegister[[#This Row],[Risk Status]]="Closed",RiskRegister[[#This Row],[Risk Close Date]],RiskRegister[[#This Row],[Risk Due Date]])</f>
        <v>0</v>
      </c>
      <c r="AI38" s="79">
        <f>IF(RiskRegister[[#This Row],[Risk-Change-Date]]=0,DATE(2030,1,1),RiskRegister[[#This Row],[Risk-Change-Date]])</f>
        <v>47484</v>
      </c>
      <c r="AJ38" s="22" t="str">
        <f>RiskRegister[[#This Row],[Inherent Impact Level]]&amp;"-"&amp;RiskRegister[[#This Row],[Inherent Likelihood Level]]</f>
        <v>-- Select Impact ----- Select Likelihood --</v>
      </c>
      <c r="AK38" s="22" t="str">
        <f>RiskRegister[[#This Row],[Residual Impact Level]]&amp;"-"&amp;RiskRegister[[#This Row],[Residual Likelihood Level]]</f>
        <v>-- Select Impact ----- Select Likelihood --</v>
      </c>
      <c r="AL38" s="22" t="str">
        <f t="shared" si="0"/>
        <v>Error</v>
      </c>
      <c r="AM38" s="22" t="str">
        <f>IF(RiskRegister[[#This Row],[Risk Status]]="Closed",RiskRegister[[#This Row],[Residual Impact Level]],RiskRegister[[#This Row],[Inherent Impact Level]])</f>
        <v>-- Select Impact --</v>
      </c>
      <c r="AN38" s="22" t="str">
        <f>IF(RiskRegister[[#This Row],[Risk Status]]="Closed",RiskRegister[[#This Row],[Residual Likelihood Level]],RiskRegister[[#This Row],[Inherent Likelihood Level]])</f>
        <v>-- Select Likelihood --</v>
      </c>
      <c r="AO38" s="22" t="str">
        <f>IF(RiskRegister[[#This Row],[Risk Status]]="Closed",RiskRegister[[#This Row],[Residual-I-L-Combo]],RiskRegister[[#This Row],[Inherent-I-L-Combo]])</f>
        <v>-- Select Impact ----- Select Likelihood --</v>
      </c>
      <c r="AP38" s="22" t="str">
        <f t="shared" si="1"/>
        <v>-- Error --</v>
      </c>
    </row>
    <row r="39" spans="1:42" s="18" customFormat="1" ht="64" x14ac:dyDescent="0.2">
      <c r="A39" s="18">
        <v>36</v>
      </c>
      <c r="G39" s="18" t="s">
        <v>87</v>
      </c>
      <c r="I39" s="18" t="s">
        <v>85</v>
      </c>
      <c r="L39" s="18" t="s">
        <v>112</v>
      </c>
      <c r="M39" s="19" t="str">
        <f>VLOOKUP(RiskRegister[[#This Row],[Inherent Impact Level]],'Rating factors'!$F$4:$G$9,2,FALSE)</f>
        <v>--- Error ---</v>
      </c>
      <c r="N39" s="18" t="s">
        <v>89</v>
      </c>
      <c r="O39" s="19" t="str">
        <f>VLOOKUP(RiskRegister[[#This Row],[Inherent Likelihood Level]],'Rating factors'!$F$16:$G$21,2,FALSE)</f>
        <v>--- Error ---</v>
      </c>
      <c r="P39" s="19" t="str">
        <f>IFERROR(VLOOKUP(RiskRegister[[#This Row],[Inherent Risk Rating]],'Rating factors'!$F$30:$G$44,2,FALSE),"-- Error --")</f>
        <v>-- Error --</v>
      </c>
      <c r="Q39" s="19" t="str">
        <f>IFERROR(RiskRegister[[#This Row],[Inherent Impact Rating]]*RiskRegister[[#This Row],[Inherent Likelihood Rating]],"-- Error --")</f>
        <v>-- Error --</v>
      </c>
      <c r="R39" s="18" t="s">
        <v>111</v>
      </c>
      <c r="T39" s="18" t="s">
        <v>112</v>
      </c>
      <c r="U39" s="19" t="str">
        <f>VLOOKUP(RiskRegister[[#This Row],[Residual Impact Level]],'Rating factors'!$F$4:$G$9,2,FALSE)</f>
        <v>--- Error ---</v>
      </c>
      <c r="V39" s="18" t="s">
        <v>89</v>
      </c>
      <c r="W39" s="19" t="str">
        <f>VLOOKUP(RiskRegister[[#This Row],[Residual Likelihood Level]],'Rating factors'!$F$16:$G$21,2,FALSE)</f>
        <v>--- Error ---</v>
      </c>
      <c r="X39" s="19" t="str">
        <f>IFERROR(VLOOKUP(RiskRegister[[#This Row],[Residual Risk Rating]],'Rating factors'!$F$30:$G$44,2,FALSE),"-- Error --")</f>
        <v>-- Error --</v>
      </c>
      <c r="Y39" s="19" t="str">
        <f>IFERROR(RiskRegister[[#This Row],[Residual Impact Rating]]*RiskRegister[[#This Row],[Residual Likelihood Rating]],"-- Error --")</f>
        <v>-- Error --</v>
      </c>
      <c r="Z39" s="18" t="s">
        <v>113</v>
      </c>
      <c r="AB39" s="61"/>
      <c r="AD39" s="22" t="str">
        <f ca="1">IF(ISBLANK(RiskRegister[[#This Row],[Risk Due Date]]), "Missing Risk Due Date", IF(RiskRegister[[#This Row],[Risk Due Date]] &lt; TODAY(), "Overdue", "Not Overdue"))</f>
        <v>Missing Risk Due Date</v>
      </c>
      <c r="AF39" s="22" t="str">
        <f>IF(ISBLANK(RiskRegister[[#This Row],[Risk Due Date]]), "Missing Risk Due Date", TEXT(RiskRegister[[#This Row],[Risk Due Date]], "YYYY-MM"))</f>
        <v>Missing Risk Due Date</v>
      </c>
      <c r="AG39" s="22" t="str">
        <f>IF(RiskRegister[[#This Row],[Created Date]]="","Created Date missing",(TEXT(RiskRegister[[#This Row],[Created Date]],"mmm") &amp; "-" &amp; YEAR(RiskRegister[[#This Row],[Created Date]])))</f>
        <v>Created Date missing</v>
      </c>
      <c r="AH39" s="79">
        <f>IF(RiskRegister[[#This Row],[Risk Status]]="Closed",RiskRegister[[#This Row],[Risk Close Date]],RiskRegister[[#This Row],[Risk Due Date]])</f>
        <v>0</v>
      </c>
      <c r="AI39" s="79">
        <f>IF(RiskRegister[[#This Row],[Risk-Change-Date]]=0,DATE(2030,1,1),RiskRegister[[#This Row],[Risk-Change-Date]])</f>
        <v>47484</v>
      </c>
      <c r="AJ39" s="22" t="str">
        <f>RiskRegister[[#This Row],[Inherent Impact Level]]&amp;"-"&amp;RiskRegister[[#This Row],[Inherent Likelihood Level]]</f>
        <v>-- Select Impact ----- Select Likelihood --</v>
      </c>
      <c r="AK39" s="22" t="str">
        <f>RiskRegister[[#This Row],[Residual Impact Level]]&amp;"-"&amp;RiskRegister[[#This Row],[Residual Likelihood Level]]</f>
        <v>-- Select Impact ----- Select Likelihood --</v>
      </c>
      <c r="AL39" s="22" t="str">
        <f t="shared" si="0"/>
        <v>Error</v>
      </c>
      <c r="AM39" s="22" t="str">
        <f>IF(RiskRegister[[#This Row],[Risk Status]]="Closed",RiskRegister[[#This Row],[Residual Impact Level]],RiskRegister[[#This Row],[Inherent Impact Level]])</f>
        <v>-- Select Impact --</v>
      </c>
      <c r="AN39" s="22" t="str">
        <f>IF(RiskRegister[[#This Row],[Risk Status]]="Closed",RiskRegister[[#This Row],[Residual Likelihood Level]],RiskRegister[[#This Row],[Inherent Likelihood Level]])</f>
        <v>-- Select Likelihood --</v>
      </c>
      <c r="AO39" s="22" t="str">
        <f>IF(RiskRegister[[#This Row],[Risk Status]]="Closed",RiskRegister[[#This Row],[Residual-I-L-Combo]],RiskRegister[[#This Row],[Inherent-I-L-Combo]])</f>
        <v>-- Select Impact ----- Select Likelihood --</v>
      </c>
      <c r="AP39" s="22" t="str">
        <f t="shared" si="1"/>
        <v>-- Error --</v>
      </c>
    </row>
    <row r="40" spans="1:42" s="18" customFormat="1" ht="64" x14ac:dyDescent="0.2">
      <c r="A40" s="18">
        <v>37</v>
      </c>
      <c r="G40" s="18" t="s">
        <v>87</v>
      </c>
      <c r="I40" s="18" t="s">
        <v>85</v>
      </c>
      <c r="L40" s="18" t="s">
        <v>112</v>
      </c>
      <c r="M40" s="19" t="str">
        <f>VLOOKUP(RiskRegister[[#This Row],[Inherent Impact Level]],'Rating factors'!$F$4:$G$9,2,FALSE)</f>
        <v>--- Error ---</v>
      </c>
      <c r="N40" s="18" t="s">
        <v>89</v>
      </c>
      <c r="O40" s="19" t="str">
        <f>VLOOKUP(RiskRegister[[#This Row],[Inherent Likelihood Level]],'Rating factors'!$F$16:$G$21,2,FALSE)</f>
        <v>--- Error ---</v>
      </c>
      <c r="P40" s="19" t="str">
        <f>IFERROR(VLOOKUP(RiskRegister[[#This Row],[Inherent Risk Rating]],'Rating factors'!$F$30:$G$44,2,FALSE),"-- Error --")</f>
        <v>-- Error --</v>
      </c>
      <c r="Q40" s="19" t="str">
        <f>IFERROR(RiskRegister[[#This Row],[Inherent Impact Rating]]*RiskRegister[[#This Row],[Inherent Likelihood Rating]],"-- Error --")</f>
        <v>-- Error --</v>
      </c>
      <c r="R40" s="18" t="s">
        <v>111</v>
      </c>
      <c r="T40" s="18" t="s">
        <v>112</v>
      </c>
      <c r="U40" s="19" t="str">
        <f>VLOOKUP(RiskRegister[[#This Row],[Residual Impact Level]],'Rating factors'!$F$4:$G$9,2,FALSE)</f>
        <v>--- Error ---</v>
      </c>
      <c r="V40" s="18" t="s">
        <v>89</v>
      </c>
      <c r="W40" s="19" t="str">
        <f>VLOOKUP(RiskRegister[[#This Row],[Residual Likelihood Level]],'Rating factors'!$F$16:$G$21,2,FALSE)</f>
        <v>--- Error ---</v>
      </c>
      <c r="X40" s="19" t="str">
        <f>IFERROR(VLOOKUP(RiskRegister[[#This Row],[Residual Risk Rating]],'Rating factors'!$F$30:$G$44,2,FALSE),"-- Error --")</f>
        <v>-- Error --</v>
      </c>
      <c r="Y40" s="19" t="str">
        <f>IFERROR(RiskRegister[[#This Row],[Residual Impact Rating]]*RiskRegister[[#This Row],[Residual Likelihood Rating]],"-- Error --")</f>
        <v>-- Error --</v>
      </c>
      <c r="Z40" s="18" t="s">
        <v>113</v>
      </c>
      <c r="AB40" s="61"/>
      <c r="AD40" s="22" t="str">
        <f ca="1">IF(ISBLANK(RiskRegister[[#This Row],[Risk Due Date]]), "Missing Risk Due Date", IF(RiskRegister[[#This Row],[Risk Due Date]] &lt; TODAY(), "Overdue", "Not Overdue"))</f>
        <v>Missing Risk Due Date</v>
      </c>
      <c r="AF40" s="22" t="str">
        <f>IF(ISBLANK(RiskRegister[[#This Row],[Risk Due Date]]), "Missing Risk Due Date", TEXT(RiskRegister[[#This Row],[Risk Due Date]], "YYYY-MM"))</f>
        <v>Missing Risk Due Date</v>
      </c>
      <c r="AG40" s="22" t="str">
        <f>IF(RiskRegister[[#This Row],[Created Date]]="","Created Date missing",(TEXT(RiskRegister[[#This Row],[Created Date]],"mmm") &amp; "-" &amp; YEAR(RiskRegister[[#This Row],[Created Date]])))</f>
        <v>Created Date missing</v>
      </c>
      <c r="AH40" s="79">
        <f>IF(RiskRegister[[#This Row],[Risk Status]]="Closed",RiskRegister[[#This Row],[Risk Close Date]],RiskRegister[[#This Row],[Risk Due Date]])</f>
        <v>0</v>
      </c>
      <c r="AI40" s="79">
        <f>IF(RiskRegister[[#This Row],[Risk-Change-Date]]=0,DATE(2030,1,1),RiskRegister[[#This Row],[Risk-Change-Date]])</f>
        <v>47484</v>
      </c>
      <c r="AJ40" s="22" t="str">
        <f>RiskRegister[[#This Row],[Inherent Impact Level]]&amp;"-"&amp;RiskRegister[[#This Row],[Inherent Likelihood Level]]</f>
        <v>-- Select Impact ----- Select Likelihood --</v>
      </c>
      <c r="AK40" s="22" t="str">
        <f>RiskRegister[[#This Row],[Residual Impact Level]]&amp;"-"&amp;RiskRegister[[#This Row],[Residual Likelihood Level]]</f>
        <v>-- Select Impact ----- Select Likelihood --</v>
      </c>
      <c r="AL40" s="22" t="str">
        <f t="shared" si="0"/>
        <v>Error</v>
      </c>
      <c r="AM40" s="22" t="str">
        <f>IF(RiskRegister[[#This Row],[Risk Status]]="Closed",RiskRegister[[#This Row],[Residual Impact Level]],RiskRegister[[#This Row],[Inherent Impact Level]])</f>
        <v>-- Select Impact --</v>
      </c>
      <c r="AN40" s="22" t="str">
        <f>IF(RiskRegister[[#This Row],[Risk Status]]="Closed",RiskRegister[[#This Row],[Residual Likelihood Level]],RiskRegister[[#This Row],[Inherent Likelihood Level]])</f>
        <v>-- Select Likelihood --</v>
      </c>
      <c r="AO40" s="22" t="str">
        <f>IF(RiskRegister[[#This Row],[Risk Status]]="Closed",RiskRegister[[#This Row],[Residual-I-L-Combo]],RiskRegister[[#This Row],[Inherent-I-L-Combo]])</f>
        <v>-- Select Impact ----- Select Likelihood --</v>
      </c>
      <c r="AP40" s="22" t="str">
        <f t="shared" si="1"/>
        <v>-- Error --</v>
      </c>
    </row>
    <row r="41" spans="1:42" s="18" customFormat="1" ht="64" x14ac:dyDescent="0.2">
      <c r="A41" s="18">
        <v>38</v>
      </c>
      <c r="G41" s="18" t="s">
        <v>87</v>
      </c>
      <c r="I41" s="18" t="s">
        <v>85</v>
      </c>
      <c r="L41" s="18" t="s">
        <v>112</v>
      </c>
      <c r="M41" s="19" t="str">
        <f>VLOOKUP(RiskRegister[[#This Row],[Inherent Impact Level]],'Rating factors'!$F$4:$G$9,2,FALSE)</f>
        <v>--- Error ---</v>
      </c>
      <c r="N41" s="18" t="s">
        <v>89</v>
      </c>
      <c r="O41" s="19" t="str">
        <f>VLOOKUP(RiskRegister[[#This Row],[Inherent Likelihood Level]],'Rating factors'!$F$16:$G$21,2,FALSE)</f>
        <v>--- Error ---</v>
      </c>
      <c r="P41" s="19" t="str">
        <f>IFERROR(VLOOKUP(RiskRegister[[#This Row],[Inherent Risk Rating]],'Rating factors'!$F$30:$G$44,2,FALSE),"-- Error --")</f>
        <v>-- Error --</v>
      </c>
      <c r="Q41" s="19" t="str">
        <f>IFERROR(RiskRegister[[#This Row],[Inherent Impact Rating]]*RiskRegister[[#This Row],[Inherent Likelihood Rating]],"-- Error --")</f>
        <v>-- Error --</v>
      </c>
      <c r="R41" s="18" t="s">
        <v>111</v>
      </c>
      <c r="T41" s="18" t="s">
        <v>112</v>
      </c>
      <c r="U41" s="19" t="str">
        <f>VLOOKUP(RiskRegister[[#This Row],[Residual Impact Level]],'Rating factors'!$F$4:$G$9,2,FALSE)</f>
        <v>--- Error ---</v>
      </c>
      <c r="V41" s="18" t="s">
        <v>89</v>
      </c>
      <c r="W41" s="19" t="str">
        <f>VLOOKUP(RiskRegister[[#This Row],[Residual Likelihood Level]],'Rating factors'!$F$16:$G$21,2,FALSE)</f>
        <v>--- Error ---</v>
      </c>
      <c r="X41" s="19" t="str">
        <f>IFERROR(VLOOKUP(RiskRegister[[#This Row],[Residual Risk Rating]],'Rating factors'!$F$30:$G$44,2,FALSE),"-- Error --")</f>
        <v>-- Error --</v>
      </c>
      <c r="Y41" s="19" t="str">
        <f>IFERROR(RiskRegister[[#This Row],[Residual Impact Rating]]*RiskRegister[[#This Row],[Residual Likelihood Rating]],"-- Error --")</f>
        <v>-- Error --</v>
      </c>
      <c r="Z41" s="18" t="s">
        <v>113</v>
      </c>
      <c r="AB41" s="61"/>
      <c r="AD41" s="22" t="str">
        <f ca="1">IF(ISBLANK(RiskRegister[[#This Row],[Risk Due Date]]), "Missing Risk Due Date", IF(RiskRegister[[#This Row],[Risk Due Date]] &lt; TODAY(), "Overdue", "Not Overdue"))</f>
        <v>Missing Risk Due Date</v>
      </c>
      <c r="AF41" s="22" t="str">
        <f>IF(ISBLANK(RiskRegister[[#This Row],[Risk Due Date]]), "Missing Risk Due Date", TEXT(RiskRegister[[#This Row],[Risk Due Date]], "YYYY-MM"))</f>
        <v>Missing Risk Due Date</v>
      </c>
      <c r="AG41" s="22" t="str">
        <f>IF(RiskRegister[[#This Row],[Created Date]]="","Created Date missing",(TEXT(RiskRegister[[#This Row],[Created Date]],"mmm") &amp; "-" &amp; YEAR(RiskRegister[[#This Row],[Created Date]])))</f>
        <v>Created Date missing</v>
      </c>
      <c r="AH41" s="79">
        <f>IF(RiskRegister[[#This Row],[Risk Status]]="Closed",RiskRegister[[#This Row],[Risk Close Date]],RiskRegister[[#This Row],[Risk Due Date]])</f>
        <v>0</v>
      </c>
      <c r="AI41" s="79">
        <f>IF(RiskRegister[[#This Row],[Risk-Change-Date]]=0,DATE(2030,1,1),RiskRegister[[#This Row],[Risk-Change-Date]])</f>
        <v>47484</v>
      </c>
      <c r="AJ41" s="22" t="str">
        <f>RiskRegister[[#This Row],[Inherent Impact Level]]&amp;"-"&amp;RiskRegister[[#This Row],[Inherent Likelihood Level]]</f>
        <v>-- Select Impact ----- Select Likelihood --</v>
      </c>
      <c r="AK41" s="22" t="str">
        <f>RiskRegister[[#This Row],[Residual Impact Level]]&amp;"-"&amp;RiskRegister[[#This Row],[Residual Likelihood Level]]</f>
        <v>-- Select Impact ----- Select Likelihood --</v>
      </c>
      <c r="AL41" s="22" t="str">
        <f t="shared" si="0"/>
        <v>Error</v>
      </c>
      <c r="AM41" s="22" t="str">
        <f>IF(RiskRegister[[#This Row],[Risk Status]]="Closed",RiskRegister[[#This Row],[Residual Impact Level]],RiskRegister[[#This Row],[Inherent Impact Level]])</f>
        <v>-- Select Impact --</v>
      </c>
      <c r="AN41" s="22" t="str">
        <f>IF(RiskRegister[[#This Row],[Risk Status]]="Closed",RiskRegister[[#This Row],[Residual Likelihood Level]],RiskRegister[[#This Row],[Inherent Likelihood Level]])</f>
        <v>-- Select Likelihood --</v>
      </c>
      <c r="AO41" s="22" t="str">
        <f>IF(RiskRegister[[#This Row],[Risk Status]]="Closed",RiskRegister[[#This Row],[Residual-I-L-Combo]],RiskRegister[[#This Row],[Inherent-I-L-Combo]])</f>
        <v>-- Select Impact ----- Select Likelihood --</v>
      </c>
      <c r="AP41" s="22" t="str">
        <f t="shared" si="1"/>
        <v>-- Error --</v>
      </c>
    </row>
    <row r="42" spans="1:42" s="18" customFormat="1" ht="64" x14ac:dyDescent="0.2">
      <c r="A42" s="18">
        <v>39</v>
      </c>
      <c r="G42" s="18" t="s">
        <v>87</v>
      </c>
      <c r="I42" s="18" t="s">
        <v>85</v>
      </c>
      <c r="L42" s="18" t="s">
        <v>112</v>
      </c>
      <c r="M42" s="19" t="str">
        <f>VLOOKUP(RiskRegister[[#This Row],[Inherent Impact Level]],'Rating factors'!$F$4:$G$9,2,FALSE)</f>
        <v>--- Error ---</v>
      </c>
      <c r="N42" s="18" t="s">
        <v>89</v>
      </c>
      <c r="O42" s="19" t="str">
        <f>VLOOKUP(RiskRegister[[#This Row],[Inherent Likelihood Level]],'Rating factors'!$F$16:$G$21,2,FALSE)</f>
        <v>--- Error ---</v>
      </c>
      <c r="P42" s="19" t="str">
        <f>IFERROR(VLOOKUP(RiskRegister[[#This Row],[Inherent Risk Rating]],'Rating factors'!$F$30:$G$44,2,FALSE),"-- Error --")</f>
        <v>-- Error --</v>
      </c>
      <c r="Q42" s="19" t="str">
        <f>IFERROR(RiskRegister[[#This Row],[Inherent Impact Rating]]*RiskRegister[[#This Row],[Inherent Likelihood Rating]],"-- Error --")</f>
        <v>-- Error --</v>
      </c>
      <c r="R42" s="18" t="s">
        <v>111</v>
      </c>
      <c r="T42" s="18" t="s">
        <v>112</v>
      </c>
      <c r="U42" s="19" t="str">
        <f>VLOOKUP(RiskRegister[[#This Row],[Residual Impact Level]],'Rating factors'!$F$4:$G$9,2,FALSE)</f>
        <v>--- Error ---</v>
      </c>
      <c r="V42" s="18" t="s">
        <v>89</v>
      </c>
      <c r="W42" s="19" t="str">
        <f>VLOOKUP(RiskRegister[[#This Row],[Residual Likelihood Level]],'Rating factors'!$F$16:$G$21,2,FALSE)</f>
        <v>--- Error ---</v>
      </c>
      <c r="X42" s="19" t="str">
        <f>IFERROR(VLOOKUP(RiskRegister[[#This Row],[Residual Risk Rating]],'Rating factors'!$F$30:$G$44,2,FALSE),"-- Error --")</f>
        <v>-- Error --</v>
      </c>
      <c r="Y42" s="19" t="str">
        <f>IFERROR(RiskRegister[[#This Row],[Residual Impact Rating]]*RiskRegister[[#This Row],[Residual Likelihood Rating]],"-- Error --")</f>
        <v>-- Error --</v>
      </c>
      <c r="Z42" s="18" t="s">
        <v>113</v>
      </c>
      <c r="AB42" s="61"/>
      <c r="AD42" s="22" t="str">
        <f ca="1">IF(ISBLANK(RiskRegister[[#This Row],[Risk Due Date]]), "Missing Risk Due Date", IF(RiskRegister[[#This Row],[Risk Due Date]] &lt; TODAY(), "Overdue", "Not Overdue"))</f>
        <v>Missing Risk Due Date</v>
      </c>
      <c r="AF42" s="22" t="str">
        <f>IF(ISBLANK(RiskRegister[[#This Row],[Risk Due Date]]), "Missing Risk Due Date", TEXT(RiskRegister[[#This Row],[Risk Due Date]], "YYYY-MM"))</f>
        <v>Missing Risk Due Date</v>
      </c>
      <c r="AG42" s="22" t="str">
        <f>IF(RiskRegister[[#This Row],[Created Date]]="","Created Date missing",(TEXT(RiskRegister[[#This Row],[Created Date]],"mmm") &amp; "-" &amp; YEAR(RiskRegister[[#This Row],[Created Date]])))</f>
        <v>Created Date missing</v>
      </c>
      <c r="AH42" s="79">
        <f>IF(RiskRegister[[#This Row],[Risk Status]]="Closed",RiskRegister[[#This Row],[Risk Close Date]],RiskRegister[[#This Row],[Risk Due Date]])</f>
        <v>0</v>
      </c>
      <c r="AI42" s="79">
        <f>IF(RiskRegister[[#This Row],[Risk-Change-Date]]=0,DATE(2030,1,1),RiskRegister[[#This Row],[Risk-Change-Date]])</f>
        <v>47484</v>
      </c>
      <c r="AJ42" s="22" t="str">
        <f>RiskRegister[[#This Row],[Inherent Impact Level]]&amp;"-"&amp;RiskRegister[[#This Row],[Inherent Likelihood Level]]</f>
        <v>-- Select Impact ----- Select Likelihood --</v>
      </c>
      <c r="AK42" s="22" t="str">
        <f>RiskRegister[[#This Row],[Residual Impact Level]]&amp;"-"&amp;RiskRegister[[#This Row],[Residual Likelihood Level]]</f>
        <v>-- Select Impact ----- Select Likelihood --</v>
      </c>
      <c r="AL42" s="22" t="str">
        <f t="shared" si="0"/>
        <v>Error</v>
      </c>
      <c r="AM42" s="22" t="str">
        <f>IF(RiskRegister[[#This Row],[Risk Status]]="Closed",RiskRegister[[#This Row],[Residual Impact Level]],RiskRegister[[#This Row],[Inherent Impact Level]])</f>
        <v>-- Select Impact --</v>
      </c>
      <c r="AN42" s="22" t="str">
        <f>IF(RiskRegister[[#This Row],[Risk Status]]="Closed",RiskRegister[[#This Row],[Residual Likelihood Level]],RiskRegister[[#This Row],[Inherent Likelihood Level]])</f>
        <v>-- Select Likelihood --</v>
      </c>
      <c r="AO42" s="22" t="str">
        <f>IF(RiskRegister[[#This Row],[Risk Status]]="Closed",RiskRegister[[#This Row],[Residual-I-L-Combo]],RiskRegister[[#This Row],[Inherent-I-L-Combo]])</f>
        <v>-- Select Impact ----- Select Likelihood --</v>
      </c>
      <c r="AP42" s="22" t="str">
        <f t="shared" si="1"/>
        <v>-- Error --</v>
      </c>
    </row>
    <row r="43" spans="1:42" s="18" customFormat="1" ht="64" x14ac:dyDescent="0.2">
      <c r="A43" s="18">
        <v>40</v>
      </c>
      <c r="G43" s="18" t="s">
        <v>87</v>
      </c>
      <c r="I43" s="18" t="s">
        <v>85</v>
      </c>
      <c r="L43" s="18" t="s">
        <v>112</v>
      </c>
      <c r="M43" s="19" t="str">
        <f>VLOOKUP(RiskRegister[[#This Row],[Inherent Impact Level]],'Rating factors'!$F$4:$G$9,2,FALSE)</f>
        <v>--- Error ---</v>
      </c>
      <c r="N43" s="18" t="s">
        <v>89</v>
      </c>
      <c r="O43" s="19" t="str">
        <f>VLOOKUP(RiskRegister[[#This Row],[Inherent Likelihood Level]],'Rating factors'!$F$16:$G$21,2,FALSE)</f>
        <v>--- Error ---</v>
      </c>
      <c r="P43" s="19" t="str">
        <f>IFERROR(VLOOKUP(RiskRegister[[#This Row],[Inherent Risk Rating]],'Rating factors'!$F$30:$G$44,2,FALSE),"-- Error --")</f>
        <v>-- Error --</v>
      </c>
      <c r="Q43" s="19" t="str">
        <f>IFERROR(RiskRegister[[#This Row],[Inherent Impact Rating]]*RiskRegister[[#This Row],[Inherent Likelihood Rating]],"-- Error --")</f>
        <v>-- Error --</v>
      </c>
      <c r="R43" s="18" t="s">
        <v>111</v>
      </c>
      <c r="T43" s="18" t="s">
        <v>112</v>
      </c>
      <c r="U43" s="19" t="str">
        <f>VLOOKUP(RiskRegister[[#This Row],[Residual Impact Level]],'Rating factors'!$F$4:$G$9,2,FALSE)</f>
        <v>--- Error ---</v>
      </c>
      <c r="V43" s="18" t="s">
        <v>89</v>
      </c>
      <c r="W43" s="19" t="str">
        <f>VLOOKUP(RiskRegister[[#This Row],[Residual Likelihood Level]],'Rating factors'!$F$16:$G$21,2,FALSE)</f>
        <v>--- Error ---</v>
      </c>
      <c r="X43" s="19" t="str">
        <f>IFERROR(VLOOKUP(RiskRegister[[#This Row],[Residual Risk Rating]],'Rating factors'!$F$30:$G$44,2,FALSE),"-- Error --")</f>
        <v>-- Error --</v>
      </c>
      <c r="Y43" s="19" t="str">
        <f>IFERROR(RiskRegister[[#This Row],[Residual Impact Rating]]*RiskRegister[[#This Row],[Residual Likelihood Rating]],"-- Error --")</f>
        <v>-- Error --</v>
      </c>
      <c r="Z43" s="18" t="s">
        <v>113</v>
      </c>
      <c r="AB43" s="61"/>
      <c r="AD43" s="22" t="str">
        <f ca="1">IF(ISBLANK(RiskRegister[[#This Row],[Risk Due Date]]), "Missing Risk Due Date", IF(RiskRegister[[#This Row],[Risk Due Date]] &lt; TODAY(), "Overdue", "Not Overdue"))</f>
        <v>Missing Risk Due Date</v>
      </c>
      <c r="AF43" s="22" t="str">
        <f>IF(ISBLANK(RiskRegister[[#This Row],[Risk Due Date]]), "Missing Risk Due Date", TEXT(RiskRegister[[#This Row],[Risk Due Date]], "YYYY-MM"))</f>
        <v>Missing Risk Due Date</v>
      </c>
      <c r="AG43" s="22" t="str">
        <f>IF(RiskRegister[[#This Row],[Created Date]]="","Created Date missing",(TEXT(RiskRegister[[#This Row],[Created Date]],"mmm") &amp; "-" &amp; YEAR(RiskRegister[[#This Row],[Created Date]])))</f>
        <v>Created Date missing</v>
      </c>
      <c r="AH43" s="79">
        <f>IF(RiskRegister[[#This Row],[Risk Status]]="Closed",RiskRegister[[#This Row],[Risk Close Date]],RiskRegister[[#This Row],[Risk Due Date]])</f>
        <v>0</v>
      </c>
      <c r="AI43" s="79">
        <f>IF(RiskRegister[[#This Row],[Risk-Change-Date]]=0,DATE(2030,1,1),RiskRegister[[#This Row],[Risk-Change-Date]])</f>
        <v>47484</v>
      </c>
      <c r="AJ43" s="22" t="str">
        <f>RiskRegister[[#This Row],[Inherent Impact Level]]&amp;"-"&amp;RiskRegister[[#This Row],[Inherent Likelihood Level]]</f>
        <v>-- Select Impact ----- Select Likelihood --</v>
      </c>
      <c r="AK43" s="22" t="str">
        <f>RiskRegister[[#This Row],[Residual Impact Level]]&amp;"-"&amp;RiskRegister[[#This Row],[Residual Likelihood Level]]</f>
        <v>-- Select Impact ----- Select Likelihood --</v>
      </c>
      <c r="AL43" s="22" t="str">
        <f t="shared" si="0"/>
        <v>Error</v>
      </c>
      <c r="AM43" s="22" t="str">
        <f>IF(RiskRegister[[#This Row],[Risk Status]]="Closed",RiskRegister[[#This Row],[Residual Impact Level]],RiskRegister[[#This Row],[Inherent Impact Level]])</f>
        <v>-- Select Impact --</v>
      </c>
      <c r="AN43" s="22" t="str">
        <f>IF(RiskRegister[[#This Row],[Risk Status]]="Closed",RiskRegister[[#This Row],[Residual Likelihood Level]],RiskRegister[[#This Row],[Inherent Likelihood Level]])</f>
        <v>-- Select Likelihood --</v>
      </c>
      <c r="AO43" s="22" t="str">
        <f>IF(RiskRegister[[#This Row],[Risk Status]]="Closed",RiskRegister[[#This Row],[Residual-I-L-Combo]],RiskRegister[[#This Row],[Inherent-I-L-Combo]])</f>
        <v>-- Select Impact ----- Select Likelihood --</v>
      </c>
      <c r="AP43" s="22" t="str">
        <f t="shared" si="1"/>
        <v>-- Error --</v>
      </c>
    </row>
    <row r="44" spans="1:42" s="18" customFormat="1" ht="64" x14ac:dyDescent="0.2">
      <c r="A44" s="18">
        <v>41</v>
      </c>
      <c r="G44" s="18" t="s">
        <v>87</v>
      </c>
      <c r="I44" s="18" t="s">
        <v>85</v>
      </c>
      <c r="L44" s="18" t="s">
        <v>112</v>
      </c>
      <c r="M44" s="19" t="str">
        <f>VLOOKUP(RiskRegister[[#This Row],[Inherent Impact Level]],'Rating factors'!$F$4:$G$9,2,FALSE)</f>
        <v>--- Error ---</v>
      </c>
      <c r="N44" s="18" t="s">
        <v>89</v>
      </c>
      <c r="O44" s="19" t="str">
        <f>VLOOKUP(RiskRegister[[#This Row],[Inherent Likelihood Level]],'Rating factors'!$F$16:$G$21,2,FALSE)</f>
        <v>--- Error ---</v>
      </c>
      <c r="P44" s="19" t="str">
        <f>IFERROR(VLOOKUP(RiskRegister[[#This Row],[Inherent Risk Rating]],'Rating factors'!$F$30:$G$44,2,FALSE),"-- Error --")</f>
        <v>-- Error --</v>
      </c>
      <c r="Q44" s="19" t="str">
        <f>IFERROR(RiskRegister[[#This Row],[Inherent Impact Rating]]*RiskRegister[[#This Row],[Inherent Likelihood Rating]],"-- Error --")</f>
        <v>-- Error --</v>
      </c>
      <c r="R44" s="18" t="s">
        <v>111</v>
      </c>
      <c r="T44" s="18" t="s">
        <v>112</v>
      </c>
      <c r="U44" s="19" t="str">
        <f>VLOOKUP(RiskRegister[[#This Row],[Residual Impact Level]],'Rating factors'!$F$4:$G$9,2,FALSE)</f>
        <v>--- Error ---</v>
      </c>
      <c r="V44" s="18" t="s">
        <v>89</v>
      </c>
      <c r="W44" s="19" t="str">
        <f>VLOOKUP(RiskRegister[[#This Row],[Residual Likelihood Level]],'Rating factors'!$F$16:$G$21,2,FALSE)</f>
        <v>--- Error ---</v>
      </c>
      <c r="X44" s="19" t="str">
        <f>IFERROR(VLOOKUP(RiskRegister[[#This Row],[Residual Risk Rating]],'Rating factors'!$F$30:$G$44,2,FALSE),"-- Error --")</f>
        <v>-- Error --</v>
      </c>
      <c r="Y44" s="19" t="str">
        <f>IFERROR(RiskRegister[[#This Row],[Residual Impact Rating]]*RiskRegister[[#This Row],[Residual Likelihood Rating]],"-- Error --")</f>
        <v>-- Error --</v>
      </c>
      <c r="Z44" s="18" t="s">
        <v>113</v>
      </c>
      <c r="AB44" s="61"/>
      <c r="AD44" s="22" t="str">
        <f ca="1">IF(ISBLANK(RiskRegister[[#This Row],[Risk Due Date]]), "Missing Risk Due Date", IF(RiskRegister[[#This Row],[Risk Due Date]] &lt; TODAY(), "Overdue", "Not Overdue"))</f>
        <v>Missing Risk Due Date</v>
      </c>
      <c r="AF44" s="22" t="str">
        <f>IF(ISBLANK(RiskRegister[[#This Row],[Risk Due Date]]), "Missing Risk Due Date", TEXT(RiskRegister[[#This Row],[Risk Due Date]], "YYYY-MM"))</f>
        <v>Missing Risk Due Date</v>
      </c>
      <c r="AG44" s="22" t="str">
        <f>IF(RiskRegister[[#This Row],[Created Date]]="","Created Date missing",(TEXT(RiskRegister[[#This Row],[Created Date]],"mmm") &amp; "-" &amp; YEAR(RiskRegister[[#This Row],[Created Date]])))</f>
        <v>Created Date missing</v>
      </c>
      <c r="AH44" s="79">
        <f>IF(RiskRegister[[#This Row],[Risk Status]]="Closed",RiskRegister[[#This Row],[Risk Close Date]],RiskRegister[[#This Row],[Risk Due Date]])</f>
        <v>0</v>
      </c>
      <c r="AI44" s="79">
        <f>IF(RiskRegister[[#This Row],[Risk-Change-Date]]=0,DATE(2030,1,1),RiskRegister[[#This Row],[Risk-Change-Date]])</f>
        <v>47484</v>
      </c>
      <c r="AJ44" s="22" t="str">
        <f>RiskRegister[[#This Row],[Inherent Impact Level]]&amp;"-"&amp;RiskRegister[[#This Row],[Inherent Likelihood Level]]</f>
        <v>-- Select Impact ----- Select Likelihood --</v>
      </c>
      <c r="AK44" s="22" t="str">
        <f>RiskRegister[[#This Row],[Residual Impact Level]]&amp;"-"&amp;RiskRegister[[#This Row],[Residual Likelihood Level]]</f>
        <v>-- Select Impact ----- Select Likelihood --</v>
      </c>
      <c r="AL44" s="22" t="str">
        <f t="shared" si="0"/>
        <v>Error</v>
      </c>
      <c r="AM44" s="22" t="str">
        <f>IF(RiskRegister[[#This Row],[Risk Status]]="Closed",RiskRegister[[#This Row],[Residual Impact Level]],RiskRegister[[#This Row],[Inherent Impact Level]])</f>
        <v>-- Select Impact --</v>
      </c>
      <c r="AN44" s="22" t="str">
        <f>IF(RiskRegister[[#This Row],[Risk Status]]="Closed",RiskRegister[[#This Row],[Residual Likelihood Level]],RiskRegister[[#This Row],[Inherent Likelihood Level]])</f>
        <v>-- Select Likelihood --</v>
      </c>
      <c r="AO44" s="22" t="str">
        <f>IF(RiskRegister[[#This Row],[Risk Status]]="Closed",RiskRegister[[#This Row],[Residual-I-L-Combo]],RiskRegister[[#This Row],[Inherent-I-L-Combo]])</f>
        <v>-- Select Impact ----- Select Likelihood --</v>
      </c>
      <c r="AP44" s="22" t="str">
        <f t="shared" si="1"/>
        <v>-- Error --</v>
      </c>
    </row>
    <row r="45" spans="1:42" s="18" customFormat="1" ht="64" x14ac:dyDescent="0.2">
      <c r="A45" s="18">
        <v>42</v>
      </c>
      <c r="G45" s="18" t="s">
        <v>87</v>
      </c>
      <c r="I45" s="18" t="s">
        <v>85</v>
      </c>
      <c r="L45" s="18" t="s">
        <v>112</v>
      </c>
      <c r="M45" s="19" t="str">
        <f>VLOOKUP(RiskRegister[[#This Row],[Inherent Impact Level]],'Rating factors'!$F$4:$G$9,2,FALSE)</f>
        <v>--- Error ---</v>
      </c>
      <c r="N45" s="18" t="s">
        <v>89</v>
      </c>
      <c r="O45" s="19" t="str">
        <f>VLOOKUP(RiskRegister[[#This Row],[Inherent Likelihood Level]],'Rating factors'!$F$16:$G$21,2,FALSE)</f>
        <v>--- Error ---</v>
      </c>
      <c r="P45" s="19" t="str">
        <f>IFERROR(VLOOKUP(RiskRegister[[#This Row],[Inherent Risk Rating]],'Rating factors'!$F$30:$G$44,2,FALSE),"-- Error --")</f>
        <v>-- Error --</v>
      </c>
      <c r="Q45" s="19" t="str">
        <f>IFERROR(RiskRegister[[#This Row],[Inherent Impact Rating]]*RiskRegister[[#This Row],[Inherent Likelihood Rating]],"-- Error --")</f>
        <v>-- Error --</v>
      </c>
      <c r="R45" s="18" t="s">
        <v>111</v>
      </c>
      <c r="T45" s="18" t="s">
        <v>112</v>
      </c>
      <c r="U45" s="19" t="str">
        <f>VLOOKUP(RiskRegister[[#This Row],[Residual Impact Level]],'Rating factors'!$F$4:$G$9,2,FALSE)</f>
        <v>--- Error ---</v>
      </c>
      <c r="V45" s="18" t="s">
        <v>89</v>
      </c>
      <c r="W45" s="19" t="str">
        <f>VLOOKUP(RiskRegister[[#This Row],[Residual Likelihood Level]],'Rating factors'!$F$16:$G$21,2,FALSE)</f>
        <v>--- Error ---</v>
      </c>
      <c r="X45" s="19" t="str">
        <f>IFERROR(VLOOKUP(RiskRegister[[#This Row],[Residual Risk Rating]],'Rating factors'!$F$30:$G$44,2,FALSE),"-- Error --")</f>
        <v>-- Error --</v>
      </c>
      <c r="Y45" s="19" t="str">
        <f>IFERROR(RiskRegister[[#This Row],[Residual Impact Rating]]*RiskRegister[[#This Row],[Residual Likelihood Rating]],"-- Error --")</f>
        <v>-- Error --</v>
      </c>
      <c r="Z45" s="18" t="s">
        <v>113</v>
      </c>
      <c r="AB45" s="61"/>
      <c r="AD45" s="22" t="str">
        <f ca="1">IF(ISBLANK(RiskRegister[[#This Row],[Risk Due Date]]), "Missing Risk Due Date", IF(RiskRegister[[#This Row],[Risk Due Date]] &lt; TODAY(), "Overdue", "Not Overdue"))</f>
        <v>Missing Risk Due Date</v>
      </c>
      <c r="AF45" s="22" t="str">
        <f>IF(ISBLANK(RiskRegister[[#This Row],[Risk Due Date]]), "Missing Risk Due Date", TEXT(RiskRegister[[#This Row],[Risk Due Date]], "YYYY-MM"))</f>
        <v>Missing Risk Due Date</v>
      </c>
      <c r="AG45" s="22" t="str">
        <f>IF(RiskRegister[[#This Row],[Created Date]]="","Created Date missing",(TEXT(RiskRegister[[#This Row],[Created Date]],"mmm") &amp; "-" &amp; YEAR(RiskRegister[[#This Row],[Created Date]])))</f>
        <v>Created Date missing</v>
      </c>
      <c r="AH45" s="79">
        <f>IF(RiskRegister[[#This Row],[Risk Status]]="Closed",RiskRegister[[#This Row],[Risk Close Date]],RiskRegister[[#This Row],[Risk Due Date]])</f>
        <v>0</v>
      </c>
      <c r="AI45" s="79">
        <f>IF(RiskRegister[[#This Row],[Risk-Change-Date]]=0,DATE(2030,1,1),RiskRegister[[#This Row],[Risk-Change-Date]])</f>
        <v>47484</v>
      </c>
      <c r="AJ45" s="22" t="str">
        <f>RiskRegister[[#This Row],[Inherent Impact Level]]&amp;"-"&amp;RiskRegister[[#This Row],[Inherent Likelihood Level]]</f>
        <v>-- Select Impact ----- Select Likelihood --</v>
      </c>
      <c r="AK45" s="22" t="str">
        <f>RiskRegister[[#This Row],[Residual Impact Level]]&amp;"-"&amp;RiskRegister[[#This Row],[Residual Likelihood Level]]</f>
        <v>-- Select Impact ----- Select Likelihood --</v>
      </c>
      <c r="AL45" s="22" t="str">
        <f t="shared" si="0"/>
        <v>Error</v>
      </c>
      <c r="AM45" s="22" t="str">
        <f>IF(RiskRegister[[#This Row],[Risk Status]]="Closed",RiskRegister[[#This Row],[Residual Impact Level]],RiskRegister[[#This Row],[Inherent Impact Level]])</f>
        <v>-- Select Impact --</v>
      </c>
      <c r="AN45" s="22" t="str">
        <f>IF(RiskRegister[[#This Row],[Risk Status]]="Closed",RiskRegister[[#This Row],[Residual Likelihood Level]],RiskRegister[[#This Row],[Inherent Likelihood Level]])</f>
        <v>-- Select Likelihood --</v>
      </c>
      <c r="AO45" s="22" t="str">
        <f>IF(RiskRegister[[#This Row],[Risk Status]]="Closed",RiskRegister[[#This Row],[Residual-I-L-Combo]],RiskRegister[[#This Row],[Inherent-I-L-Combo]])</f>
        <v>-- Select Impact ----- Select Likelihood --</v>
      </c>
      <c r="AP45" s="22" t="str">
        <f t="shared" si="1"/>
        <v>-- Error --</v>
      </c>
    </row>
    <row r="46" spans="1:42" s="18" customFormat="1" ht="64" x14ac:dyDescent="0.2">
      <c r="A46" s="18">
        <v>43</v>
      </c>
      <c r="G46" s="18" t="s">
        <v>87</v>
      </c>
      <c r="I46" s="18" t="s">
        <v>85</v>
      </c>
      <c r="L46" s="18" t="s">
        <v>112</v>
      </c>
      <c r="M46" s="19" t="str">
        <f>VLOOKUP(RiskRegister[[#This Row],[Inherent Impact Level]],'Rating factors'!$F$4:$G$9,2,FALSE)</f>
        <v>--- Error ---</v>
      </c>
      <c r="N46" s="18" t="s">
        <v>89</v>
      </c>
      <c r="O46" s="19" t="str">
        <f>VLOOKUP(RiskRegister[[#This Row],[Inherent Likelihood Level]],'Rating factors'!$F$16:$G$21,2,FALSE)</f>
        <v>--- Error ---</v>
      </c>
      <c r="P46" s="19" t="str">
        <f>IFERROR(VLOOKUP(RiskRegister[[#This Row],[Inherent Risk Rating]],'Rating factors'!$F$30:$G$44,2,FALSE),"-- Error --")</f>
        <v>-- Error --</v>
      </c>
      <c r="Q46" s="19" t="str">
        <f>IFERROR(RiskRegister[[#This Row],[Inherent Impact Rating]]*RiskRegister[[#This Row],[Inherent Likelihood Rating]],"-- Error --")</f>
        <v>-- Error --</v>
      </c>
      <c r="R46" s="18" t="s">
        <v>111</v>
      </c>
      <c r="T46" s="18" t="s">
        <v>112</v>
      </c>
      <c r="U46" s="19" t="str">
        <f>VLOOKUP(RiskRegister[[#This Row],[Residual Impact Level]],'Rating factors'!$F$4:$G$9,2,FALSE)</f>
        <v>--- Error ---</v>
      </c>
      <c r="V46" s="18" t="s">
        <v>89</v>
      </c>
      <c r="W46" s="19" t="str">
        <f>VLOOKUP(RiskRegister[[#This Row],[Residual Likelihood Level]],'Rating factors'!$F$16:$G$21,2,FALSE)</f>
        <v>--- Error ---</v>
      </c>
      <c r="X46" s="19" t="str">
        <f>IFERROR(VLOOKUP(RiskRegister[[#This Row],[Residual Risk Rating]],'Rating factors'!$F$30:$G$44,2,FALSE),"-- Error --")</f>
        <v>-- Error --</v>
      </c>
      <c r="Y46" s="19" t="str">
        <f>IFERROR(RiskRegister[[#This Row],[Residual Impact Rating]]*RiskRegister[[#This Row],[Residual Likelihood Rating]],"-- Error --")</f>
        <v>-- Error --</v>
      </c>
      <c r="Z46" s="18" t="s">
        <v>113</v>
      </c>
      <c r="AB46" s="61"/>
      <c r="AD46" s="22" t="str">
        <f ca="1">IF(ISBLANK(RiskRegister[[#This Row],[Risk Due Date]]), "Missing Risk Due Date", IF(RiskRegister[[#This Row],[Risk Due Date]] &lt; TODAY(), "Overdue", "Not Overdue"))</f>
        <v>Missing Risk Due Date</v>
      </c>
      <c r="AF46" s="22" t="str">
        <f>IF(ISBLANK(RiskRegister[[#This Row],[Risk Due Date]]), "Missing Risk Due Date", TEXT(RiskRegister[[#This Row],[Risk Due Date]], "YYYY-MM"))</f>
        <v>Missing Risk Due Date</v>
      </c>
      <c r="AG46" s="22" t="str">
        <f>IF(RiskRegister[[#This Row],[Created Date]]="","Created Date missing",(TEXT(RiskRegister[[#This Row],[Created Date]],"mmm") &amp; "-" &amp; YEAR(RiskRegister[[#This Row],[Created Date]])))</f>
        <v>Created Date missing</v>
      </c>
      <c r="AH46" s="79">
        <f>IF(RiskRegister[[#This Row],[Risk Status]]="Closed",RiskRegister[[#This Row],[Risk Close Date]],RiskRegister[[#This Row],[Risk Due Date]])</f>
        <v>0</v>
      </c>
      <c r="AI46" s="79">
        <f>IF(RiskRegister[[#This Row],[Risk-Change-Date]]=0,DATE(2030,1,1),RiskRegister[[#This Row],[Risk-Change-Date]])</f>
        <v>47484</v>
      </c>
      <c r="AJ46" s="22" t="str">
        <f>RiskRegister[[#This Row],[Inherent Impact Level]]&amp;"-"&amp;RiskRegister[[#This Row],[Inherent Likelihood Level]]</f>
        <v>-- Select Impact ----- Select Likelihood --</v>
      </c>
      <c r="AK46" s="22" t="str">
        <f>RiskRegister[[#This Row],[Residual Impact Level]]&amp;"-"&amp;RiskRegister[[#This Row],[Residual Likelihood Level]]</f>
        <v>-- Select Impact ----- Select Likelihood --</v>
      </c>
      <c r="AL46" s="22" t="str">
        <f t="shared" si="0"/>
        <v>Error</v>
      </c>
      <c r="AM46" s="22" t="str">
        <f>IF(RiskRegister[[#This Row],[Risk Status]]="Closed",RiskRegister[[#This Row],[Residual Impact Level]],RiskRegister[[#This Row],[Inherent Impact Level]])</f>
        <v>-- Select Impact --</v>
      </c>
      <c r="AN46" s="22" t="str">
        <f>IF(RiskRegister[[#This Row],[Risk Status]]="Closed",RiskRegister[[#This Row],[Residual Likelihood Level]],RiskRegister[[#This Row],[Inherent Likelihood Level]])</f>
        <v>-- Select Likelihood --</v>
      </c>
      <c r="AO46" s="22" t="str">
        <f>IF(RiskRegister[[#This Row],[Risk Status]]="Closed",RiskRegister[[#This Row],[Residual-I-L-Combo]],RiskRegister[[#This Row],[Inherent-I-L-Combo]])</f>
        <v>-- Select Impact ----- Select Likelihood --</v>
      </c>
      <c r="AP46" s="22" t="str">
        <f t="shared" si="1"/>
        <v>-- Error --</v>
      </c>
    </row>
    <row r="47" spans="1:42" s="18" customFormat="1" ht="64" x14ac:dyDescent="0.2">
      <c r="A47" s="18">
        <v>44</v>
      </c>
      <c r="G47" s="18" t="s">
        <v>87</v>
      </c>
      <c r="I47" s="18" t="s">
        <v>85</v>
      </c>
      <c r="L47" s="18" t="s">
        <v>112</v>
      </c>
      <c r="M47" s="19" t="str">
        <f>VLOOKUP(RiskRegister[[#This Row],[Inherent Impact Level]],'Rating factors'!$F$4:$G$9,2,FALSE)</f>
        <v>--- Error ---</v>
      </c>
      <c r="N47" s="18" t="s">
        <v>89</v>
      </c>
      <c r="O47" s="19" t="str">
        <f>VLOOKUP(RiskRegister[[#This Row],[Inherent Likelihood Level]],'Rating factors'!$F$16:$G$21,2,FALSE)</f>
        <v>--- Error ---</v>
      </c>
      <c r="P47" s="19" t="str">
        <f>IFERROR(VLOOKUP(RiskRegister[[#This Row],[Inherent Risk Rating]],'Rating factors'!$F$30:$G$44,2,FALSE),"-- Error --")</f>
        <v>-- Error --</v>
      </c>
      <c r="Q47" s="19" t="str">
        <f>IFERROR(RiskRegister[[#This Row],[Inherent Impact Rating]]*RiskRegister[[#This Row],[Inherent Likelihood Rating]],"-- Error --")</f>
        <v>-- Error --</v>
      </c>
      <c r="R47" s="18" t="s">
        <v>111</v>
      </c>
      <c r="T47" s="18" t="s">
        <v>112</v>
      </c>
      <c r="U47" s="19" t="str">
        <f>VLOOKUP(RiskRegister[[#This Row],[Residual Impact Level]],'Rating factors'!$F$4:$G$9,2,FALSE)</f>
        <v>--- Error ---</v>
      </c>
      <c r="V47" s="18" t="s">
        <v>89</v>
      </c>
      <c r="W47" s="19" t="str">
        <f>VLOOKUP(RiskRegister[[#This Row],[Residual Likelihood Level]],'Rating factors'!$F$16:$G$21,2,FALSE)</f>
        <v>--- Error ---</v>
      </c>
      <c r="X47" s="19" t="str">
        <f>IFERROR(VLOOKUP(RiskRegister[[#This Row],[Residual Risk Rating]],'Rating factors'!$F$30:$G$44,2,FALSE),"-- Error --")</f>
        <v>-- Error --</v>
      </c>
      <c r="Y47" s="19" t="str">
        <f>IFERROR(RiskRegister[[#This Row],[Residual Impact Rating]]*RiskRegister[[#This Row],[Residual Likelihood Rating]],"-- Error --")</f>
        <v>-- Error --</v>
      </c>
      <c r="Z47" s="18" t="s">
        <v>113</v>
      </c>
      <c r="AB47" s="61"/>
      <c r="AD47" s="22" t="str">
        <f ca="1">IF(ISBLANK(RiskRegister[[#This Row],[Risk Due Date]]), "Missing Risk Due Date", IF(RiskRegister[[#This Row],[Risk Due Date]] &lt; TODAY(), "Overdue", "Not Overdue"))</f>
        <v>Missing Risk Due Date</v>
      </c>
      <c r="AF47" s="22" t="str">
        <f>IF(ISBLANK(RiskRegister[[#This Row],[Risk Due Date]]), "Missing Risk Due Date", TEXT(RiskRegister[[#This Row],[Risk Due Date]], "YYYY-MM"))</f>
        <v>Missing Risk Due Date</v>
      </c>
      <c r="AG47" s="22" t="str">
        <f>IF(RiskRegister[[#This Row],[Created Date]]="","Created Date missing",(TEXT(RiskRegister[[#This Row],[Created Date]],"mmm") &amp; "-" &amp; YEAR(RiskRegister[[#This Row],[Created Date]])))</f>
        <v>Created Date missing</v>
      </c>
      <c r="AH47" s="79">
        <f>IF(RiskRegister[[#This Row],[Risk Status]]="Closed",RiskRegister[[#This Row],[Risk Close Date]],RiskRegister[[#This Row],[Risk Due Date]])</f>
        <v>0</v>
      </c>
      <c r="AI47" s="79">
        <f>IF(RiskRegister[[#This Row],[Risk-Change-Date]]=0,DATE(2030,1,1),RiskRegister[[#This Row],[Risk-Change-Date]])</f>
        <v>47484</v>
      </c>
      <c r="AJ47" s="22" t="str">
        <f>RiskRegister[[#This Row],[Inherent Impact Level]]&amp;"-"&amp;RiskRegister[[#This Row],[Inherent Likelihood Level]]</f>
        <v>-- Select Impact ----- Select Likelihood --</v>
      </c>
      <c r="AK47" s="22" t="str">
        <f>RiskRegister[[#This Row],[Residual Impact Level]]&amp;"-"&amp;RiskRegister[[#This Row],[Residual Likelihood Level]]</f>
        <v>-- Select Impact ----- Select Likelihood --</v>
      </c>
      <c r="AL47" s="22" t="str">
        <f t="shared" si="0"/>
        <v>Error</v>
      </c>
      <c r="AM47" s="22" t="str">
        <f>IF(RiskRegister[[#This Row],[Risk Status]]="Closed",RiskRegister[[#This Row],[Residual Impact Level]],RiskRegister[[#This Row],[Inherent Impact Level]])</f>
        <v>-- Select Impact --</v>
      </c>
      <c r="AN47" s="22" t="str">
        <f>IF(RiskRegister[[#This Row],[Risk Status]]="Closed",RiskRegister[[#This Row],[Residual Likelihood Level]],RiskRegister[[#This Row],[Inherent Likelihood Level]])</f>
        <v>-- Select Likelihood --</v>
      </c>
      <c r="AO47" s="22" t="str">
        <f>IF(RiskRegister[[#This Row],[Risk Status]]="Closed",RiskRegister[[#This Row],[Residual-I-L-Combo]],RiskRegister[[#This Row],[Inherent-I-L-Combo]])</f>
        <v>-- Select Impact ----- Select Likelihood --</v>
      </c>
      <c r="AP47" s="22" t="str">
        <f t="shared" si="1"/>
        <v>-- Error --</v>
      </c>
    </row>
    <row r="48" spans="1:42" s="18" customFormat="1" ht="64" x14ac:dyDescent="0.2">
      <c r="A48" s="18">
        <v>45</v>
      </c>
      <c r="G48" s="18" t="s">
        <v>87</v>
      </c>
      <c r="I48" s="18" t="s">
        <v>85</v>
      </c>
      <c r="L48" s="18" t="s">
        <v>112</v>
      </c>
      <c r="M48" s="19" t="str">
        <f>VLOOKUP(RiskRegister[[#This Row],[Inherent Impact Level]],'Rating factors'!$F$4:$G$9,2,FALSE)</f>
        <v>--- Error ---</v>
      </c>
      <c r="N48" s="18" t="s">
        <v>89</v>
      </c>
      <c r="O48" s="19" t="str">
        <f>VLOOKUP(RiskRegister[[#This Row],[Inherent Likelihood Level]],'Rating factors'!$F$16:$G$21,2,FALSE)</f>
        <v>--- Error ---</v>
      </c>
      <c r="P48" s="19" t="str">
        <f>IFERROR(VLOOKUP(RiskRegister[[#This Row],[Inherent Risk Rating]],'Rating factors'!$F$30:$G$44,2,FALSE),"-- Error --")</f>
        <v>-- Error --</v>
      </c>
      <c r="Q48" s="19" t="str">
        <f>IFERROR(RiskRegister[[#This Row],[Inherent Impact Rating]]*RiskRegister[[#This Row],[Inherent Likelihood Rating]],"-- Error --")</f>
        <v>-- Error --</v>
      </c>
      <c r="R48" s="18" t="s">
        <v>111</v>
      </c>
      <c r="T48" s="18" t="s">
        <v>112</v>
      </c>
      <c r="U48" s="19" t="str">
        <f>VLOOKUP(RiskRegister[[#This Row],[Residual Impact Level]],'Rating factors'!$F$4:$G$9,2,FALSE)</f>
        <v>--- Error ---</v>
      </c>
      <c r="V48" s="18" t="s">
        <v>89</v>
      </c>
      <c r="W48" s="19" t="str">
        <f>VLOOKUP(RiskRegister[[#This Row],[Residual Likelihood Level]],'Rating factors'!$F$16:$G$21,2,FALSE)</f>
        <v>--- Error ---</v>
      </c>
      <c r="X48" s="19" t="str">
        <f>IFERROR(VLOOKUP(RiskRegister[[#This Row],[Residual Risk Rating]],'Rating factors'!$F$30:$G$44,2,FALSE),"-- Error --")</f>
        <v>-- Error --</v>
      </c>
      <c r="Y48" s="19" t="str">
        <f>IFERROR(RiskRegister[[#This Row],[Residual Impact Rating]]*RiskRegister[[#This Row],[Residual Likelihood Rating]],"-- Error --")</f>
        <v>-- Error --</v>
      </c>
      <c r="Z48" s="18" t="s">
        <v>113</v>
      </c>
      <c r="AB48" s="61"/>
      <c r="AD48" s="22" t="str">
        <f ca="1">IF(ISBLANK(RiskRegister[[#This Row],[Risk Due Date]]), "Missing Risk Due Date", IF(RiskRegister[[#This Row],[Risk Due Date]] &lt; TODAY(), "Overdue", "Not Overdue"))</f>
        <v>Missing Risk Due Date</v>
      </c>
      <c r="AF48" s="22" t="str">
        <f>IF(ISBLANK(RiskRegister[[#This Row],[Risk Due Date]]), "Missing Risk Due Date", TEXT(RiskRegister[[#This Row],[Risk Due Date]], "YYYY-MM"))</f>
        <v>Missing Risk Due Date</v>
      </c>
      <c r="AG48" s="22" t="str">
        <f>IF(RiskRegister[[#This Row],[Created Date]]="","Created Date missing",(TEXT(RiskRegister[[#This Row],[Created Date]],"mmm") &amp; "-" &amp; YEAR(RiskRegister[[#This Row],[Created Date]])))</f>
        <v>Created Date missing</v>
      </c>
      <c r="AH48" s="79">
        <f>IF(RiskRegister[[#This Row],[Risk Status]]="Closed",RiskRegister[[#This Row],[Risk Close Date]],RiskRegister[[#This Row],[Risk Due Date]])</f>
        <v>0</v>
      </c>
      <c r="AI48" s="79">
        <f>IF(RiskRegister[[#This Row],[Risk-Change-Date]]=0,DATE(2030,1,1),RiskRegister[[#This Row],[Risk-Change-Date]])</f>
        <v>47484</v>
      </c>
      <c r="AJ48" s="22" t="str">
        <f>RiskRegister[[#This Row],[Inherent Impact Level]]&amp;"-"&amp;RiskRegister[[#This Row],[Inherent Likelihood Level]]</f>
        <v>-- Select Impact ----- Select Likelihood --</v>
      </c>
      <c r="AK48" s="22" t="str">
        <f>RiskRegister[[#This Row],[Residual Impact Level]]&amp;"-"&amp;RiskRegister[[#This Row],[Residual Likelihood Level]]</f>
        <v>-- Select Impact ----- Select Likelihood --</v>
      </c>
      <c r="AL48" s="22" t="str">
        <f t="shared" si="0"/>
        <v>Error</v>
      </c>
      <c r="AM48" s="22" t="str">
        <f>IF(RiskRegister[[#This Row],[Risk Status]]="Closed",RiskRegister[[#This Row],[Residual Impact Level]],RiskRegister[[#This Row],[Inherent Impact Level]])</f>
        <v>-- Select Impact --</v>
      </c>
      <c r="AN48" s="22" t="str">
        <f>IF(RiskRegister[[#This Row],[Risk Status]]="Closed",RiskRegister[[#This Row],[Residual Likelihood Level]],RiskRegister[[#This Row],[Inherent Likelihood Level]])</f>
        <v>-- Select Likelihood --</v>
      </c>
      <c r="AO48" s="22" t="str">
        <f>IF(RiskRegister[[#This Row],[Risk Status]]="Closed",RiskRegister[[#This Row],[Residual-I-L-Combo]],RiskRegister[[#This Row],[Inherent-I-L-Combo]])</f>
        <v>-- Select Impact ----- Select Likelihood --</v>
      </c>
      <c r="AP48" s="22" t="str">
        <f t="shared" si="1"/>
        <v>-- Error --</v>
      </c>
    </row>
    <row r="49" spans="1:42" s="18" customFormat="1" ht="64" x14ac:dyDescent="0.2">
      <c r="A49" s="18">
        <v>46</v>
      </c>
      <c r="G49" s="18" t="s">
        <v>87</v>
      </c>
      <c r="I49" s="18" t="s">
        <v>85</v>
      </c>
      <c r="L49" s="18" t="s">
        <v>112</v>
      </c>
      <c r="M49" s="19" t="str">
        <f>VLOOKUP(RiskRegister[[#This Row],[Inherent Impact Level]],'Rating factors'!$F$4:$G$9,2,FALSE)</f>
        <v>--- Error ---</v>
      </c>
      <c r="N49" s="18" t="s">
        <v>89</v>
      </c>
      <c r="O49" s="19" t="str">
        <f>VLOOKUP(RiskRegister[[#This Row],[Inherent Likelihood Level]],'Rating factors'!$F$16:$G$21,2,FALSE)</f>
        <v>--- Error ---</v>
      </c>
      <c r="P49" s="19" t="str">
        <f>IFERROR(VLOOKUP(RiskRegister[[#This Row],[Inherent Risk Rating]],'Rating factors'!$F$30:$G$44,2,FALSE),"-- Error --")</f>
        <v>-- Error --</v>
      </c>
      <c r="Q49" s="19" t="str">
        <f>IFERROR(RiskRegister[[#This Row],[Inherent Impact Rating]]*RiskRegister[[#This Row],[Inherent Likelihood Rating]],"-- Error --")</f>
        <v>-- Error --</v>
      </c>
      <c r="R49" s="18" t="s">
        <v>111</v>
      </c>
      <c r="T49" s="18" t="s">
        <v>112</v>
      </c>
      <c r="U49" s="19" t="str">
        <f>VLOOKUP(RiskRegister[[#This Row],[Residual Impact Level]],'Rating factors'!$F$4:$G$9,2,FALSE)</f>
        <v>--- Error ---</v>
      </c>
      <c r="V49" s="18" t="s">
        <v>89</v>
      </c>
      <c r="W49" s="19" t="str">
        <f>VLOOKUP(RiskRegister[[#This Row],[Residual Likelihood Level]],'Rating factors'!$F$16:$G$21,2,FALSE)</f>
        <v>--- Error ---</v>
      </c>
      <c r="X49" s="19" t="str">
        <f>IFERROR(VLOOKUP(RiskRegister[[#This Row],[Residual Risk Rating]],'Rating factors'!$F$30:$G$44,2,FALSE),"-- Error --")</f>
        <v>-- Error --</v>
      </c>
      <c r="Y49" s="19" t="str">
        <f>IFERROR(RiskRegister[[#This Row],[Residual Impact Rating]]*RiskRegister[[#This Row],[Residual Likelihood Rating]],"-- Error --")</f>
        <v>-- Error --</v>
      </c>
      <c r="Z49" s="18" t="s">
        <v>113</v>
      </c>
      <c r="AB49" s="61"/>
      <c r="AD49" s="22" t="str">
        <f ca="1">IF(ISBLANK(RiskRegister[[#This Row],[Risk Due Date]]), "Missing Risk Due Date", IF(RiskRegister[[#This Row],[Risk Due Date]] &lt; TODAY(), "Overdue", "Not Overdue"))</f>
        <v>Missing Risk Due Date</v>
      </c>
      <c r="AF49" s="22" t="str">
        <f>IF(ISBLANK(RiskRegister[[#This Row],[Risk Due Date]]), "Missing Risk Due Date", TEXT(RiskRegister[[#This Row],[Risk Due Date]], "YYYY-MM"))</f>
        <v>Missing Risk Due Date</v>
      </c>
      <c r="AG49" s="22" t="str">
        <f>IF(RiskRegister[[#This Row],[Created Date]]="","Created Date missing",(TEXT(RiskRegister[[#This Row],[Created Date]],"mmm") &amp; "-" &amp; YEAR(RiskRegister[[#This Row],[Created Date]])))</f>
        <v>Created Date missing</v>
      </c>
      <c r="AH49" s="79">
        <f>IF(RiskRegister[[#This Row],[Risk Status]]="Closed",RiskRegister[[#This Row],[Risk Close Date]],RiskRegister[[#This Row],[Risk Due Date]])</f>
        <v>0</v>
      </c>
      <c r="AI49" s="79">
        <f>IF(RiskRegister[[#This Row],[Risk-Change-Date]]=0,DATE(2030,1,1),RiskRegister[[#This Row],[Risk-Change-Date]])</f>
        <v>47484</v>
      </c>
      <c r="AJ49" s="22" t="str">
        <f>RiskRegister[[#This Row],[Inherent Impact Level]]&amp;"-"&amp;RiskRegister[[#This Row],[Inherent Likelihood Level]]</f>
        <v>-- Select Impact ----- Select Likelihood --</v>
      </c>
      <c r="AK49" s="22" t="str">
        <f>RiskRegister[[#This Row],[Residual Impact Level]]&amp;"-"&amp;RiskRegister[[#This Row],[Residual Likelihood Level]]</f>
        <v>-- Select Impact ----- Select Likelihood --</v>
      </c>
      <c r="AL49" s="22" t="str">
        <f t="shared" si="0"/>
        <v>Error</v>
      </c>
      <c r="AM49" s="22" t="str">
        <f>IF(RiskRegister[[#This Row],[Risk Status]]="Closed",RiskRegister[[#This Row],[Residual Impact Level]],RiskRegister[[#This Row],[Inherent Impact Level]])</f>
        <v>-- Select Impact --</v>
      </c>
      <c r="AN49" s="22" t="str">
        <f>IF(RiskRegister[[#This Row],[Risk Status]]="Closed",RiskRegister[[#This Row],[Residual Likelihood Level]],RiskRegister[[#This Row],[Inherent Likelihood Level]])</f>
        <v>-- Select Likelihood --</v>
      </c>
      <c r="AO49" s="22" t="str">
        <f>IF(RiskRegister[[#This Row],[Risk Status]]="Closed",RiskRegister[[#This Row],[Residual-I-L-Combo]],RiskRegister[[#This Row],[Inherent-I-L-Combo]])</f>
        <v>-- Select Impact ----- Select Likelihood --</v>
      </c>
      <c r="AP49" s="22" t="str">
        <f t="shared" si="1"/>
        <v>-- Error --</v>
      </c>
    </row>
    <row r="50" spans="1:42" s="18" customFormat="1" ht="64" x14ac:dyDescent="0.2">
      <c r="A50" s="18">
        <v>47</v>
      </c>
      <c r="G50" s="18" t="s">
        <v>87</v>
      </c>
      <c r="I50" s="18" t="s">
        <v>85</v>
      </c>
      <c r="L50" s="18" t="s">
        <v>112</v>
      </c>
      <c r="M50" s="19" t="str">
        <f>VLOOKUP(RiskRegister[[#This Row],[Inherent Impact Level]],'Rating factors'!$F$4:$G$9,2,FALSE)</f>
        <v>--- Error ---</v>
      </c>
      <c r="N50" s="18" t="s">
        <v>89</v>
      </c>
      <c r="O50" s="19" t="str">
        <f>VLOOKUP(RiskRegister[[#This Row],[Inherent Likelihood Level]],'Rating factors'!$F$16:$G$21,2,FALSE)</f>
        <v>--- Error ---</v>
      </c>
      <c r="P50" s="19" t="str">
        <f>IFERROR(VLOOKUP(RiskRegister[[#This Row],[Inherent Risk Rating]],'Rating factors'!$F$30:$G$44,2,FALSE),"-- Error --")</f>
        <v>-- Error --</v>
      </c>
      <c r="Q50" s="19" t="str">
        <f>IFERROR(RiskRegister[[#This Row],[Inherent Impact Rating]]*RiskRegister[[#This Row],[Inherent Likelihood Rating]],"-- Error --")</f>
        <v>-- Error --</v>
      </c>
      <c r="R50" s="18" t="s">
        <v>111</v>
      </c>
      <c r="T50" s="18" t="s">
        <v>112</v>
      </c>
      <c r="U50" s="19" t="str">
        <f>VLOOKUP(RiskRegister[[#This Row],[Residual Impact Level]],'Rating factors'!$F$4:$G$9,2,FALSE)</f>
        <v>--- Error ---</v>
      </c>
      <c r="V50" s="18" t="s">
        <v>89</v>
      </c>
      <c r="W50" s="19" t="str">
        <f>VLOOKUP(RiskRegister[[#This Row],[Residual Likelihood Level]],'Rating factors'!$F$16:$G$21,2,FALSE)</f>
        <v>--- Error ---</v>
      </c>
      <c r="X50" s="19" t="str">
        <f>IFERROR(VLOOKUP(RiskRegister[[#This Row],[Residual Risk Rating]],'Rating factors'!$F$30:$G$44,2,FALSE),"-- Error --")</f>
        <v>-- Error --</v>
      </c>
      <c r="Y50" s="19" t="str">
        <f>IFERROR(RiskRegister[[#This Row],[Residual Impact Rating]]*RiskRegister[[#This Row],[Residual Likelihood Rating]],"-- Error --")</f>
        <v>-- Error --</v>
      </c>
      <c r="Z50" s="18" t="s">
        <v>113</v>
      </c>
      <c r="AB50" s="61"/>
      <c r="AD50" s="22" t="str">
        <f ca="1">IF(ISBLANK(RiskRegister[[#This Row],[Risk Due Date]]), "Missing Risk Due Date", IF(RiskRegister[[#This Row],[Risk Due Date]] &lt; TODAY(), "Overdue", "Not Overdue"))</f>
        <v>Missing Risk Due Date</v>
      </c>
      <c r="AF50" s="22" t="str">
        <f>IF(ISBLANK(RiskRegister[[#This Row],[Risk Due Date]]), "Missing Risk Due Date", TEXT(RiskRegister[[#This Row],[Risk Due Date]], "YYYY-MM"))</f>
        <v>Missing Risk Due Date</v>
      </c>
      <c r="AG50" s="22" t="str">
        <f>IF(RiskRegister[[#This Row],[Created Date]]="","Created Date missing",(TEXT(RiskRegister[[#This Row],[Created Date]],"mmm") &amp; "-" &amp; YEAR(RiskRegister[[#This Row],[Created Date]])))</f>
        <v>Created Date missing</v>
      </c>
      <c r="AH50" s="79">
        <f>IF(RiskRegister[[#This Row],[Risk Status]]="Closed",RiskRegister[[#This Row],[Risk Close Date]],RiskRegister[[#This Row],[Risk Due Date]])</f>
        <v>0</v>
      </c>
      <c r="AI50" s="79">
        <f>IF(RiskRegister[[#This Row],[Risk-Change-Date]]=0,DATE(2030,1,1),RiskRegister[[#This Row],[Risk-Change-Date]])</f>
        <v>47484</v>
      </c>
      <c r="AJ50" s="22" t="str">
        <f>RiskRegister[[#This Row],[Inherent Impact Level]]&amp;"-"&amp;RiskRegister[[#This Row],[Inherent Likelihood Level]]</f>
        <v>-- Select Impact ----- Select Likelihood --</v>
      </c>
      <c r="AK50" s="22" t="str">
        <f>RiskRegister[[#This Row],[Residual Impact Level]]&amp;"-"&amp;RiskRegister[[#This Row],[Residual Likelihood Level]]</f>
        <v>-- Select Impact ----- Select Likelihood --</v>
      </c>
      <c r="AL50" s="22" t="str">
        <f t="shared" si="0"/>
        <v>Error</v>
      </c>
      <c r="AM50" s="22" t="str">
        <f>IF(RiskRegister[[#This Row],[Risk Status]]="Closed",RiskRegister[[#This Row],[Residual Impact Level]],RiskRegister[[#This Row],[Inherent Impact Level]])</f>
        <v>-- Select Impact --</v>
      </c>
      <c r="AN50" s="22" t="str">
        <f>IF(RiskRegister[[#This Row],[Risk Status]]="Closed",RiskRegister[[#This Row],[Residual Likelihood Level]],RiskRegister[[#This Row],[Inherent Likelihood Level]])</f>
        <v>-- Select Likelihood --</v>
      </c>
      <c r="AO50" s="22" t="str">
        <f>IF(RiskRegister[[#This Row],[Risk Status]]="Closed",RiskRegister[[#This Row],[Residual-I-L-Combo]],RiskRegister[[#This Row],[Inherent-I-L-Combo]])</f>
        <v>-- Select Impact ----- Select Likelihood --</v>
      </c>
      <c r="AP50" s="22" t="str">
        <f t="shared" si="1"/>
        <v>-- Error --</v>
      </c>
    </row>
    <row r="51" spans="1:42" s="18" customFormat="1" ht="64" x14ac:dyDescent="0.2">
      <c r="A51" s="18">
        <v>48</v>
      </c>
      <c r="G51" s="18" t="s">
        <v>87</v>
      </c>
      <c r="I51" s="18" t="s">
        <v>85</v>
      </c>
      <c r="L51" s="18" t="s">
        <v>112</v>
      </c>
      <c r="M51" s="19" t="str">
        <f>VLOOKUP(RiskRegister[[#This Row],[Inherent Impact Level]],'Rating factors'!$F$4:$G$9,2,FALSE)</f>
        <v>--- Error ---</v>
      </c>
      <c r="N51" s="18" t="s">
        <v>89</v>
      </c>
      <c r="O51" s="19" t="str">
        <f>VLOOKUP(RiskRegister[[#This Row],[Inherent Likelihood Level]],'Rating factors'!$F$16:$G$21,2,FALSE)</f>
        <v>--- Error ---</v>
      </c>
      <c r="P51" s="19" t="str">
        <f>IFERROR(VLOOKUP(RiskRegister[[#This Row],[Inherent Risk Rating]],'Rating factors'!$F$30:$G$44,2,FALSE),"-- Error --")</f>
        <v>-- Error --</v>
      </c>
      <c r="Q51" s="19" t="str">
        <f>IFERROR(RiskRegister[[#This Row],[Inherent Impact Rating]]*RiskRegister[[#This Row],[Inherent Likelihood Rating]],"-- Error --")</f>
        <v>-- Error --</v>
      </c>
      <c r="R51" s="18" t="s">
        <v>111</v>
      </c>
      <c r="T51" s="18" t="s">
        <v>112</v>
      </c>
      <c r="U51" s="19" t="str">
        <f>VLOOKUP(RiskRegister[[#This Row],[Residual Impact Level]],'Rating factors'!$F$4:$G$9,2,FALSE)</f>
        <v>--- Error ---</v>
      </c>
      <c r="V51" s="18" t="s">
        <v>89</v>
      </c>
      <c r="W51" s="19" t="str">
        <f>VLOOKUP(RiskRegister[[#This Row],[Residual Likelihood Level]],'Rating factors'!$F$16:$G$21,2,FALSE)</f>
        <v>--- Error ---</v>
      </c>
      <c r="X51" s="19" t="str">
        <f>IFERROR(VLOOKUP(RiskRegister[[#This Row],[Residual Risk Rating]],'Rating factors'!$F$30:$G$44,2,FALSE),"-- Error --")</f>
        <v>-- Error --</v>
      </c>
      <c r="Y51" s="19" t="str">
        <f>IFERROR(RiskRegister[[#This Row],[Residual Impact Rating]]*RiskRegister[[#This Row],[Residual Likelihood Rating]],"-- Error --")</f>
        <v>-- Error --</v>
      </c>
      <c r="Z51" s="18" t="s">
        <v>113</v>
      </c>
      <c r="AB51" s="61"/>
      <c r="AD51" s="22" t="str">
        <f ca="1">IF(ISBLANK(RiskRegister[[#This Row],[Risk Due Date]]), "Missing Risk Due Date", IF(RiskRegister[[#This Row],[Risk Due Date]] &lt; TODAY(), "Overdue", "Not Overdue"))</f>
        <v>Missing Risk Due Date</v>
      </c>
      <c r="AF51" s="22" t="str">
        <f>IF(ISBLANK(RiskRegister[[#This Row],[Risk Due Date]]), "Missing Risk Due Date", TEXT(RiskRegister[[#This Row],[Risk Due Date]], "YYYY-MM"))</f>
        <v>Missing Risk Due Date</v>
      </c>
      <c r="AG51" s="22" t="str">
        <f>IF(RiskRegister[[#This Row],[Created Date]]="","Created Date missing",(TEXT(RiskRegister[[#This Row],[Created Date]],"mmm") &amp; "-" &amp; YEAR(RiskRegister[[#This Row],[Created Date]])))</f>
        <v>Created Date missing</v>
      </c>
      <c r="AH51" s="79">
        <f>IF(RiskRegister[[#This Row],[Risk Status]]="Closed",RiskRegister[[#This Row],[Risk Close Date]],RiskRegister[[#This Row],[Risk Due Date]])</f>
        <v>0</v>
      </c>
      <c r="AI51" s="79">
        <f>IF(RiskRegister[[#This Row],[Risk-Change-Date]]=0,DATE(2030,1,1),RiskRegister[[#This Row],[Risk-Change-Date]])</f>
        <v>47484</v>
      </c>
      <c r="AJ51" s="22" t="str">
        <f>RiskRegister[[#This Row],[Inherent Impact Level]]&amp;"-"&amp;RiskRegister[[#This Row],[Inherent Likelihood Level]]</f>
        <v>-- Select Impact ----- Select Likelihood --</v>
      </c>
      <c r="AK51" s="22" t="str">
        <f>RiskRegister[[#This Row],[Residual Impact Level]]&amp;"-"&amp;RiskRegister[[#This Row],[Residual Likelihood Level]]</f>
        <v>-- Select Impact ----- Select Likelihood --</v>
      </c>
      <c r="AL51" s="22" t="str">
        <f t="shared" si="0"/>
        <v>Error</v>
      </c>
      <c r="AM51" s="22" t="str">
        <f>IF(RiskRegister[[#This Row],[Risk Status]]="Closed",RiskRegister[[#This Row],[Residual Impact Level]],RiskRegister[[#This Row],[Inherent Impact Level]])</f>
        <v>-- Select Impact --</v>
      </c>
      <c r="AN51" s="22" t="str">
        <f>IF(RiskRegister[[#This Row],[Risk Status]]="Closed",RiskRegister[[#This Row],[Residual Likelihood Level]],RiskRegister[[#This Row],[Inherent Likelihood Level]])</f>
        <v>-- Select Likelihood --</v>
      </c>
      <c r="AO51" s="22" t="str">
        <f>IF(RiskRegister[[#This Row],[Risk Status]]="Closed",RiskRegister[[#This Row],[Residual-I-L-Combo]],RiskRegister[[#This Row],[Inherent-I-L-Combo]])</f>
        <v>-- Select Impact ----- Select Likelihood --</v>
      </c>
      <c r="AP51" s="22" t="str">
        <f t="shared" si="1"/>
        <v>-- Error --</v>
      </c>
    </row>
    <row r="52" spans="1:42" s="18" customFormat="1" ht="64" x14ac:dyDescent="0.2">
      <c r="A52" s="18">
        <v>49</v>
      </c>
      <c r="G52" s="18" t="s">
        <v>87</v>
      </c>
      <c r="I52" s="18" t="s">
        <v>85</v>
      </c>
      <c r="L52" s="18" t="s">
        <v>112</v>
      </c>
      <c r="M52" s="19" t="str">
        <f>VLOOKUP(RiskRegister[[#This Row],[Inherent Impact Level]],'Rating factors'!$F$4:$G$9,2,FALSE)</f>
        <v>--- Error ---</v>
      </c>
      <c r="N52" s="18" t="s">
        <v>89</v>
      </c>
      <c r="O52" s="19" t="str">
        <f>VLOOKUP(RiskRegister[[#This Row],[Inherent Likelihood Level]],'Rating factors'!$F$16:$G$21,2,FALSE)</f>
        <v>--- Error ---</v>
      </c>
      <c r="P52" s="19" t="str">
        <f>IFERROR(VLOOKUP(RiskRegister[[#This Row],[Inherent Risk Rating]],'Rating factors'!$F$30:$G$44,2,FALSE),"-- Error --")</f>
        <v>-- Error --</v>
      </c>
      <c r="Q52" s="19" t="str">
        <f>IFERROR(RiskRegister[[#This Row],[Inherent Impact Rating]]*RiskRegister[[#This Row],[Inherent Likelihood Rating]],"-- Error --")</f>
        <v>-- Error --</v>
      </c>
      <c r="R52" s="18" t="s">
        <v>111</v>
      </c>
      <c r="T52" s="18" t="s">
        <v>112</v>
      </c>
      <c r="U52" s="19" t="str">
        <f>VLOOKUP(RiskRegister[[#This Row],[Residual Impact Level]],'Rating factors'!$F$4:$G$9,2,FALSE)</f>
        <v>--- Error ---</v>
      </c>
      <c r="V52" s="18" t="s">
        <v>89</v>
      </c>
      <c r="W52" s="19" t="str">
        <f>VLOOKUP(RiskRegister[[#This Row],[Residual Likelihood Level]],'Rating factors'!$F$16:$G$21,2,FALSE)</f>
        <v>--- Error ---</v>
      </c>
      <c r="X52" s="19" t="str">
        <f>IFERROR(VLOOKUP(RiskRegister[[#This Row],[Residual Risk Rating]],'Rating factors'!$F$30:$G$44,2,FALSE),"-- Error --")</f>
        <v>-- Error --</v>
      </c>
      <c r="Y52" s="19" t="str">
        <f>IFERROR(RiskRegister[[#This Row],[Residual Impact Rating]]*RiskRegister[[#This Row],[Residual Likelihood Rating]],"-- Error --")</f>
        <v>-- Error --</v>
      </c>
      <c r="Z52" s="18" t="s">
        <v>113</v>
      </c>
      <c r="AB52" s="61"/>
      <c r="AD52" s="22" t="str">
        <f ca="1">IF(ISBLANK(RiskRegister[[#This Row],[Risk Due Date]]), "Missing Risk Due Date", IF(RiskRegister[[#This Row],[Risk Due Date]] &lt; TODAY(), "Overdue", "Not Overdue"))</f>
        <v>Missing Risk Due Date</v>
      </c>
      <c r="AF52" s="22" t="str">
        <f>IF(ISBLANK(RiskRegister[[#This Row],[Risk Due Date]]), "Missing Risk Due Date", TEXT(RiskRegister[[#This Row],[Risk Due Date]], "YYYY-MM"))</f>
        <v>Missing Risk Due Date</v>
      </c>
      <c r="AG52" s="22" t="str">
        <f>IF(RiskRegister[[#This Row],[Created Date]]="","Created Date missing",(TEXT(RiskRegister[[#This Row],[Created Date]],"mmm") &amp; "-" &amp; YEAR(RiskRegister[[#This Row],[Created Date]])))</f>
        <v>Created Date missing</v>
      </c>
      <c r="AH52" s="79">
        <f>IF(RiskRegister[[#This Row],[Risk Status]]="Closed",RiskRegister[[#This Row],[Risk Close Date]],RiskRegister[[#This Row],[Risk Due Date]])</f>
        <v>0</v>
      </c>
      <c r="AI52" s="79">
        <f>IF(RiskRegister[[#This Row],[Risk-Change-Date]]=0,DATE(2030,1,1),RiskRegister[[#This Row],[Risk-Change-Date]])</f>
        <v>47484</v>
      </c>
      <c r="AJ52" s="22" t="str">
        <f>RiskRegister[[#This Row],[Inherent Impact Level]]&amp;"-"&amp;RiskRegister[[#This Row],[Inherent Likelihood Level]]</f>
        <v>-- Select Impact ----- Select Likelihood --</v>
      </c>
      <c r="AK52" s="22" t="str">
        <f>RiskRegister[[#This Row],[Residual Impact Level]]&amp;"-"&amp;RiskRegister[[#This Row],[Residual Likelihood Level]]</f>
        <v>-- Select Impact ----- Select Likelihood --</v>
      </c>
      <c r="AL52" s="22" t="str">
        <f t="shared" si="0"/>
        <v>Error</v>
      </c>
      <c r="AM52" s="22" t="str">
        <f>IF(RiskRegister[[#This Row],[Risk Status]]="Closed",RiskRegister[[#This Row],[Residual Impact Level]],RiskRegister[[#This Row],[Inherent Impact Level]])</f>
        <v>-- Select Impact --</v>
      </c>
      <c r="AN52" s="22" t="str">
        <f>IF(RiskRegister[[#This Row],[Risk Status]]="Closed",RiskRegister[[#This Row],[Residual Likelihood Level]],RiskRegister[[#This Row],[Inherent Likelihood Level]])</f>
        <v>-- Select Likelihood --</v>
      </c>
      <c r="AO52" s="22" t="str">
        <f>IF(RiskRegister[[#This Row],[Risk Status]]="Closed",RiskRegister[[#This Row],[Residual-I-L-Combo]],RiskRegister[[#This Row],[Inherent-I-L-Combo]])</f>
        <v>-- Select Impact ----- Select Likelihood --</v>
      </c>
      <c r="AP52" s="22" t="str">
        <f t="shared" si="1"/>
        <v>-- Error --</v>
      </c>
    </row>
    <row r="53" spans="1:42" s="18" customFormat="1" ht="64" x14ac:dyDescent="0.2">
      <c r="A53" s="18">
        <v>50</v>
      </c>
      <c r="G53" s="18" t="s">
        <v>87</v>
      </c>
      <c r="I53" s="18" t="s">
        <v>85</v>
      </c>
      <c r="L53" s="18" t="s">
        <v>112</v>
      </c>
      <c r="M53" s="19" t="str">
        <f>VLOOKUP(RiskRegister[[#This Row],[Inherent Impact Level]],'Rating factors'!$F$4:$G$9,2,FALSE)</f>
        <v>--- Error ---</v>
      </c>
      <c r="N53" s="18" t="s">
        <v>89</v>
      </c>
      <c r="O53" s="19" t="str">
        <f>VLOOKUP(RiskRegister[[#This Row],[Inherent Likelihood Level]],'Rating factors'!$F$16:$G$21,2,FALSE)</f>
        <v>--- Error ---</v>
      </c>
      <c r="P53" s="19" t="str">
        <f>IFERROR(VLOOKUP(RiskRegister[[#This Row],[Inherent Risk Rating]],'Rating factors'!$F$30:$G$44,2,FALSE),"-- Error --")</f>
        <v>-- Error --</v>
      </c>
      <c r="Q53" s="19" t="str">
        <f>IFERROR(RiskRegister[[#This Row],[Inherent Impact Rating]]*RiskRegister[[#This Row],[Inherent Likelihood Rating]],"-- Error --")</f>
        <v>-- Error --</v>
      </c>
      <c r="R53" s="18" t="s">
        <v>111</v>
      </c>
      <c r="T53" s="18" t="s">
        <v>112</v>
      </c>
      <c r="U53" s="19" t="str">
        <f>VLOOKUP(RiskRegister[[#This Row],[Residual Impact Level]],'Rating factors'!$F$4:$G$9,2,FALSE)</f>
        <v>--- Error ---</v>
      </c>
      <c r="V53" s="18" t="s">
        <v>89</v>
      </c>
      <c r="W53" s="19" t="str">
        <f>VLOOKUP(RiskRegister[[#This Row],[Residual Likelihood Level]],'Rating factors'!$F$16:$G$21,2,FALSE)</f>
        <v>--- Error ---</v>
      </c>
      <c r="X53" s="19" t="str">
        <f>IFERROR(VLOOKUP(RiskRegister[[#This Row],[Residual Risk Rating]],'Rating factors'!$F$30:$G$44,2,FALSE),"-- Error --")</f>
        <v>-- Error --</v>
      </c>
      <c r="Y53" s="19" t="str">
        <f>IFERROR(RiskRegister[[#This Row],[Residual Impact Rating]]*RiskRegister[[#This Row],[Residual Likelihood Rating]],"-- Error --")</f>
        <v>-- Error --</v>
      </c>
      <c r="Z53" s="18" t="s">
        <v>113</v>
      </c>
      <c r="AB53" s="61"/>
      <c r="AD53" s="22" t="str">
        <f ca="1">IF(ISBLANK(RiskRegister[[#This Row],[Risk Due Date]]), "Missing Risk Due Date", IF(RiskRegister[[#This Row],[Risk Due Date]] &lt; TODAY(), "Overdue", "Not Overdue"))</f>
        <v>Missing Risk Due Date</v>
      </c>
      <c r="AF53" s="22" t="str">
        <f>IF(ISBLANK(RiskRegister[[#This Row],[Risk Due Date]]), "Missing Risk Due Date", TEXT(RiskRegister[[#This Row],[Risk Due Date]], "YYYY-MM"))</f>
        <v>Missing Risk Due Date</v>
      </c>
      <c r="AG53" s="22" t="str">
        <f>IF(RiskRegister[[#This Row],[Created Date]]="","Created Date missing",(TEXT(RiskRegister[[#This Row],[Created Date]],"mmm") &amp; "-" &amp; YEAR(RiskRegister[[#This Row],[Created Date]])))</f>
        <v>Created Date missing</v>
      </c>
      <c r="AH53" s="79">
        <f>IF(RiskRegister[[#This Row],[Risk Status]]="Closed",RiskRegister[[#This Row],[Risk Close Date]],RiskRegister[[#This Row],[Risk Due Date]])</f>
        <v>0</v>
      </c>
      <c r="AI53" s="79">
        <f>IF(RiskRegister[[#This Row],[Risk-Change-Date]]=0,DATE(2030,1,1),RiskRegister[[#This Row],[Risk-Change-Date]])</f>
        <v>47484</v>
      </c>
      <c r="AJ53" s="22" t="str">
        <f>RiskRegister[[#This Row],[Inherent Impact Level]]&amp;"-"&amp;RiskRegister[[#This Row],[Inherent Likelihood Level]]</f>
        <v>-- Select Impact ----- Select Likelihood --</v>
      </c>
      <c r="AK53" s="22" t="str">
        <f>RiskRegister[[#This Row],[Residual Impact Level]]&amp;"-"&amp;RiskRegister[[#This Row],[Residual Likelihood Level]]</f>
        <v>-- Select Impact ----- Select Likelihood --</v>
      </c>
      <c r="AL53" s="22" t="str">
        <f t="shared" si="0"/>
        <v>Error</v>
      </c>
      <c r="AM53" s="22" t="str">
        <f>IF(RiskRegister[[#This Row],[Risk Status]]="Closed",RiskRegister[[#This Row],[Residual Impact Level]],RiskRegister[[#This Row],[Inherent Impact Level]])</f>
        <v>-- Select Impact --</v>
      </c>
      <c r="AN53" s="22" t="str">
        <f>IF(RiskRegister[[#This Row],[Risk Status]]="Closed",RiskRegister[[#This Row],[Residual Likelihood Level]],RiskRegister[[#This Row],[Inherent Likelihood Level]])</f>
        <v>-- Select Likelihood --</v>
      </c>
      <c r="AO53" s="22" t="str">
        <f>IF(RiskRegister[[#This Row],[Risk Status]]="Closed",RiskRegister[[#This Row],[Residual-I-L-Combo]],RiskRegister[[#This Row],[Inherent-I-L-Combo]])</f>
        <v>-- Select Impact ----- Select Likelihood --</v>
      </c>
      <c r="AP53" s="22" t="str">
        <f t="shared" si="1"/>
        <v>-- Error --</v>
      </c>
    </row>
    <row r="54" spans="1:42" s="18" customFormat="1" ht="64" x14ac:dyDescent="0.2">
      <c r="A54" s="18">
        <v>51</v>
      </c>
      <c r="G54" s="18" t="s">
        <v>87</v>
      </c>
      <c r="I54" s="18" t="s">
        <v>85</v>
      </c>
      <c r="L54" s="18" t="s">
        <v>112</v>
      </c>
      <c r="M54" s="19" t="str">
        <f>VLOOKUP(RiskRegister[[#This Row],[Inherent Impact Level]],'Rating factors'!$F$4:$G$9,2,FALSE)</f>
        <v>--- Error ---</v>
      </c>
      <c r="N54" s="18" t="s">
        <v>89</v>
      </c>
      <c r="O54" s="19" t="str">
        <f>VLOOKUP(RiskRegister[[#This Row],[Inherent Likelihood Level]],'Rating factors'!$F$16:$G$21,2,FALSE)</f>
        <v>--- Error ---</v>
      </c>
      <c r="P54" s="19" t="str">
        <f>IFERROR(VLOOKUP(RiskRegister[[#This Row],[Inherent Risk Rating]],'Rating factors'!$F$30:$G$44,2,FALSE),"-- Error --")</f>
        <v>-- Error --</v>
      </c>
      <c r="Q54" s="19" t="str">
        <f>IFERROR(RiskRegister[[#This Row],[Inherent Impact Rating]]*RiskRegister[[#This Row],[Inherent Likelihood Rating]],"-- Error --")</f>
        <v>-- Error --</v>
      </c>
      <c r="R54" s="18" t="s">
        <v>111</v>
      </c>
      <c r="T54" s="18" t="s">
        <v>112</v>
      </c>
      <c r="U54" s="19" t="str">
        <f>VLOOKUP(RiskRegister[[#This Row],[Residual Impact Level]],'Rating factors'!$F$4:$G$9,2,FALSE)</f>
        <v>--- Error ---</v>
      </c>
      <c r="V54" s="18" t="s">
        <v>89</v>
      </c>
      <c r="W54" s="19" t="str">
        <f>VLOOKUP(RiskRegister[[#This Row],[Residual Likelihood Level]],'Rating factors'!$F$16:$G$21,2,FALSE)</f>
        <v>--- Error ---</v>
      </c>
      <c r="X54" s="19" t="str">
        <f>IFERROR(VLOOKUP(RiskRegister[[#This Row],[Residual Risk Rating]],'Rating factors'!$F$30:$G$44,2,FALSE),"-- Error --")</f>
        <v>-- Error --</v>
      </c>
      <c r="Y54" s="19" t="str">
        <f>IFERROR(RiskRegister[[#This Row],[Residual Impact Rating]]*RiskRegister[[#This Row],[Residual Likelihood Rating]],"-- Error --")</f>
        <v>-- Error --</v>
      </c>
      <c r="Z54" s="18" t="s">
        <v>113</v>
      </c>
      <c r="AB54" s="61"/>
      <c r="AD54" s="22" t="str">
        <f ca="1">IF(ISBLANK(RiskRegister[[#This Row],[Risk Due Date]]), "Missing Risk Due Date", IF(RiskRegister[[#This Row],[Risk Due Date]] &lt; TODAY(), "Overdue", "Not Overdue"))</f>
        <v>Missing Risk Due Date</v>
      </c>
      <c r="AF54" s="22" t="str">
        <f>IF(ISBLANK(RiskRegister[[#This Row],[Risk Due Date]]), "Missing Risk Due Date", TEXT(RiskRegister[[#This Row],[Risk Due Date]], "YYYY-MM"))</f>
        <v>Missing Risk Due Date</v>
      </c>
      <c r="AG54" s="22" t="str">
        <f>IF(RiskRegister[[#This Row],[Created Date]]="","Created Date missing",(TEXT(RiskRegister[[#This Row],[Created Date]],"mmm") &amp; "-" &amp; YEAR(RiskRegister[[#This Row],[Created Date]])))</f>
        <v>Created Date missing</v>
      </c>
      <c r="AH54" s="79">
        <f>IF(RiskRegister[[#This Row],[Risk Status]]="Closed",RiskRegister[[#This Row],[Risk Close Date]],RiskRegister[[#This Row],[Risk Due Date]])</f>
        <v>0</v>
      </c>
      <c r="AI54" s="79">
        <f>IF(RiskRegister[[#This Row],[Risk-Change-Date]]=0,DATE(2030,1,1),RiskRegister[[#This Row],[Risk-Change-Date]])</f>
        <v>47484</v>
      </c>
      <c r="AJ54" s="22" t="str">
        <f>RiskRegister[[#This Row],[Inherent Impact Level]]&amp;"-"&amp;RiskRegister[[#This Row],[Inherent Likelihood Level]]</f>
        <v>-- Select Impact ----- Select Likelihood --</v>
      </c>
      <c r="AK54" s="22" t="str">
        <f>RiskRegister[[#This Row],[Residual Impact Level]]&amp;"-"&amp;RiskRegister[[#This Row],[Residual Likelihood Level]]</f>
        <v>-- Select Impact ----- Select Likelihood --</v>
      </c>
      <c r="AL54" s="22" t="str">
        <f t="shared" si="0"/>
        <v>Error</v>
      </c>
      <c r="AM54" s="22" t="str">
        <f>IF(RiskRegister[[#This Row],[Risk Status]]="Closed",RiskRegister[[#This Row],[Residual Impact Level]],RiskRegister[[#This Row],[Inherent Impact Level]])</f>
        <v>-- Select Impact --</v>
      </c>
      <c r="AN54" s="22" t="str">
        <f>IF(RiskRegister[[#This Row],[Risk Status]]="Closed",RiskRegister[[#This Row],[Residual Likelihood Level]],RiskRegister[[#This Row],[Inherent Likelihood Level]])</f>
        <v>-- Select Likelihood --</v>
      </c>
      <c r="AO54" s="22" t="str">
        <f>IF(RiskRegister[[#This Row],[Risk Status]]="Closed",RiskRegister[[#This Row],[Residual-I-L-Combo]],RiskRegister[[#This Row],[Inherent-I-L-Combo]])</f>
        <v>-- Select Impact ----- Select Likelihood --</v>
      </c>
      <c r="AP54" s="22" t="str">
        <f t="shared" si="1"/>
        <v>-- Error --</v>
      </c>
    </row>
    <row r="55" spans="1:42" s="18" customFormat="1" ht="64" x14ac:dyDescent="0.2">
      <c r="A55" s="18">
        <v>52</v>
      </c>
      <c r="G55" s="18" t="s">
        <v>87</v>
      </c>
      <c r="I55" s="18" t="s">
        <v>85</v>
      </c>
      <c r="L55" s="18" t="s">
        <v>112</v>
      </c>
      <c r="M55" s="19" t="str">
        <f>VLOOKUP(RiskRegister[[#This Row],[Inherent Impact Level]],'Rating factors'!$F$4:$G$9,2,FALSE)</f>
        <v>--- Error ---</v>
      </c>
      <c r="N55" s="18" t="s">
        <v>89</v>
      </c>
      <c r="O55" s="19" t="str">
        <f>VLOOKUP(RiskRegister[[#This Row],[Inherent Likelihood Level]],'Rating factors'!$F$16:$G$21,2,FALSE)</f>
        <v>--- Error ---</v>
      </c>
      <c r="P55" s="19" t="str">
        <f>IFERROR(VLOOKUP(RiskRegister[[#This Row],[Inherent Risk Rating]],'Rating factors'!$F$30:$G$44,2,FALSE),"-- Error --")</f>
        <v>-- Error --</v>
      </c>
      <c r="Q55" s="19" t="str">
        <f>IFERROR(RiskRegister[[#This Row],[Inherent Impact Rating]]*RiskRegister[[#This Row],[Inherent Likelihood Rating]],"-- Error --")</f>
        <v>-- Error --</v>
      </c>
      <c r="R55" s="18" t="s">
        <v>111</v>
      </c>
      <c r="T55" s="18" t="s">
        <v>112</v>
      </c>
      <c r="U55" s="19" t="str">
        <f>VLOOKUP(RiskRegister[[#This Row],[Residual Impact Level]],'Rating factors'!$F$4:$G$9,2,FALSE)</f>
        <v>--- Error ---</v>
      </c>
      <c r="V55" s="18" t="s">
        <v>89</v>
      </c>
      <c r="W55" s="19" t="str">
        <f>VLOOKUP(RiskRegister[[#This Row],[Residual Likelihood Level]],'Rating factors'!$F$16:$G$21,2,FALSE)</f>
        <v>--- Error ---</v>
      </c>
      <c r="X55" s="19" t="str">
        <f>IFERROR(VLOOKUP(RiskRegister[[#This Row],[Residual Risk Rating]],'Rating factors'!$F$30:$G$44,2,FALSE),"-- Error --")</f>
        <v>-- Error --</v>
      </c>
      <c r="Y55" s="19" t="str">
        <f>IFERROR(RiskRegister[[#This Row],[Residual Impact Rating]]*RiskRegister[[#This Row],[Residual Likelihood Rating]],"-- Error --")</f>
        <v>-- Error --</v>
      </c>
      <c r="Z55" s="18" t="s">
        <v>113</v>
      </c>
      <c r="AB55" s="61"/>
      <c r="AD55" s="22" t="str">
        <f ca="1">IF(ISBLANK(RiskRegister[[#This Row],[Risk Due Date]]), "Missing Risk Due Date", IF(RiskRegister[[#This Row],[Risk Due Date]] &lt; TODAY(), "Overdue", "Not Overdue"))</f>
        <v>Missing Risk Due Date</v>
      </c>
      <c r="AF55" s="22" t="str">
        <f>IF(ISBLANK(RiskRegister[[#This Row],[Risk Due Date]]), "Missing Risk Due Date", TEXT(RiskRegister[[#This Row],[Risk Due Date]], "YYYY-MM"))</f>
        <v>Missing Risk Due Date</v>
      </c>
      <c r="AG55" s="22" t="str">
        <f>IF(RiskRegister[[#This Row],[Created Date]]="","Created Date missing",(TEXT(RiskRegister[[#This Row],[Created Date]],"mmm") &amp; "-" &amp; YEAR(RiskRegister[[#This Row],[Created Date]])))</f>
        <v>Created Date missing</v>
      </c>
      <c r="AH55" s="79">
        <f>IF(RiskRegister[[#This Row],[Risk Status]]="Closed",RiskRegister[[#This Row],[Risk Close Date]],RiskRegister[[#This Row],[Risk Due Date]])</f>
        <v>0</v>
      </c>
      <c r="AI55" s="79">
        <f>IF(RiskRegister[[#This Row],[Risk-Change-Date]]=0,DATE(2030,1,1),RiskRegister[[#This Row],[Risk-Change-Date]])</f>
        <v>47484</v>
      </c>
      <c r="AJ55" s="22" t="str">
        <f>RiskRegister[[#This Row],[Inherent Impact Level]]&amp;"-"&amp;RiskRegister[[#This Row],[Inherent Likelihood Level]]</f>
        <v>-- Select Impact ----- Select Likelihood --</v>
      </c>
      <c r="AK55" s="22" t="str">
        <f>RiskRegister[[#This Row],[Residual Impact Level]]&amp;"-"&amp;RiskRegister[[#This Row],[Residual Likelihood Level]]</f>
        <v>-- Select Impact ----- Select Likelihood --</v>
      </c>
      <c r="AL55" s="22" t="str">
        <f t="shared" si="0"/>
        <v>Error</v>
      </c>
      <c r="AM55" s="22" t="str">
        <f>IF(RiskRegister[[#This Row],[Risk Status]]="Closed",RiskRegister[[#This Row],[Residual Impact Level]],RiskRegister[[#This Row],[Inherent Impact Level]])</f>
        <v>-- Select Impact --</v>
      </c>
      <c r="AN55" s="22" t="str">
        <f>IF(RiskRegister[[#This Row],[Risk Status]]="Closed",RiskRegister[[#This Row],[Residual Likelihood Level]],RiskRegister[[#This Row],[Inherent Likelihood Level]])</f>
        <v>-- Select Likelihood --</v>
      </c>
      <c r="AO55" s="22" t="str">
        <f>IF(RiskRegister[[#This Row],[Risk Status]]="Closed",RiskRegister[[#This Row],[Residual-I-L-Combo]],RiskRegister[[#This Row],[Inherent-I-L-Combo]])</f>
        <v>-- Select Impact ----- Select Likelihood --</v>
      </c>
      <c r="AP55" s="22" t="str">
        <f t="shared" si="1"/>
        <v>-- Error --</v>
      </c>
    </row>
    <row r="56" spans="1:42" s="18" customFormat="1" ht="64" x14ac:dyDescent="0.2">
      <c r="A56" s="18">
        <v>53</v>
      </c>
      <c r="G56" s="18" t="s">
        <v>87</v>
      </c>
      <c r="I56" s="18" t="s">
        <v>85</v>
      </c>
      <c r="L56" s="18" t="s">
        <v>112</v>
      </c>
      <c r="M56" s="19" t="str">
        <f>VLOOKUP(RiskRegister[[#This Row],[Inherent Impact Level]],'Rating factors'!$F$4:$G$9,2,FALSE)</f>
        <v>--- Error ---</v>
      </c>
      <c r="N56" s="18" t="s">
        <v>89</v>
      </c>
      <c r="O56" s="19" t="str">
        <f>VLOOKUP(RiskRegister[[#This Row],[Inherent Likelihood Level]],'Rating factors'!$F$16:$G$21,2,FALSE)</f>
        <v>--- Error ---</v>
      </c>
      <c r="P56" s="19" t="str">
        <f>IFERROR(VLOOKUP(RiskRegister[[#This Row],[Inherent Risk Rating]],'Rating factors'!$F$30:$G$44,2,FALSE),"-- Error --")</f>
        <v>-- Error --</v>
      </c>
      <c r="Q56" s="19" t="str">
        <f>IFERROR(RiskRegister[[#This Row],[Inherent Impact Rating]]*RiskRegister[[#This Row],[Inherent Likelihood Rating]],"-- Error --")</f>
        <v>-- Error --</v>
      </c>
      <c r="R56" s="18" t="s">
        <v>111</v>
      </c>
      <c r="T56" s="18" t="s">
        <v>112</v>
      </c>
      <c r="U56" s="19" t="str">
        <f>VLOOKUP(RiskRegister[[#This Row],[Residual Impact Level]],'Rating factors'!$F$4:$G$9,2,FALSE)</f>
        <v>--- Error ---</v>
      </c>
      <c r="V56" s="18" t="s">
        <v>89</v>
      </c>
      <c r="W56" s="19" t="str">
        <f>VLOOKUP(RiskRegister[[#This Row],[Residual Likelihood Level]],'Rating factors'!$F$16:$G$21,2,FALSE)</f>
        <v>--- Error ---</v>
      </c>
      <c r="X56" s="19" t="str">
        <f>IFERROR(VLOOKUP(RiskRegister[[#This Row],[Residual Risk Rating]],'Rating factors'!$F$30:$G$44,2,FALSE),"-- Error --")</f>
        <v>-- Error --</v>
      </c>
      <c r="Y56" s="19" t="str">
        <f>IFERROR(RiskRegister[[#This Row],[Residual Impact Rating]]*RiskRegister[[#This Row],[Residual Likelihood Rating]],"-- Error --")</f>
        <v>-- Error --</v>
      </c>
      <c r="Z56" s="18" t="s">
        <v>113</v>
      </c>
      <c r="AB56" s="61"/>
      <c r="AD56" s="22" t="str">
        <f ca="1">IF(ISBLANK(RiskRegister[[#This Row],[Risk Due Date]]), "Missing Risk Due Date", IF(RiskRegister[[#This Row],[Risk Due Date]] &lt; TODAY(), "Overdue", "Not Overdue"))</f>
        <v>Missing Risk Due Date</v>
      </c>
      <c r="AF56" s="22" t="str">
        <f>IF(ISBLANK(RiskRegister[[#This Row],[Risk Due Date]]), "Missing Risk Due Date", TEXT(RiskRegister[[#This Row],[Risk Due Date]], "YYYY-MM"))</f>
        <v>Missing Risk Due Date</v>
      </c>
      <c r="AG56" s="22" t="str">
        <f>IF(RiskRegister[[#This Row],[Created Date]]="","Created Date missing",(TEXT(RiskRegister[[#This Row],[Created Date]],"mmm") &amp; "-" &amp; YEAR(RiskRegister[[#This Row],[Created Date]])))</f>
        <v>Created Date missing</v>
      </c>
      <c r="AH56" s="79">
        <f>IF(RiskRegister[[#This Row],[Risk Status]]="Closed",RiskRegister[[#This Row],[Risk Close Date]],RiskRegister[[#This Row],[Risk Due Date]])</f>
        <v>0</v>
      </c>
      <c r="AI56" s="79">
        <f>IF(RiskRegister[[#This Row],[Risk-Change-Date]]=0,DATE(2030,1,1),RiskRegister[[#This Row],[Risk-Change-Date]])</f>
        <v>47484</v>
      </c>
      <c r="AJ56" s="22" t="str">
        <f>RiskRegister[[#This Row],[Inherent Impact Level]]&amp;"-"&amp;RiskRegister[[#This Row],[Inherent Likelihood Level]]</f>
        <v>-- Select Impact ----- Select Likelihood --</v>
      </c>
      <c r="AK56" s="22" t="str">
        <f>RiskRegister[[#This Row],[Residual Impact Level]]&amp;"-"&amp;RiskRegister[[#This Row],[Residual Likelihood Level]]</f>
        <v>-- Select Impact ----- Select Likelihood --</v>
      </c>
      <c r="AL56" s="22" t="str">
        <f t="shared" si="0"/>
        <v>Error</v>
      </c>
      <c r="AM56" s="22" t="str">
        <f>IF(RiskRegister[[#This Row],[Risk Status]]="Closed",RiskRegister[[#This Row],[Residual Impact Level]],RiskRegister[[#This Row],[Inherent Impact Level]])</f>
        <v>-- Select Impact --</v>
      </c>
      <c r="AN56" s="22" t="str">
        <f>IF(RiskRegister[[#This Row],[Risk Status]]="Closed",RiskRegister[[#This Row],[Residual Likelihood Level]],RiskRegister[[#This Row],[Inherent Likelihood Level]])</f>
        <v>-- Select Likelihood --</v>
      </c>
      <c r="AO56" s="22" t="str">
        <f>IF(RiskRegister[[#This Row],[Risk Status]]="Closed",RiskRegister[[#This Row],[Residual-I-L-Combo]],RiskRegister[[#This Row],[Inherent-I-L-Combo]])</f>
        <v>-- Select Impact ----- Select Likelihood --</v>
      </c>
      <c r="AP56" s="22" t="str">
        <f t="shared" si="1"/>
        <v>-- Error --</v>
      </c>
    </row>
    <row r="57" spans="1:42" s="18" customFormat="1" ht="64" x14ac:dyDescent="0.2">
      <c r="A57" s="18">
        <v>54</v>
      </c>
      <c r="G57" s="18" t="s">
        <v>87</v>
      </c>
      <c r="I57" s="18" t="s">
        <v>85</v>
      </c>
      <c r="L57" s="18" t="s">
        <v>112</v>
      </c>
      <c r="M57" s="19" t="str">
        <f>VLOOKUP(RiskRegister[[#This Row],[Inherent Impact Level]],'Rating factors'!$F$4:$G$9,2,FALSE)</f>
        <v>--- Error ---</v>
      </c>
      <c r="N57" s="18" t="s">
        <v>89</v>
      </c>
      <c r="O57" s="19" t="str">
        <f>VLOOKUP(RiskRegister[[#This Row],[Inherent Likelihood Level]],'Rating factors'!$F$16:$G$21,2,FALSE)</f>
        <v>--- Error ---</v>
      </c>
      <c r="P57" s="19" t="str">
        <f>IFERROR(VLOOKUP(RiskRegister[[#This Row],[Inherent Risk Rating]],'Rating factors'!$F$30:$G$44,2,FALSE),"-- Error --")</f>
        <v>-- Error --</v>
      </c>
      <c r="Q57" s="19" t="str">
        <f>IFERROR(RiskRegister[[#This Row],[Inherent Impact Rating]]*RiskRegister[[#This Row],[Inherent Likelihood Rating]],"-- Error --")</f>
        <v>-- Error --</v>
      </c>
      <c r="R57" s="18" t="s">
        <v>111</v>
      </c>
      <c r="T57" s="18" t="s">
        <v>112</v>
      </c>
      <c r="U57" s="19" t="str">
        <f>VLOOKUP(RiskRegister[[#This Row],[Residual Impact Level]],'Rating factors'!$F$4:$G$9,2,FALSE)</f>
        <v>--- Error ---</v>
      </c>
      <c r="V57" s="18" t="s">
        <v>89</v>
      </c>
      <c r="W57" s="19" t="str">
        <f>VLOOKUP(RiskRegister[[#This Row],[Residual Likelihood Level]],'Rating factors'!$F$16:$G$21,2,FALSE)</f>
        <v>--- Error ---</v>
      </c>
      <c r="X57" s="19" t="str">
        <f>IFERROR(VLOOKUP(RiskRegister[[#This Row],[Residual Risk Rating]],'Rating factors'!$F$30:$G$44,2,FALSE),"-- Error --")</f>
        <v>-- Error --</v>
      </c>
      <c r="Y57" s="19" t="str">
        <f>IFERROR(RiskRegister[[#This Row],[Residual Impact Rating]]*RiskRegister[[#This Row],[Residual Likelihood Rating]],"-- Error --")</f>
        <v>-- Error --</v>
      </c>
      <c r="Z57" s="18" t="s">
        <v>113</v>
      </c>
      <c r="AB57" s="61"/>
      <c r="AD57" s="22" t="str">
        <f ca="1">IF(ISBLANK(RiskRegister[[#This Row],[Risk Due Date]]), "Missing Risk Due Date", IF(RiskRegister[[#This Row],[Risk Due Date]] &lt; TODAY(), "Overdue", "Not Overdue"))</f>
        <v>Missing Risk Due Date</v>
      </c>
      <c r="AF57" s="22" t="str">
        <f>IF(ISBLANK(RiskRegister[[#This Row],[Risk Due Date]]), "Missing Risk Due Date", TEXT(RiskRegister[[#This Row],[Risk Due Date]], "YYYY-MM"))</f>
        <v>Missing Risk Due Date</v>
      </c>
      <c r="AG57" s="22" t="str">
        <f>IF(RiskRegister[[#This Row],[Created Date]]="","Created Date missing",(TEXT(RiskRegister[[#This Row],[Created Date]],"mmm") &amp; "-" &amp; YEAR(RiskRegister[[#This Row],[Created Date]])))</f>
        <v>Created Date missing</v>
      </c>
      <c r="AH57" s="79">
        <f>IF(RiskRegister[[#This Row],[Risk Status]]="Closed",RiskRegister[[#This Row],[Risk Close Date]],RiskRegister[[#This Row],[Risk Due Date]])</f>
        <v>0</v>
      </c>
      <c r="AI57" s="79">
        <f>IF(RiskRegister[[#This Row],[Risk-Change-Date]]=0,DATE(2030,1,1),RiskRegister[[#This Row],[Risk-Change-Date]])</f>
        <v>47484</v>
      </c>
      <c r="AJ57" s="22" t="str">
        <f>RiskRegister[[#This Row],[Inherent Impact Level]]&amp;"-"&amp;RiskRegister[[#This Row],[Inherent Likelihood Level]]</f>
        <v>-- Select Impact ----- Select Likelihood --</v>
      </c>
      <c r="AK57" s="22" t="str">
        <f>RiskRegister[[#This Row],[Residual Impact Level]]&amp;"-"&amp;RiskRegister[[#This Row],[Residual Likelihood Level]]</f>
        <v>-- Select Impact ----- Select Likelihood --</v>
      </c>
      <c r="AL57" s="22" t="str">
        <f t="shared" si="0"/>
        <v>Error</v>
      </c>
      <c r="AM57" s="22" t="str">
        <f>IF(RiskRegister[[#This Row],[Risk Status]]="Closed",RiskRegister[[#This Row],[Residual Impact Level]],RiskRegister[[#This Row],[Inherent Impact Level]])</f>
        <v>-- Select Impact --</v>
      </c>
      <c r="AN57" s="22" t="str">
        <f>IF(RiskRegister[[#This Row],[Risk Status]]="Closed",RiskRegister[[#This Row],[Residual Likelihood Level]],RiskRegister[[#This Row],[Inherent Likelihood Level]])</f>
        <v>-- Select Likelihood --</v>
      </c>
      <c r="AO57" s="22" t="str">
        <f>IF(RiskRegister[[#This Row],[Risk Status]]="Closed",RiskRegister[[#This Row],[Residual-I-L-Combo]],RiskRegister[[#This Row],[Inherent-I-L-Combo]])</f>
        <v>-- Select Impact ----- Select Likelihood --</v>
      </c>
      <c r="AP57" s="22" t="str">
        <f t="shared" si="1"/>
        <v>-- Error --</v>
      </c>
    </row>
    <row r="58" spans="1:42" s="18" customFormat="1" ht="64" x14ac:dyDescent="0.2">
      <c r="A58" s="18">
        <v>55</v>
      </c>
      <c r="G58" s="18" t="s">
        <v>87</v>
      </c>
      <c r="I58" s="18" t="s">
        <v>85</v>
      </c>
      <c r="L58" s="18" t="s">
        <v>112</v>
      </c>
      <c r="M58" s="19" t="str">
        <f>VLOOKUP(RiskRegister[[#This Row],[Inherent Impact Level]],'Rating factors'!$F$4:$G$9,2,FALSE)</f>
        <v>--- Error ---</v>
      </c>
      <c r="N58" s="18" t="s">
        <v>89</v>
      </c>
      <c r="O58" s="19" t="str">
        <f>VLOOKUP(RiskRegister[[#This Row],[Inherent Likelihood Level]],'Rating factors'!$F$16:$G$21,2,FALSE)</f>
        <v>--- Error ---</v>
      </c>
      <c r="P58" s="19" t="str">
        <f>IFERROR(VLOOKUP(RiskRegister[[#This Row],[Inherent Risk Rating]],'Rating factors'!$F$30:$G$44,2,FALSE),"-- Error --")</f>
        <v>-- Error --</v>
      </c>
      <c r="Q58" s="19" t="str">
        <f>IFERROR(RiskRegister[[#This Row],[Inherent Impact Rating]]*RiskRegister[[#This Row],[Inherent Likelihood Rating]],"-- Error --")</f>
        <v>-- Error --</v>
      </c>
      <c r="R58" s="18" t="s">
        <v>111</v>
      </c>
      <c r="T58" s="18" t="s">
        <v>112</v>
      </c>
      <c r="U58" s="19" t="str">
        <f>VLOOKUP(RiskRegister[[#This Row],[Residual Impact Level]],'Rating factors'!$F$4:$G$9,2,FALSE)</f>
        <v>--- Error ---</v>
      </c>
      <c r="V58" s="18" t="s">
        <v>89</v>
      </c>
      <c r="W58" s="19" t="str">
        <f>VLOOKUP(RiskRegister[[#This Row],[Residual Likelihood Level]],'Rating factors'!$F$16:$G$21,2,FALSE)</f>
        <v>--- Error ---</v>
      </c>
      <c r="X58" s="19" t="str">
        <f>IFERROR(VLOOKUP(RiskRegister[[#This Row],[Residual Risk Rating]],'Rating factors'!$F$30:$G$44,2,FALSE),"-- Error --")</f>
        <v>-- Error --</v>
      </c>
      <c r="Y58" s="19" t="str">
        <f>IFERROR(RiskRegister[[#This Row],[Residual Impact Rating]]*RiskRegister[[#This Row],[Residual Likelihood Rating]],"-- Error --")</f>
        <v>-- Error --</v>
      </c>
      <c r="Z58" s="18" t="s">
        <v>113</v>
      </c>
      <c r="AB58" s="61"/>
      <c r="AD58" s="22" t="str">
        <f ca="1">IF(ISBLANK(RiskRegister[[#This Row],[Risk Due Date]]), "Missing Risk Due Date", IF(RiskRegister[[#This Row],[Risk Due Date]] &lt; TODAY(), "Overdue", "Not Overdue"))</f>
        <v>Missing Risk Due Date</v>
      </c>
      <c r="AF58" s="22" t="str">
        <f>IF(ISBLANK(RiskRegister[[#This Row],[Risk Due Date]]), "Missing Risk Due Date", TEXT(RiskRegister[[#This Row],[Risk Due Date]], "YYYY-MM"))</f>
        <v>Missing Risk Due Date</v>
      </c>
      <c r="AG58" s="22" t="str">
        <f>IF(RiskRegister[[#This Row],[Created Date]]="","Created Date missing",(TEXT(RiskRegister[[#This Row],[Created Date]],"mmm") &amp; "-" &amp; YEAR(RiskRegister[[#This Row],[Created Date]])))</f>
        <v>Created Date missing</v>
      </c>
      <c r="AH58" s="79">
        <f>IF(RiskRegister[[#This Row],[Risk Status]]="Closed",RiskRegister[[#This Row],[Risk Close Date]],RiskRegister[[#This Row],[Risk Due Date]])</f>
        <v>0</v>
      </c>
      <c r="AI58" s="79">
        <f>IF(RiskRegister[[#This Row],[Risk-Change-Date]]=0,DATE(2030,1,1),RiskRegister[[#This Row],[Risk-Change-Date]])</f>
        <v>47484</v>
      </c>
      <c r="AJ58" s="22" t="str">
        <f>RiskRegister[[#This Row],[Inherent Impact Level]]&amp;"-"&amp;RiskRegister[[#This Row],[Inherent Likelihood Level]]</f>
        <v>-- Select Impact ----- Select Likelihood --</v>
      </c>
      <c r="AK58" s="22" t="str">
        <f>RiskRegister[[#This Row],[Residual Impact Level]]&amp;"-"&amp;RiskRegister[[#This Row],[Residual Likelihood Level]]</f>
        <v>-- Select Impact ----- Select Likelihood --</v>
      </c>
      <c r="AL58" s="22" t="str">
        <f t="shared" si="0"/>
        <v>Error</v>
      </c>
      <c r="AM58" s="22" t="str">
        <f>IF(RiskRegister[[#This Row],[Risk Status]]="Closed",RiskRegister[[#This Row],[Residual Impact Level]],RiskRegister[[#This Row],[Inherent Impact Level]])</f>
        <v>-- Select Impact --</v>
      </c>
      <c r="AN58" s="22" t="str">
        <f>IF(RiskRegister[[#This Row],[Risk Status]]="Closed",RiskRegister[[#This Row],[Residual Likelihood Level]],RiskRegister[[#This Row],[Inherent Likelihood Level]])</f>
        <v>-- Select Likelihood --</v>
      </c>
      <c r="AO58" s="22" t="str">
        <f>IF(RiskRegister[[#This Row],[Risk Status]]="Closed",RiskRegister[[#This Row],[Residual-I-L-Combo]],RiskRegister[[#This Row],[Inherent-I-L-Combo]])</f>
        <v>-- Select Impact ----- Select Likelihood --</v>
      </c>
      <c r="AP58" s="22" t="str">
        <f t="shared" si="1"/>
        <v>-- Error --</v>
      </c>
    </row>
    <row r="59" spans="1:42" s="18" customFormat="1" ht="64" x14ac:dyDescent="0.2">
      <c r="A59" s="18">
        <v>56</v>
      </c>
      <c r="G59" s="18" t="s">
        <v>87</v>
      </c>
      <c r="I59" s="18" t="s">
        <v>85</v>
      </c>
      <c r="L59" s="18" t="s">
        <v>112</v>
      </c>
      <c r="M59" s="19" t="str">
        <f>VLOOKUP(RiskRegister[[#This Row],[Inherent Impact Level]],'Rating factors'!$F$4:$G$9,2,FALSE)</f>
        <v>--- Error ---</v>
      </c>
      <c r="N59" s="18" t="s">
        <v>89</v>
      </c>
      <c r="O59" s="19" t="str">
        <f>VLOOKUP(RiskRegister[[#This Row],[Inherent Likelihood Level]],'Rating factors'!$F$16:$G$21,2,FALSE)</f>
        <v>--- Error ---</v>
      </c>
      <c r="P59" s="19" t="str">
        <f>IFERROR(VLOOKUP(RiskRegister[[#This Row],[Inherent Risk Rating]],'Rating factors'!$F$30:$G$44,2,FALSE),"-- Error --")</f>
        <v>-- Error --</v>
      </c>
      <c r="Q59" s="19" t="str">
        <f>IFERROR(RiskRegister[[#This Row],[Inherent Impact Rating]]*RiskRegister[[#This Row],[Inherent Likelihood Rating]],"-- Error --")</f>
        <v>-- Error --</v>
      </c>
      <c r="R59" s="18" t="s">
        <v>111</v>
      </c>
      <c r="T59" s="18" t="s">
        <v>112</v>
      </c>
      <c r="U59" s="19" t="str">
        <f>VLOOKUP(RiskRegister[[#This Row],[Residual Impact Level]],'Rating factors'!$F$4:$G$9,2,FALSE)</f>
        <v>--- Error ---</v>
      </c>
      <c r="V59" s="18" t="s">
        <v>89</v>
      </c>
      <c r="W59" s="19" t="str">
        <f>VLOOKUP(RiskRegister[[#This Row],[Residual Likelihood Level]],'Rating factors'!$F$16:$G$21,2,FALSE)</f>
        <v>--- Error ---</v>
      </c>
      <c r="X59" s="19" t="str">
        <f>IFERROR(VLOOKUP(RiskRegister[[#This Row],[Residual Risk Rating]],'Rating factors'!$F$30:$G$44,2,FALSE),"-- Error --")</f>
        <v>-- Error --</v>
      </c>
      <c r="Y59" s="19" t="str">
        <f>IFERROR(RiskRegister[[#This Row],[Residual Impact Rating]]*RiskRegister[[#This Row],[Residual Likelihood Rating]],"-- Error --")</f>
        <v>-- Error --</v>
      </c>
      <c r="Z59" s="18" t="s">
        <v>113</v>
      </c>
      <c r="AB59" s="61"/>
      <c r="AD59" s="22" t="str">
        <f ca="1">IF(ISBLANK(RiskRegister[[#This Row],[Risk Due Date]]), "Missing Risk Due Date", IF(RiskRegister[[#This Row],[Risk Due Date]] &lt; TODAY(), "Overdue", "Not Overdue"))</f>
        <v>Missing Risk Due Date</v>
      </c>
      <c r="AF59" s="22" t="str">
        <f>IF(ISBLANK(RiskRegister[[#This Row],[Risk Due Date]]), "Missing Risk Due Date", TEXT(RiskRegister[[#This Row],[Risk Due Date]], "YYYY-MM"))</f>
        <v>Missing Risk Due Date</v>
      </c>
      <c r="AG59" s="22" t="str">
        <f>IF(RiskRegister[[#This Row],[Created Date]]="","Created Date missing",(TEXT(RiskRegister[[#This Row],[Created Date]],"mmm") &amp; "-" &amp; YEAR(RiskRegister[[#This Row],[Created Date]])))</f>
        <v>Created Date missing</v>
      </c>
      <c r="AH59" s="79">
        <f>IF(RiskRegister[[#This Row],[Risk Status]]="Closed",RiskRegister[[#This Row],[Risk Close Date]],RiskRegister[[#This Row],[Risk Due Date]])</f>
        <v>0</v>
      </c>
      <c r="AI59" s="79">
        <f>IF(RiskRegister[[#This Row],[Risk-Change-Date]]=0,DATE(2030,1,1),RiskRegister[[#This Row],[Risk-Change-Date]])</f>
        <v>47484</v>
      </c>
      <c r="AJ59" s="22" t="str">
        <f>RiskRegister[[#This Row],[Inherent Impact Level]]&amp;"-"&amp;RiskRegister[[#This Row],[Inherent Likelihood Level]]</f>
        <v>-- Select Impact ----- Select Likelihood --</v>
      </c>
      <c r="AK59" s="22" t="str">
        <f>RiskRegister[[#This Row],[Residual Impact Level]]&amp;"-"&amp;RiskRegister[[#This Row],[Residual Likelihood Level]]</f>
        <v>-- Select Impact ----- Select Likelihood --</v>
      </c>
      <c r="AL59" s="22" t="str">
        <f t="shared" si="0"/>
        <v>Error</v>
      </c>
      <c r="AM59" s="22" t="str">
        <f>IF(RiskRegister[[#This Row],[Risk Status]]="Closed",RiskRegister[[#This Row],[Residual Impact Level]],RiskRegister[[#This Row],[Inherent Impact Level]])</f>
        <v>-- Select Impact --</v>
      </c>
      <c r="AN59" s="22" t="str">
        <f>IF(RiskRegister[[#This Row],[Risk Status]]="Closed",RiskRegister[[#This Row],[Residual Likelihood Level]],RiskRegister[[#This Row],[Inherent Likelihood Level]])</f>
        <v>-- Select Likelihood --</v>
      </c>
      <c r="AO59" s="22" t="str">
        <f>IF(RiskRegister[[#This Row],[Risk Status]]="Closed",RiskRegister[[#This Row],[Residual-I-L-Combo]],RiskRegister[[#This Row],[Inherent-I-L-Combo]])</f>
        <v>-- Select Impact ----- Select Likelihood --</v>
      </c>
      <c r="AP59" s="22" t="str">
        <f t="shared" si="1"/>
        <v>-- Error --</v>
      </c>
    </row>
    <row r="60" spans="1:42" s="18" customFormat="1" ht="64" x14ac:dyDescent="0.2">
      <c r="A60" s="18">
        <v>57</v>
      </c>
      <c r="G60" s="18" t="s">
        <v>87</v>
      </c>
      <c r="I60" s="18" t="s">
        <v>85</v>
      </c>
      <c r="L60" s="18" t="s">
        <v>112</v>
      </c>
      <c r="M60" s="19" t="str">
        <f>VLOOKUP(RiskRegister[[#This Row],[Inherent Impact Level]],'Rating factors'!$F$4:$G$9,2,FALSE)</f>
        <v>--- Error ---</v>
      </c>
      <c r="N60" s="18" t="s">
        <v>89</v>
      </c>
      <c r="O60" s="19" t="str">
        <f>VLOOKUP(RiskRegister[[#This Row],[Inherent Likelihood Level]],'Rating factors'!$F$16:$G$21,2,FALSE)</f>
        <v>--- Error ---</v>
      </c>
      <c r="P60" s="19" t="str">
        <f>IFERROR(VLOOKUP(RiskRegister[[#This Row],[Inherent Risk Rating]],'Rating factors'!$F$30:$G$44,2,FALSE),"-- Error --")</f>
        <v>-- Error --</v>
      </c>
      <c r="Q60" s="19" t="str">
        <f>IFERROR(RiskRegister[[#This Row],[Inherent Impact Rating]]*RiskRegister[[#This Row],[Inherent Likelihood Rating]],"-- Error --")</f>
        <v>-- Error --</v>
      </c>
      <c r="R60" s="18" t="s">
        <v>111</v>
      </c>
      <c r="T60" s="18" t="s">
        <v>112</v>
      </c>
      <c r="U60" s="19" t="str">
        <f>VLOOKUP(RiskRegister[[#This Row],[Residual Impact Level]],'Rating factors'!$F$4:$G$9,2,FALSE)</f>
        <v>--- Error ---</v>
      </c>
      <c r="V60" s="18" t="s">
        <v>89</v>
      </c>
      <c r="W60" s="19" t="str">
        <f>VLOOKUP(RiskRegister[[#This Row],[Residual Likelihood Level]],'Rating factors'!$F$16:$G$21,2,FALSE)</f>
        <v>--- Error ---</v>
      </c>
      <c r="X60" s="19" t="str">
        <f>IFERROR(VLOOKUP(RiskRegister[[#This Row],[Residual Risk Rating]],'Rating factors'!$F$30:$G$44,2,FALSE),"-- Error --")</f>
        <v>-- Error --</v>
      </c>
      <c r="Y60" s="19" t="str">
        <f>IFERROR(RiskRegister[[#This Row],[Residual Impact Rating]]*RiskRegister[[#This Row],[Residual Likelihood Rating]],"-- Error --")</f>
        <v>-- Error --</v>
      </c>
      <c r="Z60" s="18" t="s">
        <v>113</v>
      </c>
      <c r="AB60" s="61"/>
      <c r="AD60" s="22" t="str">
        <f ca="1">IF(ISBLANK(RiskRegister[[#This Row],[Risk Due Date]]), "Missing Risk Due Date", IF(RiskRegister[[#This Row],[Risk Due Date]] &lt; TODAY(), "Overdue", "Not Overdue"))</f>
        <v>Missing Risk Due Date</v>
      </c>
      <c r="AF60" s="22" t="str">
        <f>IF(ISBLANK(RiskRegister[[#This Row],[Risk Due Date]]), "Missing Risk Due Date", TEXT(RiskRegister[[#This Row],[Risk Due Date]], "YYYY-MM"))</f>
        <v>Missing Risk Due Date</v>
      </c>
      <c r="AG60" s="22" t="str">
        <f>IF(RiskRegister[[#This Row],[Created Date]]="","Created Date missing",(TEXT(RiskRegister[[#This Row],[Created Date]],"mmm") &amp; "-" &amp; YEAR(RiskRegister[[#This Row],[Created Date]])))</f>
        <v>Created Date missing</v>
      </c>
      <c r="AH60" s="79">
        <f>IF(RiskRegister[[#This Row],[Risk Status]]="Closed",RiskRegister[[#This Row],[Risk Close Date]],RiskRegister[[#This Row],[Risk Due Date]])</f>
        <v>0</v>
      </c>
      <c r="AI60" s="79">
        <f>IF(RiskRegister[[#This Row],[Risk-Change-Date]]=0,DATE(2030,1,1),RiskRegister[[#This Row],[Risk-Change-Date]])</f>
        <v>47484</v>
      </c>
      <c r="AJ60" s="22" t="str">
        <f>RiskRegister[[#This Row],[Inherent Impact Level]]&amp;"-"&amp;RiskRegister[[#This Row],[Inherent Likelihood Level]]</f>
        <v>-- Select Impact ----- Select Likelihood --</v>
      </c>
      <c r="AK60" s="22" t="str">
        <f>RiskRegister[[#This Row],[Residual Impact Level]]&amp;"-"&amp;RiskRegister[[#This Row],[Residual Likelihood Level]]</f>
        <v>-- Select Impact ----- Select Likelihood --</v>
      </c>
      <c r="AL60" s="22" t="str">
        <f t="shared" si="0"/>
        <v>Error</v>
      </c>
      <c r="AM60" s="22" t="str">
        <f>IF(RiskRegister[[#This Row],[Risk Status]]="Closed",RiskRegister[[#This Row],[Residual Impact Level]],RiskRegister[[#This Row],[Inherent Impact Level]])</f>
        <v>-- Select Impact --</v>
      </c>
      <c r="AN60" s="22" t="str">
        <f>IF(RiskRegister[[#This Row],[Risk Status]]="Closed",RiskRegister[[#This Row],[Residual Likelihood Level]],RiskRegister[[#This Row],[Inherent Likelihood Level]])</f>
        <v>-- Select Likelihood --</v>
      </c>
      <c r="AO60" s="22" t="str">
        <f>IF(RiskRegister[[#This Row],[Risk Status]]="Closed",RiskRegister[[#This Row],[Residual-I-L-Combo]],RiskRegister[[#This Row],[Inherent-I-L-Combo]])</f>
        <v>-- Select Impact ----- Select Likelihood --</v>
      </c>
      <c r="AP60" s="22" t="str">
        <f t="shared" si="1"/>
        <v>-- Error --</v>
      </c>
    </row>
    <row r="61" spans="1:42" s="18" customFormat="1" ht="64" x14ac:dyDescent="0.2">
      <c r="A61" s="18">
        <v>58</v>
      </c>
      <c r="G61" s="18" t="s">
        <v>87</v>
      </c>
      <c r="I61" s="18" t="s">
        <v>85</v>
      </c>
      <c r="L61" s="18" t="s">
        <v>112</v>
      </c>
      <c r="M61" s="19" t="str">
        <f>VLOOKUP(RiskRegister[[#This Row],[Inherent Impact Level]],'Rating factors'!$F$4:$G$9,2,FALSE)</f>
        <v>--- Error ---</v>
      </c>
      <c r="N61" s="18" t="s">
        <v>89</v>
      </c>
      <c r="O61" s="19" t="str">
        <f>VLOOKUP(RiskRegister[[#This Row],[Inherent Likelihood Level]],'Rating factors'!$F$16:$G$21,2,FALSE)</f>
        <v>--- Error ---</v>
      </c>
      <c r="P61" s="19" t="str">
        <f>IFERROR(VLOOKUP(RiskRegister[[#This Row],[Inherent Risk Rating]],'Rating factors'!$F$30:$G$44,2,FALSE),"-- Error --")</f>
        <v>-- Error --</v>
      </c>
      <c r="Q61" s="19" t="str">
        <f>IFERROR(RiskRegister[[#This Row],[Inherent Impact Rating]]*RiskRegister[[#This Row],[Inherent Likelihood Rating]],"-- Error --")</f>
        <v>-- Error --</v>
      </c>
      <c r="R61" s="18" t="s">
        <v>111</v>
      </c>
      <c r="T61" s="18" t="s">
        <v>112</v>
      </c>
      <c r="U61" s="19" t="str">
        <f>VLOOKUP(RiskRegister[[#This Row],[Residual Impact Level]],'Rating factors'!$F$4:$G$9,2,FALSE)</f>
        <v>--- Error ---</v>
      </c>
      <c r="V61" s="18" t="s">
        <v>89</v>
      </c>
      <c r="W61" s="19" t="str">
        <f>VLOOKUP(RiskRegister[[#This Row],[Residual Likelihood Level]],'Rating factors'!$F$16:$G$21,2,FALSE)</f>
        <v>--- Error ---</v>
      </c>
      <c r="X61" s="19" t="str">
        <f>IFERROR(VLOOKUP(RiskRegister[[#This Row],[Residual Risk Rating]],'Rating factors'!$F$30:$G$44,2,FALSE),"-- Error --")</f>
        <v>-- Error --</v>
      </c>
      <c r="Y61" s="19" t="str">
        <f>IFERROR(RiskRegister[[#This Row],[Residual Impact Rating]]*RiskRegister[[#This Row],[Residual Likelihood Rating]],"-- Error --")</f>
        <v>-- Error --</v>
      </c>
      <c r="Z61" s="18" t="s">
        <v>113</v>
      </c>
      <c r="AB61" s="61"/>
      <c r="AD61" s="22" t="str">
        <f ca="1">IF(ISBLANK(RiskRegister[[#This Row],[Risk Due Date]]), "Missing Risk Due Date", IF(RiskRegister[[#This Row],[Risk Due Date]] &lt; TODAY(), "Overdue", "Not Overdue"))</f>
        <v>Missing Risk Due Date</v>
      </c>
      <c r="AF61" s="22" t="str">
        <f>IF(ISBLANK(RiskRegister[[#This Row],[Risk Due Date]]), "Missing Risk Due Date", TEXT(RiskRegister[[#This Row],[Risk Due Date]], "YYYY-MM"))</f>
        <v>Missing Risk Due Date</v>
      </c>
      <c r="AG61" s="22" t="str">
        <f>IF(RiskRegister[[#This Row],[Created Date]]="","Created Date missing",(TEXT(RiskRegister[[#This Row],[Created Date]],"mmm") &amp; "-" &amp; YEAR(RiskRegister[[#This Row],[Created Date]])))</f>
        <v>Created Date missing</v>
      </c>
      <c r="AH61" s="79">
        <f>IF(RiskRegister[[#This Row],[Risk Status]]="Closed",RiskRegister[[#This Row],[Risk Close Date]],RiskRegister[[#This Row],[Risk Due Date]])</f>
        <v>0</v>
      </c>
      <c r="AI61" s="79">
        <f>IF(RiskRegister[[#This Row],[Risk-Change-Date]]=0,DATE(2030,1,1),RiskRegister[[#This Row],[Risk-Change-Date]])</f>
        <v>47484</v>
      </c>
      <c r="AJ61" s="22" t="str">
        <f>RiskRegister[[#This Row],[Inherent Impact Level]]&amp;"-"&amp;RiskRegister[[#This Row],[Inherent Likelihood Level]]</f>
        <v>-- Select Impact ----- Select Likelihood --</v>
      </c>
      <c r="AK61" s="22" t="str">
        <f>RiskRegister[[#This Row],[Residual Impact Level]]&amp;"-"&amp;RiskRegister[[#This Row],[Residual Likelihood Level]]</f>
        <v>-- Select Impact ----- Select Likelihood --</v>
      </c>
      <c r="AL61" s="22" t="str">
        <f t="shared" si="0"/>
        <v>Error</v>
      </c>
      <c r="AM61" s="22" t="str">
        <f>IF(RiskRegister[[#This Row],[Risk Status]]="Closed",RiskRegister[[#This Row],[Residual Impact Level]],RiskRegister[[#This Row],[Inherent Impact Level]])</f>
        <v>-- Select Impact --</v>
      </c>
      <c r="AN61" s="22" t="str">
        <f>IF(RiskRegister[[#This Row],[Risk Status]]="Closed",RiskRegister[[#This Row],[Residual Likelihood Level]],RiskRegister[[#This Row],[Inherent Likelihood Level]])</f>
        <v>-- Select Likelihood --</v>
      </c>
      <c r="AO61" s="22" t="str">
        <f>IF(RiskRegister[[#This Row],[Risk Status]]="Closed",RiskRegister[[#This Row],[Residual-I-L-Combo]],RiskRegister[[#This Row],[Inherent-I-L-Combo]])</f>
        <v>-- Select Impact ----- Select Likelihood --</v>
      </c>
      <c r="AP61" s="22" t="str">
        <f t="shared" si="1"/>
        <v>-- Error --</v>
      </c>
    </row>
    <row r="62" spans="1:42" s="18" customFormat="1" ht="64" x14ac:dyDescent="0.2">
      <c r="A62" s="18">
        <v>59</v>
      </c>
      <c r="G62" s="18" t="s">
        <v>87</v>
      </c>
      <c r="I62" s="18" t="s">
        <v>85</v>
      </c>
      <c r="L62" s="18" t="s">
        <v>112</v>
      </c>
      <c r="M62" s="19" t="str">
        <f>VLOOKUP(RiskRegister[[#This Row],[Inherent Impact Level]],'Rating factors'!$F$4:$G$9,2,FALSE)</f>
        <v>--- Error ---</v>
      </c>
      <c r="N62" s="18" t="s">
        <v>89</v>
      </c>
      <c r="O62" s="19" t="str">
        <f>VLOOKUP(RiskRegister[[#This Row],[Inherent Likelihood Level]],'Rating factors'!$F$16:$G$21,2,FALSE)</f>
        <v>--- Error ---</v>
      </c>
      <c r="P62" s="19" t="str">
        <f>IFERROR(VLOOKUP(RiskRegister[[#This Row],[Inherent Risk Rating]],'Rating factors'!$F$30:$G$44,2,FALSE),"-- Error --")</f>
        <v>-- Error --</v>
      </c>
      <c r="Q62" s="19" t="str">
        <f>IFERROR(RiskRegister[[#This Row],[Inherent Impact Rating]]*RiskRegister[[#This Row],[Inherent Likelihood Rating]],"-- Error --")</f>
        <v>-- Error --</v>
      </c>
      <c r="R62" s="18" t="s">
        <v>111</v>
      </c>
      <c r="T62" s="18" t="s">
        <v>112</v>
      </c>
      <c r="U62" s="19" t="str">
        <f>VLOOKUP(RiskRegister[[#This Row],[Residual Impact Level]],'Rating factors'!$F$4:$G$9,2,FALSE)</f>
        <v>--- Error ---</v>
      </c>
      <c r="V62" s="18" t="s">
        <v>89</v>
      </c>
      <c r="W62" s="19" t="str">
        <f>VLOOKUP(RiskRegister[[#This Row],[Residual Likelihood Level]],'Rating factors'!$F$16:$G$21,2,FALSE)</f>
        <v>--- Error ---</v>
      </c>
      <c r="X62" s="19" t="str">
        <f>IFERROR(VLOOKUP(RiskRegister[[#This Row],[Residual Risk Rating]],'Rating factors'!$F$30:$G$44,2,FALSE),"-- Error --")</f>
        <v>-- Error --</v>
      </c>
      <c r="Y62" s="19" t="str">
        <f>IFERROR(RiskRegister[[#This Row],[Residual Impact Rating]]*RiskRegister[[#This Row],[Residual Likelihood Rating]],"-- Error --")</f>
        <v>-- Error --</v>
      </c>
      <c r="Z62" s="18" t="s">
        <v>113</v>
      </c>
      <c r="AB62" s="61"/>
      <c r="AD62" s="22" t="str">
        <f ca="1">IF(ISBLANK(RiskRegister[[#This Row],[Risk Due Date]]), "Missing Risk Due Date", IF(RiskRegister[[#This Row],[Risk Due Date]] &lt; TODAY(), "Overdue", "Not Overdue"))</f>
        <v>Missing Risk Due Date</v>
      </c>
      <c r="AF62" s="22" t="str">
        <f>IF(ISBLANK(RiskRegister[[#This Row],[Risk Due Date]]), "Missing Risk Due Date", TEXT(RiskRegister[[#This Row],[Risk Due Date]], "YYYY-MM"))</f>
        <v>Missing Risk Due Date</v>
      </c>
      <c r="AG62" s="22" t="str">
        <f>IF(RiskRegister[[#This Row],[Created Date]]="","Created Date missing",(TEXT(RiskRegister[[#This Row],[Created Date]],"mmm") &amp; "-" &amp; YEAR(RiskRegister[[#This Row],[Created Date]])))</f>
        <v>Created Date missing</v>
      </c>
      <c r="AH62" s="79">
        <f>IF(RiskRegister[[#This Row],[Risk Status]]="Closed",RiskRegister[[#This Row],[Risk Close Date]],RiskRegister[[#This Row],[Risk Due Date]])</f>
        <v>0</v>
      </c>
      <c r="AI62" s="79">
        <f>IF(RiskRegister[[#This Row],[Risk-Change-Date]]=0,DATE(2030,1,1),RiskRegister[[#This Row],[Risk-Change-Date]])</f>
        <v>47484</v>
      </c>
      <c r="AJ62" s="22" t="str">
        <f>RiskRegister[[#This Row],[Inherent Impact Level]]&amp;"-"&amp;RiskRegister[[#This Row],[Inherent Likelihood Level]]</f>
        <v>-- Select Impact ----- Select Likelihood --</v>
      </c>
      <c r="AK62" s="22" t="str">
        <f>RiskRegister[[#This Row],[Residual Impact Level]]&amp;"-"&amp;RiskRegister[[#This Row],[Residual Likelihood Level]]</f>
        <v>-- Select Impact ----- Select Likelihood --</v>
      </c>
      <c r="AL62" s="22" t="str">
        <f t="shared" si="0"/>
        <v>Error</v>
      </c>
      <c r="AM62" s="22" t="str">
        <f>IF(RiskRegister[[#This Row],[Risk Status]]="Closed",RiskRegister[[#This Row],[Residual Impact Level]],RiskRegister[[#This Row],[Inherent Impact Level]])</f>
        <v>-- Select Impact --</v>
      </c>
      <c r="AN62" s="22" t="str">
        <f>IF(RiskRegister[[#This Row],[Risk Status]]="Closed",RiskRegister[[#This Row],[Residual Likelihood Level]],RiskRegister[[#This Row],[Inherent Likelihood Level]])</f>
        <v>-- Select Likelihood --</v>
      </c>
      <c r="AO62" s="22" t="str">
        <f>IF(RiskRegister[[#This Row],[Risk Status]]="Closed",RiskRegister[[#This Row],[Residual-I-L-Combo]],RiskRegister[[#This Row],[Inherent-I-L-Combo]])</f>
        <v>-- Select Impact ----- Select Likelihood --</v>
      </c>
      <c r="AP62" s="22" t="str">
        <f t="shared" si="1"/>
        <v>-- Error --</v>
      </c>
    </row>
    <row r="63" spans="1:42" s="18" customFormat="1" ht="64" x14ac:dyDescent="0.2">
      <c r="A63" s="18">
        <v>60</v>
      </c>
      <c r="G63" s="18" t="s">
        <v>87</v>
      </c>
      <c r="I63" s="18" t="s">
        <v>85</v>
      </c>
      <c r="L63" s="18" t="s">
        <v>112</v>
      </c>
      <c r="M63" s="19" t="str">
        <f>VLOOKUP(RiskRegister[[#This Row],[Inherent Impact Level]],'Rating factors'!$F$4:$G$9,2,FALSE)</f>
        <v>--- Error ---</v>
      </c>
      <c r="N63" s="18" t="s">
        <v>89</v>
      </c>
      <c r="O63" s="19" t="str">
        <f>VLOOKUP(RiskRegister[[#This Row],[Inherent Likelihood Level]],'Rating factors'!$F$16:$G$21,2,FALSE)</f>
        <v>--- Error ---</v>
      </c>
      <c r="P63" s="19" t="str">
        <f>IFERROR(VLOOKUP(RiskRegister[[#This Row],[Inherent Risk Rating]],'Rating factors'!$F$30:$G$44,2,FALSE),"-- Error --")</f>
        <v>-- Error --</v>
      </c>
      <c r="Q63" s="19" t="str">
        <f>IFERROR(RiskRegister[[#This Row],[Inherent Impact Rating]]*RiskRegister[[#This Row],[Inherent Likelihood Rating]],"-- Error --")</f>
        <v>-- Error --</v>
      </c>
      <c r="R63" s="18" t="s">
        <v>111</v>
      </c>
      <c r="T63" s="18" t="s">
        <v>112</v>
      </c>
      <c r="U63" s="19" t="str">
        <f>VLOOKUP(RiskRegister[[#This Row],[Residual Impact Level]],'Rating factors'!$F$4:$G$9,2,FALSE)</f>
        <v>--- Error ---</v>
      </c>
      <c r="V63" s="18" t="s">
        <v>89</v>
      </c>
      <c r="W63" s="19" t="str">
        <f>VLOOKUP(RiskRegister[[#This Row],[Residual Likelihood Level]],'Rating factors'!$F$16:$G$21,2,FALSE)</f>
        <v>--- Error ---</v>
      </c>
      <c r="X63" s="19" t="str">
        <f>IFERROR(VLOOKUP(RiskRegister[[#This Row],[Residual Risk Rating]],'Rating factors'!$F$30:$G$44,2,FALSE),"-- Error --")</f>
        <v>-- Error --</v>
      </c>
      <c r="Y63" s="19" t="str">
        <f>IFERROR(RiskRegister[[#This Row],[Residual Impact Rating]]*RiskRegister[[#This Row],[Residual Likelihood Rating]],"-- Error --")</f>
        <v>-- Error --</v>
      </c>
      <c r="Z63" s="18" t="s">
        <v>113</v>
      </c>
      <c r="AB63" s="61"/>
      <c r="AD63" s="22" t="str">
        <f ca="1">IF(ISBLANK(RiskRegister[[#This Row],[Risk Due Date]]), "Missing Risk Due Date", IF(RiskRegister[[#This Row],[Risk Due Date]] &lt; TODAY(), "Overdue", "Not Overdue"))</f>
        <v>Missing Risk Due Date</v>
      </c>
      <c r="AF63" s="22" t="str">
        <f>IF(ISBLANK(RiskRegister[[#This Row],[Risk Due Date]]), "Missing Risk Due Date", TEXT(RiskRegister[[#This Row],[Risk Due Date]], "YYYY-MM"))</f>
        <v>Missing Risk Due Date</v>
      </c>
      <c r="AG63" s="22" t="str">
        <f>IF(RiskRegister[[#This Row],[Created Date]]="","Created Date missing",(TEXT(RiskRegister[[#This Row],[Created Date]],"mmm") &amp; "-" &amp; YEAR(RiskRegister[[#This Row],[Created Date]])))</f>
        <v>Created Date missing</v>
      </c>
      <c r="AH63" s="79">
        <f>IF(RiskRegister[[#This Row],[Risk Status]]="Closed",RiskRegister[[#This Row],[Risk Close Date]],RiskRegister[[#This Row],[Risk Due Date]])</f>
        <v>0</v>
      </c>
      <c r="AI63" s="79">
        <f>IF(RiskRegister[[#This Row],[Risk-Change-Date]]=0,DATE(2030,1,1),RiskRegister[[#This Row],[Risk-Change-Date]])</f>
        <v>47484</v>
      </c>
      <c r="AJ63" s="22" t="str">
        <f>RiskRegister[[#This Row],[Inherent Impact Level]]&amp;"-"&amp;RiskRegister[[#This Row],[Inherent Likelihood Level]]</f>
        <v>-- Select Impact ----- Select Likelihood --</v>
      </c>
      <c r="AK63" s="22" t="str">
        <f>RiskRegister[[#This Row],[Residual Impact Level]]&amp;"-"&amp;RiskRegister[[#This Row],[Residual Likelihood Level]]</f>
        <v>-- Select Impact ----- Select Likelihood --</v>
      </c>
      <c r="AL63" s="22" t="str">
        <f t="shared" si="0"/>
        <v>Error</v>
      </c>
      <c r="AM63" s="22" t="str">
        <f>IF(RiskRegister[[#This Row],[Risk Status]]="Closed",RiskRegister[[#This Row],[Residual Impact Level]],RiskRegister[[#This Row],[Inherent Impact Level]])</f>
        <v>-- Select Impact --</v>
      </c>
      <c r="AN63" s="22" t="str">
        <f>IF(RiskRegister[[#This Row],[Risk Status]]="Closed",RiskRegister[[#This Row],[Residual Likelihood Level]],RiskRegister[[#This Row],[Inherent Likelihood Level]])</f>
        <v>-- Select Likelihood --</v>
      </c>
      <c r="AO63" s="22" t="str">
        <f>IF(RiskRegister[[#This Row],[Risk Status]]="Closed",RiskRegister[[#This Row],[Residual-I-L-Combo]],RiskRegister[[#This Row],[Inherent-I-L-Combo]])</f>
        <v>-- Select Impact ----- Select Likelihood --</v>
      </c>
      <c r="AP63" s="22" t="str">
        <f t="shared" si="1"/>
        <v>-- Error --</v>
      </c>
    </row>
    <row r="64" spans="1:42" s="18" customFormat="1" ht="64" x14ac:dyDescent="0.2">
      <c r="A64" s="18">
        <v>61</v>
      </c>
      <c r="G64" s="18" t="s">
        <v>87</v>
      </c>
      <c r="I64" s="18" t="s">
        <v>85</v>
      </c>
      <c r="L64" s="18" t="s">
        <v>112</v>
      </c>
      <c r="M64" s="19" t="str">
        <f>VLOOKUP(RiskRegister[[#This Row],[Inherent Impact Level]],'Rating factors'!$F$4:$G$9,2,FALSE)</f>
        <v>--- Error ---</v>
      </c>
      <c r="N64" s="18" t="s">
        <v>89</v>
      </c>
      <c r="O64" s="19" t="str">
        <f>VLOOKUP(RiskRegister[[#This Row],[Inherent Likelihood Level]],'Rating factors'!$F$16:$G$21,2,FALSE)</f>
        <v>--- Error ---</v>
      </c>
      <c r="P64" s="19" t="str">
        <f>IFERROR(VLOOKUP(RiskRegister[[#This Row],[Inherent Risk Rating]],'Rating factors'!$F$30:$G$44,2,FALSE),"-- Error --")</f>
        <v>-- Error --</v>
      </c>
      <c r="Q64" s="19" t="str">
        <f>IFERROR(RiskRegister[[#This Row],[Inherent Impact Rating]]*RiskRegister[[#This Row],[Inherent Likelihood Rating]],"-- Error --")</f>
        <v>-- Error --</v>
      </c>
      <c r="R64" s="18" t="s">
        <v>111</v>
      </c>
      <c r="T64" s="18" t="s">
        <v>112</v>
      </c>
      <c r="U64" s="19" t="str">
        <f>VLOOKUP(RiskRegister[[#This Row],[Residual Impact Level]],'Rating factors'!$F$4:$G$9,2,FALSE)</f>
        <v>--- Error ---</v>
      </c>
      <c r="V64" s="18" t="s">
        <v>89</v>
      </c>
      <c r="W64" s="19" t="str">
        <f>VLOOKUP(RiskRegister[[#This Row],[Residual Likelihood Level]],'Rating factors'!$F$16:$G$21,2,FALSE)</f>
        <v>--- Error ---</v>
      </c>
      <c r="X64" s="19" t="str">
        <f>IFERROR(VLOOKUP(RiskRegister[[#This Row],[Residual Risk Rating]],'Rating factors'!$F$30:$G$44,2,FALSE),"-- Error --")</f>
        <v>-- Error --</v>
      </c>
      <c r="Y64" s="19" t="str">
        <f>IFERROR(RiskRegister[[#This Row],[Residual Impact Rating]]*RiskRegister[[#This Row],[Residual Likelihood Rating]],"-- Error --")</f>
        <v>-- Error --</v>
      </c>
      <c r="Z64" s="18" t="s">
        <v>113</v>
      </c>
      <c r="AB64" s="61"/>
      <c r="AD64" s="22" t="str">
        <f ca="1">IF(ISBLANK(RiskRegister[[#This Row],[Risk Due Date]]), "Missing Risk Due Date", IF(RiskRegister[[#This Row],[Risk Due Date]] &lt; TODAY(), "Overdue", "Not Overdue"))</f>
        <v>Missing Risk Due Date</v>
      </c>
      <c r="AF64" s="22" t="str">
        <f>IF(ISBLANK(RiskRegister[[#This Row],[Risk Due Date]]), "Missing Risk Due Date", TEXT(RiskRegister[[#This Row],[Risk Due Date]], "YYYY-MM"))</f>
        <v>Missing Risk Due Date</v>
      </c>
      <c r="AG64" s="22" t="str">
        <f>IF(RiskRegister[[#This Row],[Created Date]]="","Created Date missing",(TEXT(RiskRegister[[#This Row],[Created Date]],"mmm") &amp; "-" &amp; YEAR(RiskRegister[[#This Row],[Created Date]])))</f>
        <v>Created Date missing</v>
      </c>
      <c r="AH64" s="79">
        <f>IF(RiskRegister[[#This Row],[Risk Status]]="Closed",RiskRegister[[#This Row],[Risk Close Date]],RiskRegister[[#This Row],[Risk Due Date]])</f>
        <v>0</v>
      </c>
      <c r="AI64" s="79">
        <f>IF(RiskRegister[[#This Row],[Risk-Change-Date]]=0,DATE(2030,1,1),RiskRegister[[#This Row],[Risk-Change-Date]])</f>
        <v>47484</v>
      </c>
      <c r="AJ64" s="22" t="str">
        <f>RiskRegister[[#This Row],[Inherent Impact Level]]&amp;"-"&amp;RiskRegister[[#This Row],[Inherent Likelihood Level]]</f>
        <v>-- Select Impact ----- Select Likelihood --</v>
      </c>
      <c r="AK64" s="22" t="str">
        <f>RiskRegister[[#This Row],[Residual Impact Level]]&amp;"-"&amp;RiskRegister[[#This Row],[Residual Likelihood Level]]</f>
        <v>-- Select Impact ----- Select Likelihood --</v>
      </c>
      <c r="AL64" s="22" t="str">
        <f t="shared" si="0"/>
        <v>Error</v>
      </c>
      <c r="AM64" s="22" t="str">
        <f>IF(RiskRegister[[#This Row],[Risk Status]]="Closed",RiskRegister[[#This Row],[Residual Impact Level]],RiskRegister[[#This Row],[Inherent Impact Level]])</f>
        <v>-- Select Impact --</v>
      </c>
      <c r="AN64" s="22" t="str">
        <f>IF(RiskRegister[[#This Row],[Risk Status]]="Closed",RiskRegister[[#This Row],[Residual Likelihood Level]],RiskRegister[[#This Row],[Inherent Likelihood Level]])</f>
        <v>-- Select Likelihood --</v>
      </c>
      <c r="AO64" s="22" t="str">
        <f>IF(RiskRegister[[#This Row],[Risk Status]]="Closed",RiskRegister[[#This Row],[Residual-I-L-Combo]],RiskRegister[[#This Row],[Inherent-I-L-Combo]])</f>
        <v>-- Select Impact ----- Select Likelihood --</v>
      </c>
      <c r="AP64" s="22" t="str">
        <f t="shared" si="1"/>
        <v>-- Error --</v>
      </c>
    </row>
    <row r="65" spans="1:42" s="18" customFormat="1" ht="64" x14ac:dyDescent="0.2">
      <c r="A65" s="18">
        <v>62</v>
      </c>
      <c r="G65" s="18" t="s">
        <v>87</v>
      </c>
      <c r="I65" s="18" t="s">
        <v>85</v>
      </c>
      <c r="L65" s="18" t="s">
        <v>112</v>
      </c>
      <c r="M65" s="19" t="str">
        <f>VLOOKUP(RiskRegister[[#This Row],[Inherent Impact Level]],'Rating factors'!$F$4:$G$9,2,FALSE)</f>
        <v>--- Error ---</v>
      </c>
      <c r="N65" s="18" t="s">
        <v>89</v>
      </c>
      <c r="O65" s="19" t="str">
        <f>VLOOKUP(RiskRegister[[#This Row],[Inherent Likelihood Level]],'Rating factors'!$F$16:$G$21,2,FALSE)</f>
        <v>--- Error ---</v>
      </c>
      <c r="P65" s="19" t="str">
        <f>IFERROR(VLOOKUP(RiskRegister[[#This Row],[Inherent Risk Rating]],'Rating factors'!$F$30:$G$44,2,FALSE),"-- Error --")</f>
        <v>-- Error --</v>
      </c>
      <c r="Q65" s="19" t="str">
        <f>IFERROR(RiskRegister[[#This Row],[Inherent Impact Rating]]*RiskRegister[[#This Row],[Inherent Likelihood Rating]],"-- Error --")</f>
        <v>-- Error --</v>
      </c>
      <c r="R65" s="18" t="s">
        <v>111</v>
      </c>
      <c r="T65" s="18" t="s">
        <v>112</v>
      </c>
      <c r="U65" s="19" t="str">
        <f>VLOOKUP(RiskRegister[[#This Row],[Residual Impact Level]],'Rating factors'!$F$4:$G$9,2,FALSE)</f>
        <v>--- Error ---</v>
      </c>
      <c r="V65" s="18" t="s">
        <v>89</v>
      </c>
      <c r="W65" s="19" t="str">
        <f>VLOOKUP(RiskRegister[[#This Row],[Residual Likelihood Level]],'Rating factors'!$F$16:$G$21,2,FALSE)</f>
        <v>--- Error ---</v>
      </c>
      <c r="X65" s="19" t="str">
        <f>IFERROR(VLOOKUP(RiskRegister[[#This Row],[Residual Risk Rating]],'Rating factors'!$F$30:$G$44,2,FALSE),"-- Error --")</f>
        <v>-- Error --</v>
      </c>
      <c r="Y65" s="19" t="str">
        <f>IFERROR(RiskRegister[[#This Row],[Residual Impact Rating]]*RiskRegister[[#This Row],[Residual Likelihood Rating]],"-- Error --")</f>
        <v>-- Error --</v>
      </c>
      <c r="Z65" s="18" t="s">
        <v>113</v>
      </c>
      <c r="AB65" s="61"/>
      <c r="AD65" s="22" t="str">
        <f ca="1">IF(ISBLANK(RiskRegister[[#This Row],[Risk Due Date]]), "Missing Risk Due Date", IF(RiskRegister[[#This Row],[Risk Due Date]] &lt; TODAY(), "Overdue", "Not Overdue"))</f>
        <v>Missing Risk Due Date</v>
      </c>
      <c r="AF65" s="22" t="str">
        <f>IF(ISBLANK(RiskRegister[[#This Row],[Risk Due Date]]), "Missing Risk Due Date", TEXT(RiskRegister[[#This Row],[Risk Due Date]], "YYYY-MM"))</f>
        <v>Missing Risk Due Date</v>
      </c>
      <c r="AG65" s="22" t="str">
        <f>IF(RiskRegister[[#This Row],[Created Date]]="","Created Date missing",(TEXT(RiskRegister[[#This Row],[Created Date]],"mmm") &amp; "-" &amp; YEAR(RiskRegister[[#This Row],[Created Date]])))</f>
        <v>Created Date missing</v>
      </c>
      <c r="AH65" s="79">
        <f>IF(RiskRegister[[#This Row],[Risk Status]]="Closed",RiskRegister[[#This Row],[Risk Close Date]],RiskRegister[[#This Row],[Risk Due Date]])</f>
        <v>0</v>
      </c>
      <c r="AI65" s="79">
        <f>IF(RiskRegister[[#This Row],[Risk-Change-Date]]=0,DATE(2030,1,1),RiskRegister[[#This Row],[Risk-Change-Date]])</f>
        <v>47484</v>
      </c>
      <c r="AJ65" s="22" t="str">
        <f>RiskRegister[[#This Row],[Inherent Impact Level]]&amp;"-"&amp;RiskRegister[[#This Row],[Inherent Likelihood Level]]</f>
        <v>-- Select Impact ----- Select Likelihood --</v>
      </c>
      <c r="AK65" s="22" t="str">
        <f>RiskRegister[[#This Row],[Residual Impact Level]]&amp;"-"&amp;RiskRegister[[#This Row],[Residual Likelihood Level]]</f>
        <v>-- Select Impact ----- Select Likelihood --</v>
      </c>
      <c r="AL65" s="22" t="str">
        <f t="shared" si="0"/>
        <v>Error</v>
      </c>
      <c r="AM65" s="22" t="str">
        <f>IF(RiskRegister[[#This Row],[Risk Status]]="Closed",RiskRegister[[#This Row],[Residual Impact Level]],RiskRegister[[#This Row],[Inherent Impact Level]])</f>
        <v>-- Select Impact --</v>
      </c>
      <c r="AN65" s="22" t="str">
        <f>IF(RiskRegister[[#This Row],[Risk Status]]="Closed",RiskRegister[[#This Row],[Residual Likelihood Level]],RiskRegister[[#This Row],[Inherent Likelihood Level]])</f>
        <v>-- Select Likelihood --</v>
      </c>
      <c r="AO65" s="22" t="str">
        <f>IF(RiskRegister[[#This Row],[Risk Status]]="Closed",RiskRegister[[#This Row],[Residual-I-L-Combo]],RiskRegister[[#This Row],[Inherent-I-L-Combo]])</f>
        <v>-- Select Impact ----- Select Likelihood --</v>
      </c>
      <c r="AP65" s="22" t="str">
        <f t="shared" si="1"/>
        <v>-- Error --</v>
      </c>
    </row>
    <row r="66" spans="1:42" s="18" customFormat="1" ht="64" x14ac:dyDescent="0.2">
      <c r="A66" s="18">
        <v>63</v>
      </c>
      <c r="G66" s="18" t="s">
        <v>87</v>
      </c>
      <c r="I66" s="18" t="s">
        <v>85</v>
      </c>
      <c r="L66" s="18" t="s">
        <v>112</v>
      </c>
      <c r="M66" s="19" t="str">
        <f>VLOOKUP(RiskRegister[[#This Row],[Inherent Impact Level]],'Rating factors'!$F$4:$G$9,2,FALSE)</f>
        <v>--- Error ---</v>
      </c>
      <c r="N66" s="18" t="s">
        <v>89</v>
      </c>
      <c r="O66" s="19" t="str">
        <f>VLOOKUP(RiskRegister[[#This Row],[Inherent Likelihood Level]],'Rating factors'!$F$16:$G$21,2,FALSE)</f>
        <v>--- Error ---</v>
      </c>
      <c r="P66" s="19" t="str">
        <f>IFERROR(VLOOKUP(RiskRegister[[#This Row],[Inherent Risk Rating]],'Rating factors'!$F$30:$G$44,2,FALSE),"-- Error --")</f>
        <v>-- Error --</v>
      </c>
      <c r="Q66" s="19" t="str">
        <f>IFERROR(RiskRegister[[#This Row],[Inherent Impact Rating]]*RiskRegister[[#This Row],[Inherent Likelihood Rating]],"-- Error --")</f>
        <v>-- Error --</v>
      </c>
      <c r="R66" s="18" t="s">
        <v>111</v>
      </c>
      <c r="T66" s="18" t="s">
        <v>112</v>
      </c>
      <c r="U66" s="19" t="str">
        <f>VLOOKUP(RiskRegister[[#This Row],[Residual Impact Level]],'Rating factors'!$F$4:$G$9,2,FALSE)</f>
        <v>--- Error ---</v>
      </c>
      <c r="V66" s="18" t="s">
        <v>89</v>
      </c>
      <c r="W66" s="19" t="str">
        <f>VLOOKUP(RiskRegister[[#This Row],[Residual Likelihood Level]],'Rating factors'!$F$16:$G$21,2,FALSE)</f>
        <v>--- Error ---</v>
      </c>
      <c r="X66" s="19" t="str">
        <f>IFERROR(VLOOKUP(RiskRegister[[#This Row],[Residual Risk Rating]],'Rating factors'!$F$30:$G$44,2,FALSE),"-- Error --")</f>
        <v>-- Error --</v>
      </c>
      <c r="Y66" s="19" t="str">
        <f>IFERROR(RiskRegister[[#This Row],[Residual Impact Rating]]*RiskRegister[[#This Row],[Residual Likelihood Rating]],"-- Error --")</f>
        <v>-- Error --</v>
      </c>
      <c r="Z66" s="18" t="s">
        <v>113</v>
      </c>
      <c r="AB66" s="61"/>
      <c r="AD66" s="22" t="str">
        <f ca="1">IF(ISBLANK(RiskRegister[[#This Row],[Risk Due Date]]), "Missing Risk Due Date", IF(RiskRegister[[#This Row],[Risk Due Date]] &lt; TODAY(), "Overdue", "Not Overdue"))</f>
        <v>Missing Risk Due Date</v>
      </c>
      <c r="AF66" s="22" t="str">
        <f>IF(ISBLANK(RiskRegister[[#This Row],[Risk Due Date]]), "Missing Risk Due Date", TEXT(RiskRegister[[#This Row],[Risk Due Date]], "YYYY-MM"))</f>
        <v>Missing Risk Due Date</v>
      </c>
      <c r="AG66" s="22" t="str">
        <f>IF(RiskRegister[[#This Row],[Created Date]]="","Created Date missing",(TEXT(RiskRegister[[#This Row],[Created Date]],"mmm") &amp; "-" &amp; YEAR(RiskRegister[[#This Row],[Created Date]])))</f>
        <v>Created Date missing</v>
      </c>
      <c r="AH66" s="79">
        <f>IF(RiskRegister[[#This Row],[Risk Status]]="Closed",RiskRegister[[#This Row],[Risk Close Date]],RiskRegister[[#This Row],[Risk Due Date]])</f>
        <v>0</v>
      </c>
      <c r="AI66" s="79">
        <f>IF(RiskRegister[[#This Row],[Risk-Change-Date]]=0,DATE(2030,1,1),RiskRegister[[#This Row],[Risk-Change-Date]])</f>
        <v>47484</v>
      </c>
      <c r="AJ66" s="22" t="str">
        <f>RiskRegister[[#This Row],[Inherent Impact Level]]&amp;"-"&amp;RiskRegister[[#This Row],[Inherent Likelihood Level]]</f>
        <v>-- Select Impact ----- Select Likelihood --</v>
      </c>
      <c r="AK66" s="22" t="str">
        <f>RiskRegister[[#This Row],[Residual Impact Level]]&amp;"-"&amp;RiskRegister[[#This Row],[Residual Likelihood Level]]</f>
        <v>-- Select Impact ----- Select Likelihood --</v>
      </c>
      <c r="AL66" s="22" t="str">
        <f t="shared" si="0"/>
        <v>Error</v>
      </c>
      <c r="AM66" s="22" t="str">
        <f>IF(RiskRegister[[#This Row],[Risk Status]]="Closed",RiskRegister[[#This Row],[Residual Impact Level]],RiskRegister[[#This Row],[Inherent Impact Level]])</f>
        <v>-- Select Impact --</v>
      </c>
      <c r="AN66" s="22" t="str">
        <f>IF(RiskRegister[[#This Row],[Risk Status]]="Closed",RiskRegister[[#This Row],[Residual Likelihood Level]],RiskRegister[[#This Row],[Inherent Likelihood Level]])</f>
        <v>-- Select Likelihood --</v>
      </c>
      <c r="AO66" s="22" t="str">
        <f>IF(RiskRegister[[#This Row],[Risk Status]]="Closed",RiskRegister[[#This Row],[Residual-I-L-Combo]],RiskRegister[[#This Row],[Inherent-I-L-Combo]])</f>
        <v>-- Select Impact ----- Select Likelihood --</v>
      </c>
      <c r="AP66" s="22" t="str">
        <f t="shared" si="1"/>
        <v>-- Error --</v>
      </c>
    </row>
    <row r="67" spans="1:42" s="18" customFormat="1" ht="64" x14ac:dyDescent="0.2">
      <c r="A67" s="18">
        <v>64</v>
      </c>
      <c r="G67" s="18" t="s">
        <v>87</v>
      </c>
      <c r="I67" s="18" t="s">
        <v>85</v>
      </c>
      <c r="L67" s="18" t="s">
        <v>112</v>
      </c>
      <c r="M67" s="19" t="str">
        <f>VLOOKUP(RiskRegister[[#This Row],[Inherent Impact Level]],'Rating factors'!$F$4:$G$9,2,FALSE)</f>
        <v>--- Error ---</v>
      </c>
      <c r="N67" s="18" t="s">
        <v>89</v>
      </c>
      <c r="O67" s="19" t="str">
        <f>VLOOKUP(RiskRegister[[#This Row],[Inherent Likelihood Level]],'Rating factors'!$F$16:$G$21,2,FALSE)</f>
        <v>--- Error ---</v>
      </c>
      <c r="P67" s="19" t="str">
        <f>IFERROR(VLOOKUP(RiskRegister[[#This Row],[Inherent Risk Rating]],'Rating factors'!$F$30:$G$44,2,FALSE),"-- Error --")</f>
        <v>-- Error --</v>
      </c>
      <c r="Q67" s="19" t="str">
        <f>IFERROR(RiskRegister[[#This Row],[Inherent Impact Rating]]*RiskRegister[[#This Row],[Inherent Likelihood Rating]],"-- Error --")</f>
        <v>-- Error --</v>
      </c>
      <c r="R67" s="18" t="s">
        <v>111</v>
      </c>
      <c r="T67" s="18" t="s">
        <v>112</v>
      </c>
      <c r="U67" s="19" t="str">
        <f>VLOOKUP(RiskRegister[[#This Row],[Residual Impact Level]],'Rating factors'!$F$4:$G$9,2,FALSE)</f>
        <v>--- Error ---</v>
      </c>
      <c r="V67" s="18" t="s">
        <v>89</v>
      </c>
      <c r="W67" s="19" t="str">
        <f>VLOOKUP(RiskRegister[[#This Row],[Residual Likelihood Level]],'Rating factors'!$F$16:$G$21,2,FALSE)</f>
        <v>--- Error ---</v>
      </c>
      <c r="X67" s="19" t="str">
        <f>IFERROR(VLOOKUP(RiskRegister[[#This Row],[Residual Risk Rating]],'Rating factors'!$F$30:$G$44,2,FALSE),"-- Error --")</f>
        <v>-- Error --</v>
      </c>
      <c r="Y67" s="19" t="str">
        <f>IFERROR(RiskRegister[[#This Row],[Residual Impact Rating]]*RiskRegister[[#This Row],[Residual Likelihood Rating]],"-- Error --")</f>
        <v>-- Error --</v>
      </c>
      <c r="Z67" s="18" t="s">
        <v>113</v>
      </c>
      <c r="AB67" s="61"/>
      <c r="AD67" s="22" t="str">
        <f ca="1">IF(ISBLANK(RiskRegister[[#This Row],[Risk Due Date]]), "Missing Risk Due Date", IF(RiskRegister[[#This Row],[Risk Due Date]] &lt; TODAY(), "Overdue", "Not Overdue"))</f>
        <v>Missing Risk Due Date</v>
      </c>
      <c r="AF67" s="22" t="str">
        <f>IF(ISBLANK(RiskRegister[[#This Row],[Risk Due Date]]), "Missing Risk Due Date", TEXT(RiskRegister[[#This Row],[Risk Due Date]], "YYYY-MM"))</f>
        <v>Missing Risk Due Date</v>
      </c>
      <c r="AG67" s="22" t="str">
        <f>IF(RiskRegister[[#This Row],[Created Date]]="","Created Date missing",(TEXT(RiskRegister[[#This Row],[Created Date]],"mmm") &amp; "-" &amp; YEAR(RiskRegister[[#This Row],[Created Date]])))</f>
        <v>Created Date missing</v>
      </c>
      <c r="AH67" s="79">
        <f>IF(RiskRegister[[#This Row],[Risk Status]]="Closed",RiskRegister[[#This Row],[Risk Close Date]],RiskRegister[[#This Row],[Risk Due Date]])</f>
        <v>0</v>
      </c>
      <c r="AI67" s="79">
        <f>IF(RiskRegister[[#This Row],[Risk-Change-Date]]=0,DATE(2030,1,1),RiskRegister[[#This Row],[Risk-Change-Date]])</f>
        <v>47484</v>
      </c>
      <c r="AJ67" s="22" t="str">
        <f>RiskRegister[[#This Row],[Inherent Impact Level]]&amp;"-"&amp;RiskRegister[[#This Row],[Inherent Likelihood Level]]</f>
        <v>-- Select Impact ----- Select Likelihood --</v>
      </c>
      <c r="AK67" s="22" t="str">
        <f>RiskRegister[[#This Row],[Residual Impact Level]]&amp;"-"&amp;RiskRegister[[#This Row],[Residual Likelihood Level]]</f>
        <v>-- Select Impact ----- Select Likelihood --</v>
      </c>
      <c r="AL67" s="22" t="str">
        <f t="shared" si="0"/>
        <v>Error</v>
      </c>
      <c r="AM67" s="22" t="str">
        <f>IF(RiskRegister[[#This Row],[Risk Status]]="Closed",RiskRegister[[#This Row],[Residual Impact Level]],RiskRegister[[#This Row],[Inherent Impact Level]])</f>
        <v>-- Select Impact --</v>
      </c>
      <c r="AN67" s="22" t="str">
        <f>IF(RiskRegister[[#This Row],[Risk Status]]="Closed",RiskRegister[[#This Row],[Residual Likelihood Level]],RiskRegister[[#This Row],[Inherent Likelihood Level]])</f>
        <v>-- Select Likelihood --</v>
      </c>
      <c r="AO67" s="22" t="str">
        <f>IF(RiskRegister[[#This Row],[Risk Status]]="Closed",RiskRegister[[#This Row],[Residual-I-L-Combo]],RiskRegister[[#This Row],[Inherent-I-L-Combo]])</f>
        <v>-- Select Impact ----- Select Likelihood --</v>
      </c>
      <c r="AP67" s="22" t="str">
        <f t="shared" si="1"/>
        <v>-- Error --</v>
      </c>
    </row>
    <row r="68" spans="1:42" s="18" customFormat="1" ht="64" x14ac:dyDescent="0.2">
      <c r="A68" s="18">
        <v>65</v>
      </c>
      <c r="G68" s="18" t="s">
        <v>87</v>
      </c>
      <c r="I68" s="18" t="s">
        <v>85</v>
      </c>
      <c r="L68" s="18" t="s">
        <v>112</v>
      </c>
      <c r="M68" s="19" t="str">
        <f>VLOOKUP(RiskRegister[[#This Row],[Inherent Impact Level]],'Rating factors'!$F$4:$G$9,2,FALSE)</f>
        <v>--- Error ---</v>
      </c>
      <c r="N68" s="18" t="s">
        <v>89</v>
      </c>
      <c r="O68" s="19" t="str">
        <f>VLOOKUP(RiskRegister[[#This Row],[Inherent Likelihood Level]],'Rating factors'!$F$16:$G$21,2,FALSE)</f>
        <v>--- Error ---</v>
      </c>
      <c r="P68" s="19" t="str">
        <f>IFERROR(VLOOKUP(RiskRegister[[#This Row],[Inherent Risk Rating]],'Rating factors'!$F$30:$G$44,2,FALSE),"-- Error --")</f>
        <v>-- Error --</v>
      </c>
      <c r="Q68" s="19" t="str">
        <f>IFERROR(RiskRegister[[#This Row],[Inherent Impact Rating]]*RiskRegister[[#This Row],[Inherent Likelihood Rating]],"-- Error --")</f>
        <v>-- Error --</v>
      </c>
      <c r="R68" s="18" t="s">
        <v>111</v>
      </c>
      <c r="T68" s="18" t="s">
        <v>112</v>
      </c>
      <c r="U68" s="19" t="str">
        <f>VLOOKUP(RiskRegister[[#This Row],[Residual Impact Level]],'Rating factors'!$F$4:$G$9,2,FALSE)</f>
        <v>--- Error ---</v>
      </c>
      <c r="V68" s="18" t="s">
        <v>89</v>
      </c>
      <c r="W68" s="19" t="str">
        <f>VLOOKUP(RiskRegister[[#This Row],[Residual Likelihood Level]],'Rating factors'!$F$16:$G$21,2,FALSE)</f>
        <v>--- Error ---</v>
      </c>
      <c r="X68" s="19" t="str">
        <f>IFERROR(VLOOKUP(RiskRegister[[#This Row],[Residual Risk Rating]],'Rating factors'!$F$30:$G$44,2,FALSE),"-- Error --")</f>
        <v>-- Error --</v>
      </c>
      <c r="Y68" s="19" t="str">
        <f>IFERROR(RiskRegister[[#This Row],[Residual Impact Rating]]*RiskRegister[[#This Row],[Residual Likelihood Rating]],"-- Error --")</f>
        <v>-- Error --</v>
      </c>
      <c r="Z68" s="18" t="s">
        <v>113</v>
      </c>
      <c r="AB68" s="61"/>
      <c r="AD68" s="22" t="str">
        <f ca="1">IF(ISBLANK(RiskRegister[[#This Row],[Risk Due Date]]), "Missing Risk Due Date", IF(RiskRegister[[#This Row],[Risk Due Date]] &lt; TODAY(), "Overdue", "Not Overdue"))</f>
        <v>Missing Risk Due Date</v>
      </c>
      <c r="AF68" s="22" t="str">
        <f>IF(ISBLANK(RiskRegister[[#This Row],[Risk Due Date]]), "Missing Risk Due Date", TEXT(RiskRegister[[#This Row],[Risk Due Date]], "YYYY-MM"))</f>
        <v>Missing Risk Due Date</v>
      </c>
      <c r="AG68" s="22" t="str">
        <f>IF(RiskRegister[[#This Row],[Created Date]]="","Created Date missing",(TEXT(RiskRegister[[#This Row],[Created Date]],"mmm") &amp; "-" &amp; YEAR(RiskRegister[[#This Row],[Created Date]])))</f>
        <v>Created Date missing</v>
      </c>
      <c r="AH68" s="79">
        <f>IF(RiskRegister[[#This Row],[Risk Status]]="Closed",RiskRegister[[#This Row],[Risk Close Date]],RiskRegister[[#This Row],[Risk Due Date]])</f>
        <v>0</v>
      </c>
      <c r="AI68" s="79">
        <f>IF(RiskRegister[[#This Row],[Risk-Change-Date]]=0,DATE(2030,1,1),RiskRegister[[#This Row],[Risk-Change-Date]])</f>
        <v>47484</v>
      </c>
      <c r="AJ68" s="22" t="str">
        <f>RiskRegister[[#This Row],[Inherent Impact Level]]&amp;"-"&amp;RiskRegister[[#This Row],[Inherent Likelihood Level]]</f>
        <v>-- Select Impact ----- Select Likelihood --</v>
      </c>
      <c r="AK68" s="22" t="str">
        <f>RiskRegister[[#This Row],[Residual Impact Level]]&amp;"-"&amp;RiskRegister[[#This Row],[Residual Likelihood Level]]</f>
        <v>-- Select Impact ----- Select Likelihood --</v>
      </c>
      <c r="AL68" s="22" t="str">
        <f t="shared" ref="AL68:AL131" si="2">IF(OR(R68="-- Select Risk Response --", Z68="-- Select Risk Status --"), "Error", IF(AND(Z68="Closed", R68="Mitigate"), "Yes", "No"))</f>
        <v>Error</v>
      </c>
      <c r="AM68" s="22" t="str">
        <f>IF(RiskRegister[[#This Row],[Risk Status]]="Closed",RiskRegister[[#This Row],[Residual Impact Level]],RiskRegister[[#This Row],[Inherent Impact Level]])</f>
        <v>-- Select Impact --</v>
      </c>
      <c r="AN68" s="22" t="str">
        <f>IF(RiskRegister[[#This Row],[Risk Status]]="Closed",RiskRegister[[#This Row],[Residual Likelihood Level]],RiskRegister[[#This Row],[Inherent Likelihood Level]])</f>
        <v>-- Select Likelihood --</v>
      </c>
      <c r="AO68" s="22" t="str">
        <f>IF(RiskRegister[[#This Row],[Risk Status]]="Closed",RiskRegister[[#This Row],[Residual-I-L-Combo]],RiskRegister[[#This Row],[Inherent-I-L-Combo]])</f>
        <v>-- Select Impact ----- Select Likelihood --</v>
      </c>
      <c r="AP68" s="22" t="str">
        <f t="shared" ref="AP68:AP131" si="3">IF(Z68="Closed", X68, P68)</f>
        <v>-- Error --</v>
      </c>
    </row>
    <row r="69" spans="1:42" s="18" customFormat="1" ht="64" x14ac:dyDescent="0.2">
      <c r="A69" s="18">
        <v>66</v>
      </c>
      <c r="G69" s="18" t="s">
        <v>87</v>
      </c>
      <c r="I69" s="18" t="s">
        <v>85</v>
      </c>
      <c r="L69" s="18" t="s">
        <v>112</v>
      </c>
      <c r="M69" s="19" t="str">
        <f>VLOOKUP(RiskRegister[[#This Row],[Inherent Impact Level]],'Rating factors'!$F$4:$G$9,2,FALSE)</f>
        <v>--- Error ---</v>
      </c>
      <c r="N69" s="18" t="s">
        <v>89</v>
      </c>
      <c r="O69" s="19" t="str">
        <f>VLOOKUP(RiskRegister[[#This Row],[Inherent Likelihood Level]],'Rating factors'!$F$16:$G$21,2,FALSE)</f>
        <v>--- Error ---</v>
      </c>
      <c r="P69" s="19" t="str">
        <f>IFERROR(VLOOKUP(RiskRegister[[#This Row],[Inherent Risk Rating]],'Rating factors'!$F$30:$G$44,2,FALSE),"-- Error --")</f>
        <v>-- Error --</v>
      </c>
      <c r="Q69" s="19" t="str">
        <f>IFERROR(RiskRegister[[#This Row],[Inherent Impact Rating]]*RiskRegister[[#This Row],[Inherent Likelihood Rating]],"-- Error --")</f>
        <v>-- Error --</v>
      </c>
      <c r="R69" s="18" t="s">
        <v>111</v>
      </c>
      <c r="T69" s="18" t="s">
        <v>112</v>
      </c>
      <c r="U69" s="19" t="str">
        <f>VLOOKUP(RiskRegister[[#This Row],[Residual Impact Level]],'Rating factors'!$F$4:$G$9,2,FALSE)</f>
        <v>--- Error ---</v>
      </c>
      <c r="V69" s="18" t="s">
        <v>89</v>
      </c>
      <c r="W69" s="19" t="str">
        <f>VLOOKUP(RiskRegister[[#This Row],[Residual Likelihood Level]],'Rating factors'!$F$16:$G$21,2,FALSE)</f>
        <v>--- Error ---</v>
      </c>
      <c r="X69" s="19" t="str">
        <f>IFERROR(VLOOKUP(RiskRegister[[#This Row],[Residual Risk Rating]],'Rating factors'!$F$30:$G$44,2,FALSE),"-- Error --")</f>
        <v>-- Error --</v>
      </c>
      <c r="Y69" s="19" t="str">
        <f>IFERROR(RiskRegister[[#This Row],[Residual Impact Rating]]*RiskRegister[[#This Row],[Residual Likelihood Rating]],"-- Error --")</f>
        <v>-- Error --</v>
      </c>
      <c r="Z69" s="18" t="s">
        <v>113</v>
      </c>
      <c r="AB69" s="61"/>
      <c r="AD69" s="22" t="str">
        <f ca="1">IF(ISBLANK(RiskRegister[[#This Row],[Risk Due Date]]), "Missing Risk Due Date", IF(RiskRegister[[#This Row],[Risk Due Date]] &lt; TODAY(), "Overdue", "Not Overdue"))</f>
        <v>Missing Risk Due Date</v>
      </c>
      <c r="AF69" s="22" t="str">
        <f>IF(ISBLANK(RiskRegister[[#This Row],[Risk Due Date]]), "Missing Risk Due Date", TEXT(RiskRegister[[#This Row],[Risk Due Date]], "YYYY-MM"))</f>
        <v>Missing Risk Due Date</v>
      </c>
      <c r="AG69" s="22" t="str">
        <f>IF(RiskRegister[[#This Row],[Created Date]]="","Created Date missing",(TEXT(RiskRegister[[#This Row],[Created Date]],"mmm") &amp; "-" &amp; YEAR(RiskRegister[[#This Row],[Created Date]])))</f>
        <v>Created Date missing</v>
      </c>
      <c r="AH69" s="79">
        <f>IF(RiskRegister[[#This Row],[Risk Status]]="Closed",RiskRegister[[#This Row],[Risk Close Date]],RiskRegister[[#This Row],[Risk Due Date]])</f>
        <v>0</v>
      </c>
      <c r="AI69" s="79">
        <f>IF(RiskRegister[[#This Row],[Risk-Change-Date]]=0,DATE(2030,1,1),RiskRegister[[#This Row],[Risk-Change-Date]])</f>
        <v>47484</v>
      </c>
      <c r="AJ69" s="22" t="str">
        <f>RiskRegister[[#This Row],[Inherent Impact Level]]&amp;"-"&amp;RiskRegister[[#This Row],[Inherent Likelihood Level]]</f>
        <v>-- Select Impact ----- Select Likelihood --</v>
      </c>
      <c r="AK69" s="22" t="str">
        <f>RiskRegister[[#This Row],[Residual Impact Level]]&amp;"-"&amp;RiskRegister[[#This Row],[Residual Likelihood Level]]</f>
        <v>-- Select Impact ----- Select Likelihood --</v>
      </c>
      <c r="AL69" s="22" t="str">
        <f t="shared" si="2"/>
        <v>Error</v>
      </c>
      <c r="AM69" s="22" t="str">
        <f>IF(RiskRegister[[#This Row],[Risk Status]]="Closed",RiskRegister[[#This Row],[Residual Impact Level]],RiskRegister[[#This Row],[Inherent Impact Level]])</f>
        <v>-- Select Impact --</v>
      </c>
      <c r="AN69" s="22" t="str">
        <f>IF(RiskRegister[[#This Row],[Risk Status]]="Closed",RiskRegister[[#This Row],[Residual Likelihood Level]],RiskRegister[[#This Row],[Inherent Likelihood Level]])</f>
        <v>-- Select Likelihood --</v>
      </c>
      <c r="AO69" s="22" t="str">
        <f>IF(RiskRegister[[#This Row],[Risk Status]]="Closed",RiskRegister[[#This Row],[Residual-I-L-Combo]],RiskRegister[[#This Row],[Inherent-I-L-Combo]])</f>
        <v>-- Select Impact ----- Select Likelihood --</v>
      </c>
      <c r="AP69" s="22" t="str">
        <f t="shared" si="3"/>
        <v>-- Error --</v>
      </c>
    </row>
    <row r="70" spans="1:42" s="18" customFormat="1" ht="64" x14ac:dyDescent="0.2">
      <c r="A70" s="18">
        <v>67</v>
      </c>
      <c r="G70" s="18" t="s">
        <v>87</v>
      </c>
      <c r="I70" s="18" t="s">
        <v>85</v>
      </c>
      <c r="L70" s="18" t="s">
        <v>112</v>
      </c>
      <c r="M70" s="19" t="str">
        <f>VLOOKUP(RiskRegister[[#This Row],[Inherent Impact Level]],'Rating factors'!$F$4:$G$9,2,FALSE)</f>
        <v>--- Error ---</v>
      </c>
      <c r="N70" s="18" t="s">
        <v>89</v>
      </c>
      <c r="O70" s="19" t="str">
        <f>VLOOKUP(RiskRegister[[#This Row],[Inherent Likelihood Level]],'Rating factors'!$F$16:$G$21,2,FALSE)</f>
        <v>--- Error ---</v>
      </c>
      <c r="P70" s="19" t="str">
        <f>IFERROR(VLOOKUP(RiskRegister[[#This Row],[Inherent Risk Rating]],'Rating factors'!$F$30:$G$44,2,FALSE),"-- Error --")</f>
        <v>-- Error --</v>
      </c>
      <c r="Q70" s="19" t="str">
        <f>IFERROR(RiskRegister[[#This Row],[Inherent Impact Rating]]*RiskRegister[[#This Row],[Inherent Likelihood Rating]],"-- Error --")</f>
        <v>-- Error --</v>
      </c>
      <c r="R70" s="18" t="s">
        <v>111</v>
      </c>
      <c r="T70" s="18" t="s">
        <v>112</v>
      </c>
      <c r="U70" s="19" t="str">
        <f>VLOOKUP(RiskRegister[[#This Row],[Residual Impact Level]],'Rating factors'!$F$4:$G$9,2,FALSE)</f>
        <v>--- Error ---</v>
      </c>
      <c r="V70" s="18" t="s">
        <v>89</v>
      </c>
      <c r="W70" s="19" t="str">
        <f>VLOOKUP(RiskRegister[[#This Row],[Residual Likelihood Level]],'Rating factors'!$F$16:$G$21,2,FALSE)</f>
        <v>--- Error ---</v>
      </c>
      <c r="X70" s="19" t="str">
        <f>IFERROR(VLOOKUP(RiskRegister[[#This Row],[Residual Risk Rating]],'Rating factors'!$F$30:$G$44,2,FALSE),"-- Error --")</f>
        <v>-- Error --</v>
      </c>
      <c r="Y70" s="19" t="str">
        <f>IFERROR(RiskRegister[[#This Row],[Residual Impact Rating]]*RiskRegister[[#This Row],[Residual Likelihood Rating]],"-- Error --")</f>
        <v>-- Error --</v>
      </c>
      <c r="Z70" s="18" t="s">
        <v>113</v>
      </c>
      <c r="AB70" s="61"/>
      <c r="AD70" s="22" t="str">
        <f ca="1">IF(ISBLANK(RiskRegister[[#This Row],[Risk Due Date]]), "Missing Risk Due Date", IF(RiskRegister[[#This Row],[Risk Due Date]] &lt; TODAY(), "Overdue", "Not Overdue"))</f>
        <v>Missing Risk Due Date</v>
      </c>
      <c r="AF70" s="22" t="str">
        <f>IF(ISBLANK(RiskRegister[[#This Row],[Risk Due Date]]), "Missing Risk Due Date", TEXT(RiskRegister[[#This Row],[Risk Due Date]], "YYYY-MM"))</f>
        <v>Missing Risk Due Date</v>
      </c>
      <c r="AG70" s="22" t="str">
        <f>IF(RiskRegister[[#This Row],[Created Date]]="","Created Date missing",(TEXT(RiskRegister[[#This Row],[Created Date]],"mmm") &amp; "-" &amp; YEAR(RiskRegister[[#This Row],[Created Date]])))</f>
        <v>Created Date missing</v>
      </c>
      <c r="AH70" s="79">
        <f>IF(RiskRegister[[#This Row],[Risk Status]]="Closed",RiskRegister[[#This Row],[Risk Close Date]],RiskRegister[[#This Row],[Risk Due Date]])</f>
        <v>0</v>
      </c>
      <c r="AI70" s="79">
        <f>IF(RiskRegister[[#This Row],[Risk-Change-Date]]=0,DATE(2030,1,1),RiskRegister[[#This Row],[Risk-Change-Date]])</f>
        <v>47484</v>
      </c>
      <c r="AJ70" s="22" t="str">
        <f>RiskRegister[[#This Row],[Inherent Impact Level]]&amp;"-"&amp;RiskRegister[[#This Row],[Inherent Likelihood Level]]</f>
        <v>-- Select Impact ----- Select Likelihood --</v>
      </c>
      <c r="AK70" s="22" t="str">
        <f>RiskRegister[[#This Row],[Residual Impact Level]]&amp;"-"&amp;RiskRegister[[#This Row],[Residual Likelihood Level]]</f>
        <v>-- Select Impact ----- Select Likelihood --</v>
      </c>
      <c r="AL70" s="22" t="str">
        <f t="shared" si="2"/>
        <v>Error</v>
      </c>
      <c r="AM70" s="22" t="str">
        <f>IF(RiskRegister[[#This Row],[Risk Status]]="Closed",RiskRegister[[#This Row],[Residual Impact Level]],RiskRegister[[#This Row],[Inherent Impact Level]])</f>
        <v>-- Select Impact --</v>
      </c>
      <c r="AN70" s="22" t="str">
        <f>IF(RiskRegister[[#This Row],[Risk Status]]="Closed",RiskRegister[[#This Row],[Residual Likelihood Level]],RiskRegister[[#This Row],[Inherent Likelihood Level]])</f>
        <v>-- Select Likelihood --</v>
      </c>
      <c r="AO70" s="22" t="str">
        <f>IF(RiskRegister[[#This Row],[Risk Status]]="Closed",RiskRegister[[#This Row],[Residual-I-L-Combo]],RiskRegister[[#This Row],[Inherent-I-L-Combo]])</f>
        <v>-- Select Impact ----- Select Likelihood --</v>
      </c>
      <c r="AP70" s="22" t="str">
        <f t="shared" si="3"/>
        <v>-- Error --</v>
      </c>
    </row>
    <row r="71" spans="1:42" s="18" customFormat="1" ht="64" x14ac:dyDescent="0.2">
      <c r="A71" s="18">
        <v>68</v>
      </c>
      <c r="G71" s="18" t="s">
        <v>87</v>
      </c>
      <c r="I71" s="18" t="s">
        <v>85</v>
      </c>
      <c r="L71" s="18" t="s">
        <v>112</v>
      </c>
      <c r="M71" s="19" t="str">
        <f>VLOOKUP(RiskRegister[[#This Row],[Inherent Impact Level]],'Rating factors'!$F$4:$G$9,2,FALSE)</f>
        <v>--- Error ---</v>
      </c>
      <c r="N71" s="18" t="s">
        <v>89</v>
      </c>
      <c r="O71" s="19" t="str">
        <f>VLOOKUP(RiskRegister[[#This Row],[Inherent Likelihood Level]],'Rating factors'!$F$16:$G$21,2,FALSE)</f>
        <v>--- Error ---</v>
      </c>
      <c r="P71" s="19" t="str">
        <f>IFERROR(VLOOKUP(RiskRegister[[#This Row],[Inherent Risk Rating]],'Rating factors'!$F$30:$G$44,2,FALSE),"-- Error --")</f>
        <v>-- Error --</v>
      </c>
      <c r="Q71" s="19" t="str">
        <f>IFERROR(RiskRegister[[#This Row],[Inherent Impact Rating]]*RiskRegister[[#This Row],[Inherent Likelihood Rating]],"-- Error --")</f>
        <v>-- Error --</v>
      </c>
      <c r="R71" s="18" t="s">
        <v>111</v>
      </c>
      <c r="T71" s="18" t="s">
        <v>112</v>
      </c>
      <c r="U71" s="19" t="str">
        <f>VLOOKUP(RiskRegister[[#This Row],[Residual Impact Level]],'Rating factors'!$F$4:$G$9,2,FALSE)</f>
        <v>--- Error ---</v>
      </c>
      <c r="V71" s="18" t="s">
        <v>89</v>
      </c>
      <c r="W71" s="19" t="str">
        <f>VLOOKUP(RiskRegister[[#This Row],[Residual Likelihood Level]],'Rating factors'!$F$16:$G$21,2,FALSE)</f>
        <v>--- Error ---</v>
      </c>
      <c r="X71" s="19" t="str">
        <f>IFERROR(VLOOKUP(RiskRegister[[#This Row],[Residual Risk Rating]],'Rating factors'!$F$30:$G$44,2,FALSE),"-- Error --")</f>
        <v>-- Error --</v>
      </c>
      <c r="Y71" s="19" t="str">
        <f>IFERROR(RiskRegister[[#This Row],[Residual Impact Rating]]*RiskRegister[[#This Row],[Residual Likelihood Rating]],"-- Error --")</f>
        <v>-- Error --</v>
      </c>
      <c r="Z71" s="18" t="s">
        <v>113</v>
      </c>
      <c r="AB71" s="61"/>
      <c r="AD71" s="22" t="str">
        <f ca="1">IF(ISBLANK(RiskRegister[[#This Row],[Risk Due Date]]), "Missing Risk Due Date", IF(RiskRegister[[#This Row],[Risk Due Date]] &lt; TODAY(), "Overdue", "Not Overdue"))</f>
        <v>Missing Risk Due Date</v>
      </c>
      <c r="AF71" s="22" t="str">
        <f>IF(ISBLANK(RiskRegister[[#This Row],[Risk Due Date]]), "Missing Risk Due Date", TEXT(RiskRegister[[#This Row],[Risk Due Date]], "YYYY-MM"))</f>
        <v>Missing Risk Due Date</v>
      </c>
      <c r="AG71" s="22" t="str">
        <f>IF(RiskRegister[[#This Row],[Created Date]]="","Created Date missing",(TEXT(RiskRegister[[#This Row],[Created Date]],"mmm") &amp; "-" &amp; YEAR(RiskRegister[[#This Row],[Created Date]])))</f>
        <v>Created Date missing</v>
      </c>
      <c r="AH71" s="79">
        <f>IF(RiskRegister[[#This Row],[Risk Status]]="Closed",RiskRegister[[#This Row],[Risk Close Date]],RiskRegister[[#This Row],[Risk Due Date]])</f>
        <v>0</v>
      </c>
      <c r="AI71" s="79">
        <f>IF(RiskRegister[[#This Row],[Risk-Change-Date]]=0,DATE(2030,1,1),RiskRegister[[#This Row],[Risk-Change-Date]])</f>
        <v>47484</v>
      </c>
      <c r="AJ71" s="22" t="str">
        <f>RiskRegister[[#This Row],[Inherent Impact Level]]&amp;"-"&amp;RiskRegister[[#This Row],[Inherent Likelihood Level]]</f>
        <v>-- Select Impact ----- Select Likelihood --</v>
      </c>
      <c r="AK71" s="22" t="str">
        <f>RiskRegister[[#This Row],[Residual Impact Level]]&amp;"-"&amp;RiskRegister[[#This Row],[Residual Likelihood Level]]</f>
        <v>-- Select Impact ----- Select Likelihood --</v>
      </c>
      <c r="AL71" s="22" t="str">
        <f t="shared" si="2"/>
        <v>Error</v>
      </c>
      <c r="AM71" s="22" t="str">
        <f>IF(RiskRegister[[#This Row],[Risk Status]]="Closed",RiskRegister[[#This Row],[Residual Impact Level]],RiskRegister[[#This Row],[Inherent Impact Level]])</f>
        <v>-- Select Impact --</v>
      </c>
      <c r="AN71" s="22" t="str">
        <f>IF(RiskRegister[[#This Row],[Risk Status]]="Closed",RiskRegister[[#This Row],[Residual Likelihood Level]],RiskRegister[[#This Row],[Inherent Likelihood Level]])</f>
        <v>-- Select Likelihood --</v>
      </c>
      <c r="AO71" s="22" t="str">
        <f>IF(RiskRegister[[#This Row],[Risk Status]]="Closed",RiskRegister[[#This Row],[Residual-I-L-Combo]],RiskRegister[[#This Row],[Inherent-I-L-Combo]])</f>
        <v>-- Select Impact ----- Select Likelihood --</v>
      </c>
      <c r="AP71" s="22" t="str">
        <f t="shared" si="3"/>
        <v>-- Error --</v>
      </c>
    </row>
    <row r="72" spans="1:42" s="18" customFormat="1" ht="64" x14ac:dyDescent="0.2">
      <c r="A72" s="18">
        <v>69</v>
      </c>
      <c r="G72" s="18" t="s">
        <v>87</v>
      </c>
      <c r="I72" s="18" t="s">
        <v>85</v>
      </c>
      <c r="L72" s="18" t="s">
        <v>112</v>
      </c>
      <c r="M72" s="19" t="str">
        <f>VLOOKUP(RiskRegister[[#This Row],[Inherent Impact Level]],'Rating factors'!$F$4:$G$9,2,FALSE)</f>
        <v>--- Error ---</v>
      </c>
      <c r="N72" s="18" t="s">
        <v>89</v>
      </c>
      <c r="O72" s="19" t="str">
        <f>VLOOKUP(RiskRegister[[#This Row],[Inherent Likelihood Level]],'Rating factors'!$F$16:$G$21,2,FALSE)</f>
        <v>--- Error ---</v>
      </c>
      <c r="P72" s="19" t="str">
        <f>IFERROR(VLOOKUP(RiskRegister[[#This Row],[Inherent Risk Rating]],'Rating factors'!$F$30:$G$44,2,FALSE),"-- Error --")</f>
        <v>-- Error --</v>
      </c>
      <c r="Q72" s="19" t="str">
        <f>IFERROR(RiskRegister[[#This Row],[Inherent Impact Rating]]*RiskRegister[[#This Row],[Inherent Likelihood Rating]],"-- Error --")</f>
        <v>-- Error --</v>
      </c>
      <c r="R72" s="18" t="s">
        <v>111</v>
      </c>
      <c r="T72" s="18" t="s">
        <v>112</v>
      </c>
      <c r="U72" s="19" t="str">
        <f>VLOOKUP(RiskRegister[[#This Row],[Residual Impact Level]],'Rating factors'!$F$4:$G$9,2,FALSE)</f>
        <v>--- Error ---</v>
      </c>
      <c r="V72" s="18" t="s">
        <v>89</v>
      </c>
      <c r="W72" s="19" t="str">
        <f>VLOOKUP(RiskRegister[[#This Row],[Residual Likelihood Level]],'Rating factors'!$F$16:$G$21,2,FALSE)</f>
        <v>--- Error ---</v>
      </c>
      <c r="X72" s="19" t="str">
        <f>IFERROR(VLOOKUP(RiskRegister[[#This Row],[Residual Risk Rating]],'Rating factors'!$F$30:$G$44,2,FALSE),"-- Error --")</f>
        <v>-- Error --</v>
      </c>
      <c r="Y72" s="19" t="str">
        <f>IFERROR(RiskRegister[[#This Row],[Residual Impact Rating]]*RiskRegister[[#This Row],[Residual Likelihood Rating]],"-- Error --")</f>
        <v>-- Error --</v>
      </c>
      <c r="Z72" s="18" t="s">
        <v>113</v>
      </c>
      <c r="AB72" s="61"/>
      <c r="AD72" s="22" t="str">
        <f ca="1">IF(ISBLANK(RiskRegister[[#This Row],[Risk Due Date]]), "Missing Risk Due Date", IF(RiskRegister[[#This Row],[Risk Due Date]] &lt; TODAY(), "Overdue", "Not Overdue"))</f>
        <v>Missing Risk Due Date</v>
      </c>
      <c r="AF72" s="22" t="str">
        <f>IF(ISBLANK(RiskRegister[[#This Row],[Risk Due Date]]), "Missing Risk Due Date", TEXT(RiskRegister[[#This Row],[Risk Due Date]], "YYYY-MM"))</f>
        <v>Missing Risk Due Date</v>
      </c>
      <c r="AG72" s="22" t="str">
        <f>IF(RiskRegister[[#This Row],[Created Date]]="","Created Date missing",(TEXT(RiskRegister[[#This Row],[Created Date]],"mmm") &amp; "-" &amp; YEAR(RiskRegister[[#This Row],[Created Date]])))</f>
        <v>Created Date missing</v>
      </c>
      <c r="AH72" s="79">
        <f>IF(RiskRegister[[#This Row],[Risk Status]]="Closed",RiskRegister[[#This Row],[Risk Close Date]],RiskRegister[[#This Row],[Risk Due Date]])</f>
        <v>0</v>
      </c>
      <c r="AI72" s="79">
        <f>IF(RiskRegister[[#This Row],[Risk-Change-Date]]=0,DATE(2030,1,1),RiskRegister[[#This Row],[Risk-Change-Date]])</f>
        <v>47484</v>
      </c>
      <c r="AJ72" s="22" t="str">
        <f>RiskRegister[[#This Row],[Inherent Impact Level]]&amp;"-"&amp;RiskRegister[[#This Row],[Inherent Likelihood Level]]</f>
        <v>-- Select Impact ----- Select Likelihood --</v>
      </c>
      <c r="AK72" s="22" t="str">
        <f>RiskRegister[[#This Row],[Residual Impact Level]]&amp;"-"&amp;RiskRegister[[#This Row],[Residual Likelihood Level]]</f>
        <v>-- Select Impact ----- Select Likelihood --</v>
      </c>
      <c r="AL72" s="22" t="str">
        <f t="shared" si="2"/>
        <v>Error</v>
      </c>
      <c r="AM72" s="22" t="str">
        <f>IF(RiskRegister[[#This Row],[Risk Status]]="Closed",RiskRegister[[#This Row],[Residual Impact Level]],RiskRegister[[#This Row],[Inherent Impact Level]])</f>
        <v>-- Select Impact --</v>
      </c>
      <c r="AN72" s="22" t="str">
        <f>IF(RiskRegister[[#This Row],[Risk Status]]="Closed",RiskRegister[[#This Row],[Residual Likelihood Level]],RiskRegister[[#This Row],[Inherent Likelihood Level]])</f>
        <v>-- Select Likelihood --</v>
      </c>
      <c r="AO72" s="22" t="str">
        <f>IF(RiskRegister[[#This Row],[Risk Status]]="Closed",RiskRegister[[#This Row],[Residual-I-L-Combo]],RiskRegister[[#This Row],[Inherent-I-L-Combo]])</f>
        <v>-- Select Impact ----- Select Likelihood --</v>
      </c>
      <c r="AP72" s="22" t="str">
        <f t="shared" si="3"/>
        <v>-- Error --</v>
      </c>
    </row>
    <row r="73" spans="1:42" s="18" customFormat="1" ht="64" x14ac:dyDescent="0.2">
      <c r="A73" s="18">
        <v>70</v>
      </c>
      <c r="G73" s="18" t="s">
        <v>87</v>
      </c>
      <c r="I73" s="18" t="s">
        <v>85</v>
      </c>
      <c r="L73" s="18" t="s">
        <v>112</v>
      </c>
      <c r="M73" s="19" t="str">
        <f>VLOOKUP(RiskRegister[[#This Row],[Inherent Impact Level]],'Rating factors'!$F$4:$G$9,2,FALSE)</f>
        <v>--- Error ---</v>
      </c>
      <c r="N73" s="18" t="s">
        <v>89</v>
      </c>
      <c r="O73" s="19" t="str">
        <f>VLOOKUP(RiskRegister[[#This Row],[Inherent Likelihood Level]],'Rating factors'!$F$16:$G$21,2,FALSE)</f>
        <v>--- Error ---</v>
      </c>
      <c r="P73" s="19" t="str">
        <f>IFERROR(VLOOKUP(RiskRegister[[#This Row],[Inherent Risk Rating]],'Rating factors'!$F$30:$G$44,2,FALSE),"-- Error --")</f>
        <v>-- Error --</v>
      </c>
      <c r="Q73" s="19" t="str">
        <f>IFERROR(RiskRegister[[#This Row],[Inherent Impact Rating]]*RiskRegister[[#This Row],[Inherent Likelihood Rating]],"-- Error --")</f>
        <v>-- Error --</v>
      </c>
      <c r="R73" s="18" t="s">
        <v>111</v>
      </c>
      <c r="T73" s="18" t="s">
        <v>112</v>
      </c>
      <c r="U73" s="19" t="str">
        <f>VLOOKUP(RiskRegister[[#This Row],[Residual Impact Level]],'Rating factors'!$F$4:$G$9,2,FALSE)</f>
        <v>--- Error ---</v>
      </c>
      <c r="V73" s="18" t="s">
        <v>89</v>
      </c>
      <c r="W73" s="19" t="str">
        <f>VLOOKUP(RiskRegister[[#This Row],[Residual Likelihood Level]],'Rating factors'!$F$16:$G$21,2,FALSE)</f>
        <v>--- Error ---</v>
      </c>
      <c r="X73" s="19" t="str">
        <f>IFERROR(VLOOKUP(RiskRegister[[#This Row],[Residual Risk Rating]],'Rating factors'!$F$30:$G$44,2,FALSE),"-- Error --")</f>
        <v>-- Error --</v>
      </c>
      <c r="Y73" s="19" t="str">
        <f>IFERROR(RiskRegister[[#This Row],[Residual Impact Rating]]*RiskRegister[[#This Row],[Residual Likelihood Rating]],"-- Error --")</f>
        <v>-- Error --</v>
      </c>
      <c r="Z73" s="18" t="s">
        <v>113</v>
      </c>
      <c r="AB73" s="61"/>
      <c r="AD73" s="22" t="str">
        <f ca="1">IF(ISBLANK(RiskRegister[[#This Row],[Risk Due Date]]), "Missing Risk Due Date", IF(RiskRegister[[#This Row],[Risk Due Date]] &lt; TODAY(), "Overdue", "Not Overdue"))</f>
        <v>Missing Risk Due Date</v>
      </c>
      <c r="AF73" s="22" t="str">
        <f>IF(ISBLANK(RiskRegister[[#This Row],[Risk Due Date]]), "Missing Risk Due Date", TEXT(RiskRegister[[#This Row],[Risk Due Date]], "YYYY-MM"))</f>
        <v>Missing Risk Due Date</v>
      </c>
      <c r="AG73" s="22" t="str">
        <f>IF(RiskRegister[[#This Row],[Created Date]]="","Created Date missing",(TEXT(RiskRegister[[#This Row],[Created Date]],"mmm") &amp; "-" &amp; YEAR(RiskRegister[[#This Row],[Created Date]])))</f>
        <v>Created Date missing</v>
      </c>
      <c r="AH73" s="79">
        <f>IF(RiskRegister[[#This Row],[Risk Status]]="Closed",RiskRegister[[#This Row],[Risk Close Date]],RiskRegister[[#This Row],[Risk Due Date]])</f>
        <v>0</v>
      </c>
      <c r="AI73" s="79">
        <f>IF(RiskRegister[[#This Row],[Risk-Change-Date]]=0,DATE(2030,1,1),RiskRegister[[#This Row],[Risk-Change-Date]])</f>
        <v>47484</v>
      </c>
      <c r="AJ73" s="22" t="str">
        <f>RiskRegister[[#This Row],[Inherent Impact Level]]&amp;"-"&amp;RiskRegister[[#This Row],[Inherent Likelihood Level]]</f>
        <v>-- Select Impact ----- Select Likelihood --</v>
      </c>
      <c r="AK73" s="22" t="str">
        <f>RiskRegister[[#This Row],[Residual Impact Level]]&amp;"-"&amp;RiskRegister[[#This Row],[Residual Likelihood Level]]</f>
        <v>-- Select Impact ----- Select Likelihood --</v>
      </c>
      <c r="AL73" s="22" t="str">
        <f t="shared" si="2"/>
        <v>Error</v>
      </c>
      <c r="AM73" s="22" t="str">
        <f>IF(RiskRegister[[#This Row],[Risk Status]]="Closed",RiskRegister[[#This Row],[Residual Impact Level]],RiskRegister[[#This Row],[Inherent Impact Level]])</f>
        <v>-- Select Impact --</v>
      </c>
      <c r="AN73" s="22" t="str">
        <f>IF(RiskRegister[[#This Row],[Risk Status]]="Closed",RiskRegister[[#This Row],[Residual Likelihood Level]],RiskRegister[[#This Row],[Inherent Likelihood Level]])</f>
        <v>-- Select Likelihood --</v>
      </c>
      <c r="AO73" s="22" t="str">
        <f>IF(RiskRegister[[#This Row],[Risk Status]]="Closed",RiskRegister[[#This Row],[Residual-I-L-Combo]],RiskRegister[[#This Row],[Inherent-I-L-Combo]])</f>
        <v>-- Select Impact ----- Select Likelihood --</v>
      </c>
      <c r="AP73" s="22" t="str">
        <f t="shared" si="3"/>
        <v>-- Error --</v>
      </c>
    </row>
    <row r="74" spans="1:42" s="18" customFormat="1" ht="64" x14ac:dyDescent="0.2">
      <c r="A74" s="18">
        <v>71</v>
      </c>
      <c r="G74" s="18" t="s">
        <v>87</v>
      </c>
      <c r="I74" s="18" t="s">
        <v>85</v>
      </c>
      <c r="L74" s="18" t="s">
        <v>112</v>
      </c>
      <c r="M74" s="19" t="str">
        <f>VLOOKUP(RiskRegister[[#This Row],[Inherent Impact Level]],'Rating factors'!$F$4:$G$9,2,FALSE)</f>
        <v>--- Error ---</v>
      </c>
      <c r="N74" s="18" t="s">
        <v>89</v>
      </c>
      <c r="O74" s="19" t="str">
        <f>VLOOKUP(RiskRegister[[#This Row],[Inherent Likelihood Level]],'Rating factors'!$F$16:$G$21,2,FALSE)</f>
        <v>--- Error ---</v>
      </c>
      <c r="P74" s="19" t="str">
        <f>IFERROR(VLOOKUP(RiskRegister[[#This Row],[Inherent Risk Rating]],'Rating factors'!$F$30:$G$44,2,FALSE),"-- Error --")</f>
        <v>-- Error --</v>
      </c>
      <c r="Q74" s="19" t="str">
        <f>IFERROR(RiskRegister[[#This Row],[Inherent Impact Rating]]*RiskRegister[[#This Row],[Inherent Likelihood Rating]],"-- Error --")</f>
        <v>-- Error --</v>
      </c>
      <c r="R74" s="18" t="s">
        <v>111</v>
      </c>
      <c r="T74" s="18" t="s">
        <v>112</v>
      </c>
      <c r="U74" s="19" t="str">
        <f>VLOOKUP(RiskRegister[[#This Row],[Residual Impact Level]],'Rating factors'!$F$4:$G$9,2,FALSE)</f>
        <v>--- Error ---</v>
      </c>
      <c r="V74" s="18" t="s">
        <v>89</v>
      </c>
      <c r="W74" s="19" t="str">
        <f>VLOOKUP(RiskRegister[[#This Row],[Residual Likelihood Level]],'Rating factors'!$F$16:$G$21,2,FALSE)</f>
        <v>--- Error ---</v>
      </c>
      <c r="X74" s="19" t="str">
        <f>IFERROR(VLOOKUP(RiskRegister[[#This Row],[Residual Risk Rating]],'Rating factors'!$F$30:$G$44,2,FALSE),"-- Error --")</f>
        <v>-- Error --</v>
      </c>
      <c r="Y74" s="19" t="str">
        <f>IFERROR(RiskRegister[[#This Row],[Residual Impact Rating]]*RiskRegister[[#This Row],[Residual Likelihood Rating]],"-- Error --")</f>
        <v>-- Error --</v>
      </c>
      <c r="Z74" s="18" t="s">
        <v>113</v>
      </c>
      <c r="AB74" s="61"/>
      <c r="AD74" s="22" t="str">
        <f ca="1">IF(ISBLANK(RiskRegister[[#This Row],[Risk Due Date]]), "Missing Risk Due Date", IF(RiskRegister[[#This Row],[Risk Due Date]] &lt; TODAY(), "Overdue", "Not Overdue"))</f>
        <v>Missing Risk Due Date</v>
      </c>
      <c r="AF74" s="22" t="str">
        <f>IF(ISBLANK(RiskRegister[[#This Row],[Risk Due Date]]), "Missing Risk Due Date", TEXT(RiskRegister[[#This Row],[Risk Due Date]], "YYYY-MM"))</f>
        <v>Missing Risk Due Date</v>
      </c>
      <c r="AG74" s="22" t="str">
        <f>IF(RiskRegister[[#This Row],[Created Date]]="","Created Date missing",(TEXT(RiskRegister[[#This Row],[Created Date]],"mmm") &amp; "-" &amp; YEAR(RiskRegister[[#This Row],[Created Date]])))</f>
        <v>Created Date missing</v>
      </c>
      <c r="AH74" s="79">
        <f>IF(RiskRegister[[#This Row],[Risk Status]]="Closed",RiskRegister[[#This Row],[Risk Close Date]],RiskRegister[[#This Row],[Risk Due Date]])</f>
        <v>0</v>
      </c>
      <c r="AI74" s="79">
        <f>IF(RiskRegister[[#This Row],[Risk-Change-Date]]=0,DATE(2030,1,1),RiskRegister[[#This Row],[Risk-Change-Date]])</f>
        <v>47484</v>
      </c>
      <c r="AJ74" s="22" t="str">
        <f>RiskRegister[[#This Row],[Inherent Impact Level]]&amp;"-"&amp;RiskRegister[[#This Row],[Inherent Likelihood Level]]</f>
        <v>-- Select Impact ----- Select Likelihood --</v>
      </c>
      <c r="AK74" s="22" t="str">
        <f>RiskRegister[[#This Row],[Residual Impact Level]]&amp;"-"&amp;RiskRegister[[#This Row],[Residual Likelihood Level]]</f>
        <v>-- Select Impact ----- Select Likelihood --</v>
      </c>
      <c r="AL74" s="22" t="str">
        <f t="shared" si="2"/>
        <v>Error</v>
      </c>
      <c r="AM74" s="22" t="str">
        <f>IF(RiskRegister[[#This Row],[Risk Status]]="Closed",RiskRegister[[#This Row],[Residual Impact Level]],RiskRegister[[#This Row],[Inherent Impact Level]])</f>
        <v>-- Select Impact --</v>
      </c>
      <c r="AN74" s="22" t="str">
        <f>IF(RiskRegister[[#This Row],[Risk Status]]="Closed",RiskRegister[[#This Row],[Residual Likelihood Level]],RiskRegister[[#This Row],[Inherent Likelihood Level]])</f>
        <v>-- Select Likelihood --</v>
      </c>
      <c r="AO74" s="22" t="str">
        <f>IF(RiskRegister[[#This Row],[Risk Status]]="Closed",RiskRegister[[#This Row],[Residual-I-L-Combo]],RiskRegister[[#This Row],[Inherent-I-L-Combo]])</f>
        <v>-- Select Impact ----- Select Likelihood --</v>
      </c>
      <c r="AP74" s="22" t="str">
        <f t="shared" si="3"/>
        <v>-- Error --</v>
      </c>
    </row>
    <row r="75" spans="1:42" s="18" customFormat="1" ht="64" x14ac:dyDescent="0.2">
      <c r="A75" s="18">
        <v>72</v>
      </c>
      <c r="G75" s="18" t="s">
        <v>87</v>
      </c>
      <c r="I75" s="18" t="s">
        <v>85</v>
      </c>
      <c r="L75" s="18" t="s">
        <v>112</v>
      </c>
      <c r="M75" s="19" t="str">
        <f>VLOOKUP(RiskRegister[[#This Row],[Inherent Impact Level]],'Rating factors'!$F$4:$G$9,2,FALSE)</f>
        <v>--- Error ---</v>
      </c>
      <c r="N75" s="18" t="s">
        <v>89</v>
      </c>
      <c r="O75" s="19" t="str">
        <f>VLOOKUP(RiskRegister[[#This Row],[Inherent Likelihood Level]],'Rating factors'!$F$16:$G$21,2,FALSE)</f>
        <v>--- Error ---</v>
      </c>
      <c r="P75" s="19" t="str">
        <f>IFERROR(VLOOKUP(RiskRegister[[#This Row],[Inherent Risk Rating]],'Rating factors'!$F$30:$G$44,2,FALSE),"-- Error --")</f>
        <v>-- Error --</v>
      </c>
      <c r="Q75" s="19" t="str">
        <f>IFERROR(RiskRegister[[#This Row],[Inherent Impact Rating]]*RiskRegister[[#This Row],[Inherent Likelihood Rating]],"-- Error --")</f>
        <v>-- Error --</v>
      </c>
      <c r="R75" s="18" t="s">
        <v>111</v>
      </c>
      <c r="T75" s="18" t="s">
        <v>112</v>
      </c>
      <c r="U75" s="19" t="str">
        <f>VLOOKUP(RiskRegister[[#This Row],[Residual Impact Level]],'Rating factors'!$F$4:$G$9,2,FALSE)</f>
        <v>--- Error ---</v>
      </c>
      <c r="V75" s="18" t="s">
        <v>89</v>
      </c>
      <c r="W75" s="19" t="str">
        <f>VLOOKUP(RiskRegister[[#This Row],[Residual Likelihood Level]],'Rating factors'!$F$16:$G$21,2,FALSE)</f>
        <v>--- Error ---</v>
      </c>
      <c r="X75" s="19" t="str">
        <f>IFERROR(VLOOKUP(RiskRegister[[#This Row],[Residual Risk Rating]],'Rating factors'!$F$30:$G$44,2,FALSE),"-- Error --")</f>
        <v>-- Error --</v>
      </c>
      <c r="Y75" s="19" t="str">
        <f>IFERROR(RiskRegister[[#This Row],[Residual Impact Rating]]*RiskRegister[[#This Row],[Residual Likelihood Rating]],"-- Error --")</f>
        <v>-- Error --</v>
      </c>
      <c r="Z75" s="18" t="s">
        <v>113</v>
      </c>
      <c r="AB75" s="61"/>
      <c r="AD75" s="22" t="str">
        <f ca="1">IF(ISBLANK(RiskRegister[[#This Row],[Risk Due Date]]), "Missing Risk Due Date", IF(RiskRegister[[#This Row],[Risk Due Date]] &lt; TODAY(), "Overdue", "Not Overdue"))</f>
        <v>Missing Risk Due Date</v>
      </c>
      <c r="AF75" s="22" t="str">
        <f>IF(ISBLANK(RiskRegister[[#This Row],[Risk Due Date]]), "Missing Risk Due Date", TEXT(RiskRegister[[#This Row],[Risk Due Date]], "YYYY-MM"))</f>
        <v>Missing Risk Due Date</v>
      </c>
      <c r="AG75" s="22" t="str">
        <f>IF(RiskRegister[[#This Row],[Created Date]]="","Created Date missing",(TEXT(RiskRegister[[#This Row],[Created Date]],"mmm") &amp; "-" &amp; YEAR(RiskRegister[[#This Row],[Created Date]])))</f>
        <v>Created Date missing</v>
      </c>
      <c r="AH75" s="79">
        <f>IF(RiskRegister[[#This Row],[Risk Status]]="Closed",RiskRegister[[#This Row],[Risk Close Date]],RiskRegister[[#This Row],[Risk Due Date]])</f>
        <v>0</v>
      </c>
      <c r="AI75" s="79">
        <f>IF(RiskRegister[[#This Row],[Risk-Change-Date]]=0,DATE(2030,1,1),RiskRegister[[#This Row],[Risk-Change-Date]])</f>
        <v>47484</v>
      </c>
      <c r="AJ75" s="22" t="str">
        <f>RiskRegister[[#This Row],[Inherent Impact Level]]&amp;"-"&amp;RiskRegister[[#This Row],[Inherent Likelihood Level]]</f>
        <v>-- Select Impact ----- Select Likelihood --</v>
      </c>
      <c r="AK75" s="22" t="str">
        <f>RiskRegister[[#This Row],[Residual Impact Level]]&amp;"-"&amp;RiskRegister[[#This Row],[Residual Likelihood Level]]</f>
        <v>-- Select Impact ----- Select Likelihood --</v>
      </c>
      <c r="AL75" s="22" t="str">
        <f t="shared" si="2"/>
        <v>Error</v>
      </c>
      <c r="AM75" s="22" t="str">
        <f>IF(RiskRegister[[#This Row],[Risk Status]]="Closed",RiskRegister[[#This Row],[Residual Impact Level]],RiskRegister[[#This Row],[Inherent Impact Level]])</f>
        <v>-- Select Impact --</v>
      </c>
      <c r="AN75" s="22" t="str">
        <f>IF(RiskRegister[[#This Row],[Risk Status]]="Closed",RiskRegister[[#This Row],[Residual Likelihood Level]],RiskRegister[[#This Row],[Inherent Likelihood Level]])</f>
        <v>-- Select Likelihood --</v>
      </c>
      <c r="AO75" s="22" t="str">
        <f>IF(RiskRegister[[#This Row],[Risk Status]]="Closed",RiskRegister[[#This Row],[Residual-I-L-Combo]],RiskRegister[[#This Row],[Inherent-I-L-Combo]])</f>
        <v>-- Select Impact ----- Select Likelihood --</v>
      </c>
      <c r="AP75" s="22" t="str">
        <f t="shared" si="3"/>
        <v>-- Error --</v>
      </c>
    </row>
    <row r="76" spans="1:42" s="18" customFormat="1" ht="64" x14ac:dyDescent="0.2">
      <c r="A76" s="18">
        <v>73</v>
      </c>
      <c r="G76" s="18" t="s">
        <v>87</v>
      </c>
      <c r="I76" s="18" t="s">
        <v>85</v>
      </c>
      <c r="L76" s="18" t="s">
        <v>112</v>
      </c>
      <c r="M76" s="19" t="str">
        <f>VLOOKUP(RiskRegister[[#This Row],[Inherent Impact Level]],'Rating factors'!$F$4:$G$9,2,FALSE)</f>
        <v>--- Error ---</v>
      </c>
      <c r="N76" s="18" t="s">
        <v>89</v>
      </c>
      <c r="O76" s="19" t="str">
        <f>VLOOKUP(RiskRegister[[#This Row],[Inherent Likelihood Level]],'Rating factors'!$F$16:$G$21,2,FALSE)</f>
        <v>--- Error ---</v>
      </c>
      <c r="P76" s="19" t="str">
        <f>IFERROR(VLOOKUP(RiskRegister[[#This Row],[Inherent Risk Rating]],'Rating factors'!$F$30:$G$44,2,FALSE),"-- Error --")</f>
        <v>-- Error --</v>
      </c>
      <c r="Q76" s="19" t="str">
        <f>IFERROR(RiskRegister[[#This Row],[Inherent Impact Rating]]*RiskRegister[[#This Row],[Inherent Likelihood Rating]],"-- Error --")</f>
        <v>-- Error --</v>
      </c>
      <c r="R76" s="18" t="s">
        <v>111</v>
      </c>
      <c r="T76" s="18" t="s">
        <v>112</v>
      </c>
      <c r="U76" s="19" t="str">
        <f>VLOOKUP(RiskRegister[[#This Row],[Residual Impact Level]],'Rating factors'!$F$4:$G$9,2,FALSE)</f>
        <v>--- Error ---</v>
      </c>
      <c r="V76" s="18" t="s">
        <v>89</v>
      </c>
      <c r="W76" s="19" t="str">
        <f>VLOOKUP(RiskRegister[[#This Row],[Residual Likelihood Level]],'Rating factors'!$F$16:$G$21,2,FALSE)</f>
        <v>--- Error ---</v>
      </c>
      <c r="X76" s="19" t="str">
        <f>IFERROR(VLOOKUP(RiskRegister[[#This Row],[Residual Risk Rating]],'Rating factors'!$F$30:$G$44,2,FALSE),"-- Error --")</f>
        <v>-- Error --</v>
      </c>
      <c r="Y76" s="19" t="str">
        <f>IFERROR(RiskRegister[[#This Row],[Residual Impact Rating]]*RiskRegister[[#This Row],[Residual Likelihood Rating]],"-- Error --")</f>
        <v>-- Error --</v>
      </c>
      <c r="Z76" s="18" t="s">
        <v>113</v>
      </c>
      <c r="AB76" s="61"/>
      <c r="AD76" s="22" t="str">
        <f ca="1">IF(ISBLANK(RiskRegister[[#This Row],[Risk Due Date]]), "Missing Risk Due Date", IF(RiskRegister[[#This Row],[Risk Due Date]] &lt; TODAY(), "Overdue", "Not Overdue"))</f>
        <v>Missing Risk Due Date</v>
      </c>
      <c r="AF76" s="22" t="str">
        <f>IF(ISBLANK(RiskRegister[[#This Row],[Risk Due Date]]), "Missing Risk Due Date", TEXT(RiskRegister[[#This Row],[Risk Due Date]], "YYYY-MM"))</f>
        <v>Missing Risk Due Date</v>
      </c>
      <c r="AG76" s="22" t="str">
        <f>IF(RiskRegister[[#This Row],[Created Date]]="","Created Date missing",(TEXT(RiskRegister[[#This Row],[Created Date]],"mmm") &amp; "-" &amp; YEAR(RiskRegister[[#This Row],[Created Date]])))</f>
        <v>Created Date missing</v>
      </c>
      <c r="AH76" s="79">
        <f>IF(RiskRegister[[#This Row],[Risk Status]]="Closed",RiskRegister[[#This Row],[Risk Close Date]],RiskRegister[[#This Row],[Risk Due Date]])</f>
        <v>0</v>
      </c>
      <c r="AI76" s="79">
        <f>IF(RiskRegister[[#This Row],[Risk-Change-Date]]=0,DATE(2030,1,1),RiskRegister[[#This Row],[Risk-Change-Date]])</f>
        <v>47484</v>
      </c>
      <c r="AJ76" s="22" t="str">
        <f>RiskRegister[[#This Row],[Inherent Impact Level]]&amp;"-"&amp;RiskRegister[[#This Row],[Inherent Likelihood Level]]</f>
        <v>-- Select Impact ----- Select Likelihood --</v>
      </c>
      <c r="AK76" s="22" t="str">
        <f>RiskRegister[[#This Row],[Residual Impact Level]]&amp;"-"&amp;RiskRegister[[#This Row],[Residual Likelihood Level]]</f>
        <v>-- Select Impact ----- Select Likelihood --</v>
      </c>
      <c r="AL76" s="22" t="str">
        <f t="shared" si="2"/>
        <v>Error</v>
      </c>
      <c r="AM76" s="22" t="str">
        <f>IF(RiskRegister[[#This Row],[Risk Status]]="Closed",RiskRegister[[#This Row],[Residual Impact Level]],RiskRegister[[#This Row],[Inherent Impact Level]])</f>
        <v>-- Select Impact --</v>
      </c>
      <c r="AN76" s="22" t="str">
        <f>IF(RiskRegister[[#This Row],[Risk Status]]="Closed",RiskRegister[[#This Row],[Residual Likelihood Level]],RiskRegister[[#This Row],[Inherent Likelihood Level]])</f>
        <v>-- Select Likelihood --</v>
      </c>
      <c r="AO76" s="22" t="str">
        <f>IF(RiskRegister[[#This Row],[Risk Status]]="Closed",RiskRegister[[#This Row],[Residual-I-L-Combo]],RiskRegister[[#This Row],[Inherent-I-L-Combo]])</f>
        <v>-- Select Impact ----- Select Likelihood --</v>
      </c>
      <c r="AP76" s="22" t="str">
        <f t="shared" si="3"/>
        <v>-- Error --</v>
      </c>
    </row>
    <row r="77" spans="1:42" s="18" customFormat="1" ht="64" x14ac:dyDescent="0.2">
      <c r="A77" s="18">
        <v>74</v>
      </c>
      <c r="G77" s="18" t="s">
        <v>87</v>
      </c>
      <c r="I77" s="18" t="s">
        <v>85</v>
      </c>
      <c r="L77" s="18" t="s">
        <v>112</v>
      </c>
      <c r="M77" s="19" t="str">
        <f>VLOOKUP(RiskRegister[[#This Row],[Inherent Impact Level]],'Rating factors'!$F$4:$G$9,2,FALSE)</f>
        <v>--- Error ---</v>
      </c>
      <c r="N77" s="18" t="s">
        <v>89</v>
      </c>
      <c r="O77" s="19" t="str">
        <f>VLOOKUP(RiskRegister[[#This Row],[Inherent Likelihood Level]],'Rating factors'!$F$16:$G$21,2,FALSE)</f>
        <v>--- Error ---</v>
      </c>
      <c r="P77" s="19" t="str">
        <f>IFERROR(VLOOKUP(RiskRegister[[#This Row],[Inherent Risk Rating]],'Rating factors'!$F$30:$G$44,2,FALSE),"-- Error --")</f>
        <v>-- Error --</v>
      </c>
      <c r="Q77" s="19" t="str">
        <f>IFERROR(RiskRegister[[#This Row],[Inherent Impact Rating]]*RiskRegister[[#This Row],[Inherent Likelihood Rating]],"-- Error --")</f>
        <v>-- Error --</v>
      </c>
      <c r="R77" s="18" t="s">
        <v>111</v>
      </c>
      <c r="T77" s="18" t="s">
        <v>112</v>
      </c>
      <c r="U77" s="19" t="str">
        <f>VLOOKUP(RiskRegister[[#This Row],[Residual Impact Level]],'Rating factors'!$F$4:$G$9,2,FALSE)</f>
        <v>--- Error ---</v>
      </c>
      <c r="V77" s="18" t="s">
        <v>89</v>
      </c>
      <c r="W77" s="19" t="str">
        <f>VLOOKUP(RiskRegister[[#This Row],[Residual Likelihood Level]],'Rating factors'!$F$16:$G$21,2,FALSE)</f>
        <v>--- Error ---</v>
      </c>
      <c r="X77" s="19" t="str">
        <f>IFERROR(VLOOKUP(RiskRegister[[#This Row],[Residual Risk Rating]],'Rating factors'!$F$30:$G$44,2,FALSE),"-- Error --")</f>
        <v>-- Error --</v>
      </c>
      <c r="Y77" s="19" t="str">
        <f>IFERROR(RiskRegister[[#This Row],[Residual Impact Rating]]*RiskRegister[[#This Row],[Residual Likelihood Rating]],"-- Error --")</f>
        <v>-- Error --</v>
      </c>
      <c r="Z77" s="18" t="s">
        <v>113</v>
      </c>
      <c r="AB77" s="61"/>
      <c r="AD77" s="22" t="str">
        <f ca="1">IF(ISBLANK(RiskRegister[[#This Row],[Risk Due Date]]), "Missing Risk Due Date", IF(RiskRegister[[#This Row],[Risk Due Date]] &lt; TODAY(), "Overdue", "Not Overdue"))</f>
        <v>Missing Risk Due Date</v>
      </c>
      <c r="AF77" s="22" t="str">
        <f>IF(ISBLANK(RiskRegister[[#This Row],[Risk Due Date]]), "Missing Risk Due Date", TEXT(RiskRegister[[#This Row],[Risk Due Date]], "YYYY-MM"))</f>
        <v>Missing Risk Due Date</v>
      </c>
      <c r="AG77" s="22" t="str">
        <f>IF(RiskRegister[[#This Row],[Created Date]]="","Created Date missing",(TEXT(RiskRegister[[#This Row],[Created Date]],"mmm") &amp; "-" &amp; YEAR(RiskRegister[[#This Row],[Created Date]])))</f>
        <v>Created Date missing</v>
      </c>
      <c r="AH77" s="79">
        <f>IF(RiskRegister[[#This Row],[Risk Status]]="Closed",RiskRegister[[#This Row],[Risk Close Date]],RiskRegister[[#This Row],[Risk Due Date]])</f>
        <v>0</v>
      </c>
      <c r="AI77" s="79">
        <f>IF(RiskRegister[[#This Row],[Risk-Change-Date]]=0,DATE(2030,1,1),RiskRegister[[#This Row],[Risk-Change-Date]])</f>
        <v>47484</v>
      </c>
      <c r="AJ77" s="22" t="str">
        <f>RiskRegister[[#This Row],[Inherent Impact Level]]&amp;"-"&amp;RiskRegister[[#This Row],[Inherent Likelihood Level]]</f>
        <v>-- Select Impact ----- Select Likelihood --</v>
      </c>
      <c r="AK77" s="22" t="str">
        <f>RiskRegister[[#This Row],[Residual Impact Level]]&amp;"-"&amp;RiskRegister[[#This Row],[Residual Likelihood Level]]</f>
        <v>-- Select Impact ----- Select Likelihood --</v>
      </c>
      <c r="AL77" s="22" t="str">
        <f t="shared" si="2"/>
        <v>Error</v>
      </c>
      <c r="AM77" s="22" t="str">
        <f>IF(RiskRegister[[#This Row],[Risk Status]]="Closed",RiskRegister[[#This Row],[Residual Impact Level]],RiskRegister[[#This Row],[Inherent Impact Level]])</f>
        <v>-- Select Impact --</v>
      </c>
      <c r="AN77" s="22" t="str">
        <f>IF(RiskRegister[[#This Row],[Risk Status]]="Closed",RiskRegister[[#This Row],[Residual Likelihood Level]],RiskRegister[[#This Row],[Inherent Likelihood Level]])</f>
        <v>-- Select Likelihood --</v>
      </c>
      <c r="AO77" s="22" t="str">
        <f>IF(RiskRegister[[#This Row],[Risk Status]]="Closed",RiskRegister[[#This Row],[Residual-I-L-Combo]],RiskRegister[[#This Row],[Inherent-I-L-Combo]])</f>
        <v>-- Select Impact ----- Select Likelihood --</v>
      </c>
      <c r="AP77" s="22" t="str">
        <f t="shared" si="3"/>
        <v>-- Error --</v>
      </c>
    </row>
    <row r="78" spans="1:42" s="18" customFormat="1" ht="64" x14ac:dyDescent="0.2">
      <c r="A78" s="18">
        <v>75</v>
      </c>
      <c r="G78" s="18" t="s">
        <v>87</v>
      </c>
      <c r="I78" s="18" t="s">
        <v>85</v>
      </c>
      <c r="L78" s="18" t="s">
        <v>112</v>
      </c>
      <c r="M78" s="19" t="str">
        <f>VLOOKUP(RiskRegister[[#This Row],[Inherent Impact Level]],'Rating factors'!$F$4:$G$9,2,FALSE)</f>
        <v>--- Error ---</v>
      </c>
      <c r="N78" s="18" t="s">
        <v>89</v>
      </c>
      <c r="O78" s="19" t="str">
        <f>VLOOKUP(RiskRegister[[#This Row],[Inherent Likelihood Level]],'Rating factors'!$F$16:$G$21,2,FALSE)</f>
        <v>--- Error ---</v>
      </c>
      <c r="P78" s="19" t="str">
        <f>IFERROR(VLOOKUP(RiskRegister[[#This Row],[Inherent Risk Rating]],'Rating factors'!$F$30:$G$44,2,FALSE),"-- Error --")</f>
        <v>-- Error --</v>
      </c>
      <c r="Q78" s="19" t="str">
        <f>IFERROR(RiskRegister[[#This Row],[Inherent Impact Rating]]*RiskRegister[[#This Row],[Inherent Likelihood Rating]],"-- Error --")</f>
        <v>-- Error --</v>
      </c>
      <c r="R78" s="18" t="s">
        <v>111</v>
      </c>
      <c r="T78" s="18" t="s">
        <v>112</v>
      </c>
      <c r="U78" s="19" t="str">
        <f>VLOOKUP(RiskRegister[[#This Row],[Residual Impact Level]],'Rating factors'!$F$4:$G$9,2,FALSE)</f>
        <v>--- Error ---</v>
      </c>
      <c r="V78" s="18" t="s">
        <v>89</v>
      </c>
      <c r="W78" s="19" t="str">
        <f>VLOOKUP(RiskRegister[[#This Row],[Residual Likelihood Level]],'Rating factors'!$F$16:$G$21,2,FALSE)</f>
        <v>--- Error ---</v>
      </c>
      <c r="X78" s="19" t="str">
        <f>IFERROR(VLOOKUP(RiskRegister[[#This Row],[Residual Risk Rating]],'Rating factors'!$F$30:$G$44,2,FALSE),"-- Error --")</f>
        <v>-- Error --</v>
      </c>
      <c r="Y78" s="19" t="str">
        <f>IFERROR(RiskRegister[[#This Row],[Residual Impact Rating]]*RiskRegister[[#This Row],[Residual Likelihood Rating]],"-- Error --")</f>
        <v>-- Error --</v>
      </c>
      <c r="Z78" s="18" t="s">
        <v>113</v>
      </c>
      <c r="AB78" s="61"/>
      <c r="AD78" s="22" t="str">
        <f ca="1">IF(ISBLANK(RiskRegister[[#This Row],[Risk Due Date]]), "Missing Risk Due Date", IF(RiskRegister[[#This Row],[Risk Due Date]] &lt; TODAY(), "Overdue", "Not Overdue"))</f>
        <v>Missing Risk Due Date</v>
      </c>
      <c r="AF78" s="22" t="str">
        <f>IF(ISBLANK(RiskRegister[[#This Row],[Risk Due Date]]), "Missing Risk Due Date", TEXT(RiskRegister[[#This Row],[Risk Due Date]], "YYYY-MM"))</f>
        <v>Missing Risk Due Date</v>
      </c>
      <c r="AG78" s="22" t="str">
        <f>IF(RiskRegister[[#This Row],[Created Date]]="","Created Date missing",(TEXT(RiskRegister[[#This Row],[Created Date]],"mmm") &amp; "-" &amp; YEAR(RiskRegister[[#This Row],[Created Date]])))</f>
        <v>Created Date missing</v>
      </c>
      <c r="AH78" s="79">
        <f>IF(RiskRegister[[#This Row],[Risk Status]]="Closed",RiskRegister[[#This Row],[Risk Close Date]],RiskRegister[[#This Row],[Risk Due Date]])</f>
        <v>0</v>
      </c>
      <c r="AI78" s="79">
        <f>IF(RiskRegister[[#This Row],[Risk-Change-Date]]=0,DATE(2030,1,1),RiskRegister[[#This Row],[Risk-Change-Date]])</f>
        <v>47484</v>
      </c>
      <c r="AJ78" s="22" t="str">
        <f>RiskRegister[[#This Row],[Inherent Impact Level]]&amp;"-"&amp;RiskRegister[[#This Row],[Inherent Likelihood Level]]</f>
        <v>-- Select Impact ----- Select Likelihood --</v>
      </c>
      <c r="AK78" s="22" t="str">
        <f>RiskRegister[[#This Row],[Residual Impact Level]]&amp;"-"&amp;RiskRegister[[#This Row],[Residual Likelihood Level]]</f>
        <v>-- Select Impact ----- Select Likelihood --</v>
      </c>
      <c r="AL78" s="22" t="str">
        <f t="shared" si="2"/>
        <v>Error</v>
      </c>
      <c r="AM78" s="22" t="str">
        <f>IF(RiskRegister[[#This Row],[Risk Status]]="Closed",RiskRegister[[#This Row],[Residual Impact Level]],RiskRegister[[#This Row],[Inherent Impact Level]])</f>
        <v>-- Select Impact --</v>
      </c>
      <c r="AN78" s="22" t="str">
        <f>IF(RiskRegister[[#This Row],[Risk Status]]="Closed",RiskRegister[[#This Row],[Residual Likelihood Level]],RiskRegister[[#This Row],[Inherent Likelihood Level]])</f>
        <v>-- Select Likelihood --</v>
      </c>
      <c r="AO78" s="22" t="str">
        <f>IF(RiskRegister[[#This Row],[Risk Status]]="Closed",RiskRegister[[#This Row],[Residual-I-L-Combo]],RiskRegister[[#This Row],[Inherent-I-L-Combo]])</f>
        <v>-- Select Impact ----- Select Likelihood --</v>
      </c>
      <c r="AP78" s="22" t="str">
        <f t="shared" si="3"/>
        <v>-- Error --</v>
      </c>
    </row>
    <row r="79" spans="1:42" s="18" customFormat="1" ht="64" x14ac:dyDescent="0.2">
      <c r="A79" s="18">
        <v>76</v>
      </c>
      <c r="G79" s="18" t="s">
        <v>87</v>
      </c>
      <c r="I79" s="18" t="s">
        <v>85</v>
      </c>
      <c r="L79" s="18" t="s">
        <v>112</v>
      </c>
      <c r="M79" s="19" t="str">
        <f>VLOOKUP(RiskRegister[[#This Row],[Inherent Impact Level]],'Rating factors'!$F$4:$G$9,2,FALSE)</f>
        <v>--- Error ---</v>
      </c>
      <c r="N79" s="18" t="s">
        <v>89</v>
      </c>
      <c r="O79" s="19" t="str">
        <f>VLOOKUP(RiskRegister[[#This Row],[Inherent Likelihood Level]],'Rating factors'!$F$16:$G$21,2,FALSE)</f>
        <v>--- Error ---</v>
      </c>
      <c r="P79" s="19" t="str">
        <f>IFERROR(VLOOKUP(RiskRegister[[#This Row],[Inherent Risk Rating]],'Rating factors'!$F$30:$G$44,2,FALSE),"-- Error --")</f>
        <v>-- Error --</v>
      </c>
      <c r="Q79" s="19" t="str">
        <f>IFERROR(RiskRegister[[#This Row],[Inherent Impact Rating]]*RiskRegister[[#This Row],[Inherent Likelihood Rating]],"-- Error --")</f>
        <v>-- Error --</v>
      </c>
      <c r="R79" s="18" t="s">
        <v>111</v>
      </c>
      <c r="T79" s="18" t="s">
        <v>112</v>
      </c>
      <c r="U79" s="19" t="str">
        <f>VLOOKUP(RiskRegister[[#This Row],[Residual Impact Level]],'Rating factors'!$F$4:$G$9,2,FALSE)</f>
        <v>--- Error ---</v>
      </c>
      <c r="V79" s="18" t="s">
        <v>89</v>
      </c>
      <c r="W79" s="19" t="str">
        <f>VLOOKUP(RiskRegister[[#This Row],[Residual Likelihood Level]],'Rating factors'!$F$16:$G$21,2,FALSE)</f>
        <v>--- Error ---</v>
      </c>
      <c r="X79" s="19" t="str">
        <f>IFERROR(VLOOKUP(RiskRegister[[#This Row],[Residual Risk Rating]],'Rating factors'!$F$30:$G$44,2,FALSE),"-- Error --")</f>
        <v>-- Error --</v>
      </c>
      <c r="Y79" s="19" t="str">
        <f>IFERROR(RiskRegister[[#This Row],[Residual Impact Rating]]*RiskRegister[[#This Row],[Residual Likelihood Rating]],"-- Error --")</f>
        <v>-- Error --</v>
      </c>
      <c r="Z79" s="18" t="s">
        <v>113</v>
      </c>
      <c r="AB79" s="61"/>
      <c r="AD79" s="22" t="str">
        <f ca="1">IF(ISBLANK(RiskRegister[[#This Row],[Risk Due Date]]), "Missing Risk Due Date", IF(RiskRegister[[#This Row],[Risk Due Date]] &lt; TODAY(), "Overdue", "Not Overdue"))</f>
        <v>Missing Risk Due Date</v>
      </c>
      <c r="AF79" s="22" t="str">
        <f>IF(ISBLANK(RiskRegister[[#This Row],[Risk Due Date]]), "Missing Risk Due Date", TEXT(RiskRegister[[#This Row],[Risk Due Date]], "YYYY-MM"))</f>
        <v>Missing Risk Due Date</v>
      </c>
      <c r="AG79" s="22" t="str">
        <f>IF(RiskRegister[[#This Row],[Created Date]]="","Created Date missing",(TEXT(RiskRegister[[#This Row],[Created Date]],"mmm") &amp; "-" &amp; YEAR(RiskRegister[[#This Row],[Created Date]])))</f>
        <v>Created Date missing</v>
      </c>
      <c r="AH79" s="79">
        <f>IF(RiskRegister[[#This Row],[Risk Status]]="Closed",RiskRegister[[#This Row],[Risk Close Date]],RiskRegister[[#This Row],[Risk Due Date]])</f>
        <v>0</v>
      </c>
      <c r="AI79" s="79">
        <f>IF(RiskRegister[[#This Row],[Risk-Change-Date]]=0,DATE(2030,1,1),RiskRegister[[#This Row],[Risk-Change-Date]])</f>
        <v>47484</v>
      </c>
      <c r="AJ79" s="22" t="str">
        <f>RiskRegister[[#This Row],[Inherent Impact Level]]&amp;"-"&amp;RiskRegister[[#This Row],[Inherent Likelihood Level]]</f>
        <v>-- Select Impact ----- Select Likelihood --</v>
      </c>
      <c r="AK79" s="22" t="str">
        <f>RiskRegister[[#This Row],[Residual Impact Level]]&amp;"-"&amp;RiskRegister[[#This Row],[Residual Likelihood Level]]</f>
        <v>-- Select Impact ----- Select Likelihood --</v>
      </c>
      <c r="AL79" s="22" t="str">
        <f t="shared" si="2"/>
        <v>Error</v>
      </c>
      <c r="AM79" s="22" t="str">
        <f>IF(RiskRegister[[#This Row],[Risk Status]]="Closed",RiskRegister[[#This Row],[Residual Impact Level]],RiskRegister[[#This Row],[Inherent Impact Level]])</f>
        <v>-- Select Impact --</v>
      </c>
      <c r="AN79" s="22" t="str">
        <f>IF(RiskRegister[[#This Row],[Risk Status]]="Closed",RiskRegister[[#This Row],[Residual Likelihood Level]],RiskRegister[[#This Row],[Inherent Likelihood Level]])</f>
        <v>-- Select Likelihood --</v>
      </c>
      <c r="AO79" s="22" t="str">
        <f>IF(RiskRegister[[#This Row],[Risk Status]]="Closed",RiskRegister[[#This Row],[Residual-I-L-Combo]],RiskRegister[[#This Row],[Inherent-I-L-Combo]])</f>
        <v>-- Select Impact ----- Select Likelihood --</v>
      </c>
      <c r="AP79" s="22" t="str">
        <f t="shared" si="3"/>
        <v>-- Error --</v>
      </c>
    </row>
    <row r="80" spans="1:42" s="18" customFormat="1" ht="64" x14ac:dyDescent="0.2">
      <c r="A80" s="18">
        <v>77</v>
      </c>
      <c r="G80" s="18" t="s">
        <v>87</v>
      </c>
      <c r="I80" s="18" t="s">
        <v>85</v>
      </c>
      <c r="L80" s="18" t="s">
        <v>112</v>
      </c>
      <c r="M80" s="19" t="str">
        <f>VLOOKUP(RiskRegister[[#This Row],[Inherent Impact Level]],'Rating factors'!$F$4:$G$9,2,FALSE)</f>
        <v>--- Error ---</v>
      </c>
      <c r="N80" s="18" t="s">
        <v>89</v>
      </c>
      <c r="O80" s="19" t="str">
        <f>VLOOKUP(RiskRegister[[#This Row],[Inherent Likelihood Level]],'Rating factors'!$F$16:$G$21,2,FALSE)</f>
        <v>--- Error ---</v>
      </c>
      <c r="P80" s="19" t="str">
        <f>IFERROR(VLOOKUP(RiskRegister[[#This Row],[Inherent Risk Rating]],'Rating factors'!$F$30:$G$44,2,FALSE),"-- Error --")</f>
        <v>-- Error --</v>
      </c>
      <c r="Q80" s="19" t="str">
        <f>IFERROR(RiskRegister[[#This Row],[Inherent Impact Rating]]*RiskRegister[[#This Row],[Inherent Likelihood Rating]],"-- Error --")</f>
        <v>-- Error --</v>
      </c>
      <c r="R80" s="18" t="s">
        <v>111</v>
      </c>
      <c r="T80" s="18" t="s">
        <v>112</v>
      </c>
      <c r="U80" s="19" t="str">
        <f>VLOOKUP(RiskRegister[[#This Row],[Residual Impact Level]],'Rating factors'!$F$4:$G$9,2,FALSE)</f>
        <v>--- Error ---</v>
      </c>
      <c r="V80" s="18" t="s">
        <v>89</v>
      </c>
      <c r="W80" s="19" t="str">
        <f>VLOOKUP(RiskRegister[[#This Row],[Residual Likelihood Level]],'Rating factors'!$F$16:$G$21,2,FALSE)</f>
        <v>--- Error ---</v>
      </c>
      <c r="X80" s="19" t="str">
        <f>IFERROR(VLOOKUP(RiskRegister[[#This Row],[Residual Risk Rating]],'Rating factors'!$F$30:$G$44,2,FALSE),"-- Error --")</f>
        <v>-- Error --</v>
      </c>
      <c r="Y80" s="19" t="str">
        <f>IFERROR(RiskRegister[[#This Row],[Residual Impact Rating]]*RiskRegister[[#This Row],[Residual Likelihood Rating]],"-- Error --")</f>
        <v>-- Error --</v>
      </c>
      <c r="Z80" s="18" t="s">
        <v>113</v>
      </c>
      <c r="AB80" s="61"/>
      <c r="AD80" s="22" t="str">
        <f ca="1">IF(ISBLANK(RiskRegister[[#This Row],[Risk Due Date]]), "Missing Risk Due Date", IF(RiskRegister[[#This Row],[Risk Due Date]] &lt; TODAY(), "Overdue", "Not Overdue"))</f>
        <v>Missing Risk Due Date</v>
      </c>
      <c r="AF80" s="22" t="str">
        <f>IF(ISBLANK(RiskRegister[[#This Row],[Risk Due Date]]), "Missing Risk Due Date", TEXT(RiskRegister[[#This Row],[Risk Due Date]], "YYYY-MM"))</f>
        <v>Missing Risk Due Date</v>
      </c>
      <c r="AG80" s="22" t="str">
        <f>IF(RiskRegister[[#This Row],[Created Date]]="","Created Date missing",(TEXT(RiskRegister[[#This Row],[Created Date]],"mmm") &amp; "-" &amp; YEAR(RiskRegister[[#This Row],[Created Date]])))</f>
        <v>Created Date missing</v>
      </c>
      <c r="AH80" s="79">
        <f>IF(RiskRegister[[#This Row],[Risk Status]]="Closed",RiskRegister[[#This Row],[Risk Close Date]],RiskRegister[[#This Row],[Risk Due Date]])</f>
        <v>0</v>
      </c>
      <c r="AI80" s="79">
        <f>IF(RiskRegister[[#This Row],[Risk-Change-Date]]=0,DATE(2030,1,1),RiskRegister[[#This Row],[Risk-Change-Date]])</f>
        <v>47484</v>
      </c>
      <c r="AJ80" s="22" t="str">
        <f>RiskRegister[[#This Row],[Inherent Impact Level]]&amp;"-"&amp;RiskRegister[[#This Row],[Inherent Likelihood Level]]</f>
        <v>-- Select Impact ----- Select Likelihood --</v>
      </c>
      <c r="AK80" s="22" t="str">
        <f>RiskRegister[[#This Row],[Residual Impact Level]]&amp;"-"&amp;RiskRegister[[#This Row],[Residual Likelihood Level]]</f>
        <v>-- Select Impact ----- Select Likelihood --</v>
      </c>
      <c r="AL80" s="22" t="str">
        <f t="shared" si="2"/>
        <v>Error</v>
      </c>
      <c r="AM80" s="22" t="str">
        <f>IF(RiskRegister[[#This Row],[Risk Status]]="Closed",RiskRegister[[#This Row],[Residual Impact Level]],RiskRegister[[#This Row],[Inherent Impact Level]])</f>
        <v>-- Select Impact --</v>
      </c>
      <c r="AN80" s="22" t="str">
        <f>IF(RiskRegister[[#This Row],[Risk Status]]="Closed",RiskRegister[[#This Row],[Residual Likelihood Level]],RiskRegister[[#This Row],[Inherent Likelihood Level]])</f>
        <v>-- Select Likelihood --</v>
      </c>
      <c r="AO80" s="22" t="str">
        <f>IF(RiskRegister[[#This Row],[Risk Status]]="Closed",RiskRegister[[#This Row],[Residual-I-L-Combo]],RiskRegister[[#This Row],[Inherent-I-L-Combo]])</f>
        <v>-- Select Impact ----- Select Likelihood --</v>
      </c>
      <c r="AP80" s="22" t="str">
        <f t="shared" si="3"/>
        <v>-- Error --</v>
      </c>
    </row>
    <row r="81" spans="1:42" s="18" customFormat="1" ht="64" x14ac:dyDescent="0.2">
      <c r="A81" s="18">
        <v>78</v>
      </c>
      <c r="G81" s="18" t="s">
        <v>87</v>
      </c>
      <c r="I81" s="18" t="s">
        <v>85</v>
      </c>
      <c r="L81" s="18" t="s">
        <v>112</v>
      </c>
      <c r="M81" s="19" t="str">
        <f>VLOOKUP(RiskRegister[[#This Row],[Inherent Impact Level]],'Rating factors'!$F$4:$G$9,2,FALSE)</f>
        <v>--- Error ---</v>
      </c>
      <c r="N81" s="18" t="s">
        <v>89</v>
      </c>
      <c r="O81" s="19" t="str">
        <f>VLOOKUP(RiskRegister[[#This Row],[Inherent Likelihood Level]],'Rating factors'!$F$16:$G$21,2,FALSE)</f>
        <v>--- Error ---</v>
      </c>
      <c r="P81" s="19" t="str">
        <f>IFERROR(VLOOKUP(RiskRegister[[#This Row],[Inherent Risk Rating]],'Rating factors'!$F$30:$G$44,2,FALSE),"-- Error --")</f>
        <v>-- Error --</v>
      </c>
      <c r="Q81" s="19" t="str">
        <f>IFERROR(RiskRegister[[#This Row],[Inherent Impact Rating]]*RiskRegister[[#This Row],[Inherent Likelihood Rating]],"-- Error --")</f>
        <v>-- Error --</v>
      </c>
      <c r="R81" s="18" t="s">
        <v>111</v>
      </c>
      <c r="T81" s="18" t="s">
        <v>112</v>
      </c>
      <c r="U81" s="19" t="str">
        <f>VLOOKUP(RiskRegister[[#This Row],[Residual Impact Level]],'Rating factors'!$F$4:$G$9,2,FALSE)</f>
        <v>--- Error ---</v>
      </c>
      <c r="V81" s="18" t="s">
        <v>89</v>
      </c>
      <c r="W81" s="19" t="str">
        <f>VLOOKUP(RiskRegister[[#This Row],[Residual Likelihood Level]],'Rating factors'!$F$16:$G$21,2,FALSE)</f>
        <v>--- Error ---</v>
      </c>
      <c r="X81" s="19" t="str">
        <f>IFERROR(VLOOKUP(RiskRegister[[#This Row],[Residual Risk Rating]],'Rating factors'!$F$30:$G$44,2,FALSE),"-- Error --")</f>
        <v>-- Error --</v>
      </c>
      <c r="Y81" s="19" t="str">
        <f>IFERROR(RiskRegister[[#This Row],[Residual Impact Rating]]*RiskRegister[[#This Row],[Residual Likelihood Rating]],"-- Error --")</f>
        <v>-- Error --</v>
      </c>
      <c r="Z81" s="18" t="s">
        <v>113</v>
      </c>
      <c r="AB81" s="61"/>
      <c r="AD81" s="22" t="str">
        <f ca="1">IF(ISBLANK(RiskRegister[[#This Row],[Risk Due Date]]), "Missing Risk Due Date", IF(RiskRegister[[#This Row],[Risk Due Date]] &lt; TODAY(), "Overdue", "Not Overdue"))</f>
        <v>Missing Risk Due Date</v>
      </c>
      <c r="AF81" s="22" t="str">
        <f>IF(ISBLANK(RiskRegister[[#This Row],[Risk Due Date]]), "Missing Risk Due Date", TEXT(RiskRegister[[#This Row],[Risk Due Date]], "YYYY-MM"))</f>
        <v>Missing Risk Due Date</v>
      </c>
      <c r="AG81" s="22" t="str">
        <f>IF(RiskRegister[[#This Row],[Created Date]]="","Created Date missing",(TEXT(RiskRegister[[#This Row],[Created Date]],"mmm") &amp; "-" &amp; YEAR(RiskRegister[[#This Row],[Created Date]])))</f>
        <v>Created Date missing</v>
      </c>
      <c r="AH81" s="79">
        <f>IF(RiskRegister[[#This Row],[Risk Status]]="Closed",RiskRegister[[#This Row],[Risk Close Date]],RiskRegister[[#This Row],[Risk Due Date]])</f>
        <v>0</v>
      </c>
      <c r="AI81" s="79">
        <f>IF(RiskRegister[[#This Row],[Risk-Change-Date]]=0,DATE(2030,1,1),RiskRegister[[#This Row],[Risk-Change-Date]])</f>
        <v>47484</v>
      </c>
      <c r="AJ81" s="22" t="str">
        <f>RiskRegister[[#This Row],[Inherent Impact Level]]&amp;"-"&amp;RiskRegister[[#This Row],[Inherent Likelihood Level]]</f>
        <v>-- Select Impact ----- Select Likelihood --</v>
      </c>
      <c r="AK81" s="22" t="str">
        <f>RiskRegister[[#This Row],[Residual Impact Level]]&amp;"-"&amp;RiskRegister[[#This Row],[Residual Likelihood Level]]</f>
        <v>-- Select Impact ----- Select Likelihood --</v>
      </c>
      <c r="AL81" s="22" t="str">
        <f t="shared" si="2"/>
        <v>Error</v>
      </c>
      <c r="AM81" s="22" t="str">
        <f>IF(RiskRegister[[#This Row],[Risk Status]]="Closed",RiskRegister[[#This Row],[Residual Impact Level]],RiskRegister[[#This Row],[Inherent Impact Level]])</f>
        <v>-- Select Impact --</v>
      </c>
      <c r="AN81" s="22" t="str">
        <f>IF(RiskRegister[[#This Row],[Risk Status]]="Closed",RiskRegister[[#This Row],[Residual Likelihood Level]],RiskRegister[[#This Row],[Inherent Likelihood Level]])</f>
        <v>-- Select Likelihood --</v>
      </c>
      <c r="AO81" s="22" t="str">
        <f>IF(RiskRegister[[#This Row],[Risk Status]]="Closed",RiskRegister[[#This Row],[Residual-I-L-Combo]],RiskRegister[[#This Row],[Inherent-I-L-Combo]])</f>
        <v>-- Select Impact ----- Select Likelihood --</v>
      </c>
      <c r="AP81" s="22" t="str">
        <f t="shared" si="3"/>
        <v>-- Error --</v>
      </c>
    </row>
    <row r="82" spans="1:42" s="18" customFormat="1" ht="64" x14ac:dyDescent="0.2">
      <c r="A82" s="18">
        <v>79</v>
      </c>
      <c r="G82" s="18" t="s">
        <v>87</v>
      </c>
      <c r="I82" s="18" t="s">
        <v>85</v>
      </c>
      <c r="L82" s="18" t="s">
        <v>112</v>
      </c>
      <c r="M82" s="19" t="str">
        <f>VLOOKUP(RiskRegister[[#This Row],[Inherent Impact Level]],'Rating factors'!$F$4:$G$9,2,FALSE)</f>
        <v>--- Error ---</v>
      </c>
      <c r="N82" s="18" t="s">
        <v>89</v>
      </c>
      <c r="O82" s="19" t="str">
        <f>VLOOKUP(RiskRegister[[#This Row],[Inherent Likelihood Level]],'Rating factors'!$F$16:$G$21,2,FALSE)</f>
        <v>--- Error ---</v>
      </c>
      <c r="P82" s="19" t="str">
        <f>IFERROR(VLOOKUP(RiskRegister[[#This Row],[Inherent Risk Rating]],'Rating factors'!$F$30:$G$44,2,FALSE),"-- Error --")</f>
        <v>-- Error --</v>
      </c>
      <c r="Q82" s="19" t="str">
        <f>IFERROR(RiskRegister[[#This Row],[Inherent Impact Rating]]*RiskRegister[[#This Row],[Inherent Likelihood Rating]],"-- Error --")</f>
        <v>-- Error --</v>
      </c>
      <c r="R82" s="18" t="s">
        <v>111</v>
      </c>
      <c r="T82" s="18" t="s">
        <v>112</v>
      </c>
      <c r="U82" s="19" t="str">
        <f>VLOOKUP(RiskRegister[[#This Row],[Residual Impact Level]],'Rating factors'!$F$4:$G$9,2,FALSE)</f>
        <v>--- Error ---</v>
      </c>
      <c r="V82" s="18" t="s">
        <v>89</v>
      </c>
      <c r="W82" s="19" t="str">
        <f>VLOOKUP(RiskRegister[[#This Row],[Residual Likelihood Level]],'Rating factors'!$F$16:$G$21,2,FALSE)</f>
        <v>--- Error ---</v>
      </c>
      <c r="X82" s="19" t="str">
        <f>IFERROR(VLOOKUP(RiskRegister[[#This Row],[Residual Risk Rating]],'Rating factors'!$F$30:$G$44,2,FALSE),"-- Error --")</f>
        <v>-- Error --</v>
      </c>
      <c r="Y82" s="19" t="str">
        <f>IFERROR(RiskRegister[[#This Row],[Residual Impact Rating]]*RiskRegister[[#This Row],[Residual Likelihood Rating]],"-- Error --")</f>
        <v>-- Error --</v>
      </c>
      <c r="Z82" s="18" t="s">
        <v>113</v>
      </c>
      <c r="AB82" s="61"/>
      <c r="AD82" s="22" t="str">
        <f ca="1">IF(ISBLANK(RiskRegister[[#This Row],[Risk Due Date]]), "Missing Risk Due Date", IF(RiskRegister[[#This Row],[Risk Due Date]] &lt; TODAY(), "Overdue", "Not Overdue"))</f>
        <v>Missing Risk Due Date</v>
      </c>
      <c r="AF82" s="22" t="str">
        <f>IF(ISBLANK(RiskRegister[[#This Row],[Risk Due Date]]), "Missing Risk Due Date", TEXT(RiskRegister[[#This Row],[Risk Due Date]], "YYYY-MM"))</f>
        <v>Missing Risk Due Date</v>
      </c>
      <c r="AG82" s="22" t="str">
        <f>IF(RiskRegister[[#This Row],[Created Date]]="","Created Date missing",(TEXT(RiskRegister[[#This Row],[Created Date]],"mmm") &amp; "-" &amp; YEAR(RiskRegister[[#This Row],[Created Date]])))</f>
        <v>Created Date missing</v>
      </c>
      <c r="AH82" s="79">
        <f>IF(RiskRegister[[#This Row],[Risk Status]]="Closed",RiskRegister[[#This Row],[Risk Close Date]],RiskRegister[[#This Row],[Risk Due Date]])</f>
        <v>0</v>
      </c>
      <c r="AI82" s="79">
        <f>IF(RiskRegister[[#This Row],[Risk-Change-Date]]=0,DATE(2030,1,1),RiskRegister[[#This Row],[Risk-Change-Date]])</f>
        <v>47484</v>
      </c>
      <c r="AJ82" s="22" t="str">
        <f>RiskRegister[[#This Row],[Inherent Impact Level]]&amp;"-"&amp;RiskRegister[[#This Row],[Inherent Likelihood Level]]</f>
        <v>-- Select Impact ----- Select Likelihood --</v>
      </c>
      <c r="AK82" s="22" t="str">
        <f>RiskRegister[[#This Row],[Residual Impact Level]]&amp;"-"&amp;RiskRegister[[#This Row],[Residual Likelihood Level]]</f>
        <v>-- Select Impact ----- Select Likelihood --</v>
      </c>
      <c r="AL82" s="22" t="str">
        <f t="shared" si="2"/>
        <v>Error</v>
      </c>
      <c r="AM82" s="22" t="str">
        <f>IF(RiskRegister[[#This Row],[Risk Status]]="Closed",RiskRegister[[#This Row],[Residual Impact Level]],RiskRegister[[#This Row],[Inherent Impact Level]])</f>
        <v>-- Select Impact --</v>
      </c>
      <c r="AN82" s="22" t="str">
        <f>IF(RiskRegister[[#This Row],[Risk Status]]="Closed",RiskRegister[[#This Row],[Residual Likelihood Level]],RiskRegister[[#This Row],[Inherent Likelihood Level]])</f>
        <v>-- Select Likelihood --</v>
      </c>
      <c r="AO82" s="22" t="str">
        <f>IF(RiskRegister[[#This Row],[Risk Status]]="Closed",RiskRegister[[#This Row],[Residual-I-L-Combo]],RiskRegister[[#This Row],[Inherent-I-L-Combo]])</f>
        <v>-- Select Impact ----- Select Likelihood --</v>
      </c>
      <c r="AP82" s="22" t="str">
        <f t="shared" si="3"/>
        <v>-- Error --</v>
      </c>
    </row>
    <row r="83" spans="1:42" s="18" customFormat="1" ht="64" x14ac:dyDescent="0.2">
      <c r="A83" s="18">
        <v>80</v>
      </c>
      <c r="G83" s="18" t="s">
        <v>87</v>
      </c>
      <c r="I83" s="18" t="s">
        <v>85</v>
      </c>
      <c r="L83" s="18" t="s">
        <v>112</v>
      </c>
      <c r="M83" s="19" t="str">
        <f>VLOOKUP(RiskRegister[[#This Row],[Inherent Impact Level]],'Rating factors'!$F$4:$G$9,2,FALSE)</f>
        <v>--- Error ---</v>
      </c>
      <c r="N83" s="18" t="s">
        <v>89</v>
      </c>
      <c r="O83" s="19" t="str">
        <f>VLOOKUP(RiskRegister[[#This Row],[Inherent Likelihood Level]],'Rating factors'!$F$16:$G$21,2,FALSE)</f>
        <v>--- Error ---</v>
      </c>
      <c r="P83" s="19" t="str">
        <f>IFERROR(VLOOKUP(RiskRegister[[#This Row],[Inherent Risk Rating]],'Rating factors'!$F$30:$G$44,2,FALSE),"-- Error --")</f>
        <v>-- Error --</v>
      </c>
      <c r="Q83" s="19" t="str">
        <f>IFERROR(RiskRegister[[#This Row],[Inherent Impact Rating]]*RiskRegister[[#This Row],[Inherent Likelihood Rating]],"-- Error --")</f>
        <v>-- Error --</v>
      </c>
      <c r="R83" s="18" t="s">
        <v>111</v>
      </c>
      <c r="T83" s="18" t="s">
        <v>112</v>
      </c>
      <c r="U83" s="19" t="str">
        <f>VLOOKUP(RiskRegister[[#This Row],[Residual Impact Level]],'Rating factors'!$F$4:$G$9,2,FALSE)</f>
        <v>--- Error ---</v>
      </c>
      <c r="V83" s="18" t="s">
        <v>89</v>
      </c>
      <c r="W83" s="19" t="str">
        <f>VLOOKUP(RiskRegister[[#This Row],[Residual Likelihood Level]],'Rating factors'!$F$16:$G$21,2,FALSE)</f>
        <v>--- Error ---</v>
      </c>
      <c r="X83" s="19" t="str">
        <f>IFERROR(VLOOKUP(RiskRegister[[#This Row],[Residual Risk Rating]],'Rating factors'!$F$30:$G$44,2,FALSE),"-- Error --")</f>
        <v>-- Error --</v>
      </c>
      <c r="Y83" s="19" t="str">
        <f>IFERROR(RiskRegister[[#This Row],[Residual Impact Rating]]*RiskRegister[[#This Row],[Residual Likelihood Rating]],"-- Error --")</f>
        <v>-- Error --</v>
      </c>
      <c r="Z83" s="18" t="s">
        <v>113</v>
      </c>
      <c r="AB83" s="61"/>
      <c r="AD83" s="22" t="str">
        <f ca="1">IF(ISBLANK(RiskRegister[[#This Row],[Risk Due Date]]), "Missing Risk Due Date", IF(RiskRegister[[#This Row],[Risk Due Date]] &lt; TODAY(), "Overdue", "Not Overdue"))</f>
        <v>Missing Risk Due Date</v>
      </c>
      <c r="AF83" s="22" t="str">
        <f>IF(ISBLANK(RiskRegister[[#This Row],[Risk Due Date]]), "Missing Risk Due Date", TEXT(RiskRegister[[#This Row],[Risk Due Date]], "YYYY-MM"))</f>
        <v>Missing Risk Due Date</v>
      </c>
      <c r="AG83" s="22" t="str">
        <f>IF(RiskRegister[[#This Row],[Created Date]]="","Created Date missing",(TEXT(RiskRegister[[#This Row],[Created Date]],"mmm") &amp; "-" &amp; YEAR(RiskRegister[[#This Row],[Created Date]])))</f>
        <v>Created Date missing</v>
      </c>
      <c r="AH83" s="79">
        <f>IF(RiskRegister[[#This Row],[Risk Status]]="Closed",RiskRegister[[#This Row],[Risk Close Date]],RiskRegister[[#This Row],[Risk Due Date]])</f>
        <v>0</v>
      </c>
      <c r="AI83" s="79">
        <f>IF(RiskRegister[[#This Row],[Risk-Change-Date]]=0,DATE(2030,1,1),RiskRegister[[#This Row],[Risk-Change-Date]])</f>
        <v>47484</v>
      </c>
      <c r="AJ83" s="22" t="str">
        <f>RiskRegister[[#This Row],[Inherent Impact Level]]&amp;"-"&amp;RiskRegister[[#This Row],[Inherent Likelihood Level]]</f>
        <v>-- Select Impact ----- Select Likelihood --</v>
      </c>
      <c r="AK83" s="22" t="str">
        <f>RiskRegister[[#This Row],[Residual Impact Level]]&amp;"-"&amp;RiskRegister[[#This Row],[Residual Likelihood Level]]</f>
        <v>-- Select Impact ----- Select Likelihood --</v>
      </c>
      <c r="AL83" s="22" t="str">
        <f t="shared" si="2"/>
        <v>Error</v>
      </c>
      <c r="AM83" s="22" t="str">
        <f>IF(RiskRegister[[#This Row],[Risk Status]]="Closed",RiskRegister[[#This Row],[Residual Impact Level]],RiskRegister[[#This Row],[Inherent Impact Level]])</f>
        <v>-- Select Impact --</v>
      </c>
      <c r="AN83" s="22" t="str">
        <f>IF(RiskRegister[[#This Row],[Risk Status]]="Closed",RiskRegister[[#This Row],[Residual Likelihood Level]],RiskRegister[[#This Row],[Inherent Likelihood Level]])</f>
        <v>-- Select Likelihood --</v>
      </c>
      <c r="AO83" s="22" t="str">
        <f>IF(RiskRegister[[#This Row],[Risk Status]]="Closed",RiskRegister[[#This Row],[Residual-I-L-Combo]],RiskRegister[[#This Row],[Inherent-I-L-Combo]])</f>
        <v>-- Select Impact ----- Select Likelihood --</v>
      </c>
      <c r="AP83" s="22" t="str">
        <f t="shared" si="3"/>
        <v>-- Error --</v>
      </c>
    </row>
    <row r="84" spans="1:42" s="18" customFormat="1" ht="64" x14ac:dyDescent="0.2">
      <c r="A84" s="18">
        <v>81</v>
      </c>
      <c r="G84" s="18" t="s">
        <v>87</v>
      </c>
      <c r="I84" s="18" t="s">
        <v>85</v>
      </c>
      <c r="L84" s="18" t="s">
        <v>112</v>
      </c>
      <c r="M84" s="19" t="str">
        <f>VLOOKUP(RiskRegister[[#This Row],[Inherent Impact Level]],'Rating factors'!$F$4:$G$9,2,FALSE)</f>
        <v>--- Error ---</v>
      </c>
      <c r="N84" s="18" t="s">
        <v>89</v>
      </c>
      <c r="O84" s="19" t="str">
        <f>VLOOKUP(RiskRegister[[#This Row],[Inherent Likelihood Level]],'Rating factors'!$F$16:$G$21,2,FALSE)</f>
        <v>--- Error ---</v>
      </c>
      <c r="P84" s="19" t="str">
        <f>IFERROR(VLOOKUP(RiskRegister[[#This Row],[Inherent Risk Rating]],'Rating factors'!$F$30:$G$44,2,FALSE),"-- Error --")</f>
        <v>-- Error --</v>
      </c>
      <c r="Q84" s="19" t="str">
        <f>IFERROR(RiskRegister[[#This Row],[Inherent Impact Rating]]*RiskRegister[[#This Row],[Inherent Likelihood Rating]],"-- Error --")</f>
        <v>-- Error --</v>
      </c>
      <c r="R84" s="18" t="s">
        <v>111</v>
      </c>
      <c r="T84" s="18" t="s">
        <v>112</v>
      </c>
      <c r="U84" s="19" t="str">
        <f>VLOOKUP(RiskRegister[[#This Row],[Residual Impact Level]],'Rating factors'!$F$4:$G$9,2,FALSE)</f>
        <v>--- Error ---</v>
      </c>
      <c r="V84" s="18" t="s">
        <v>89</v>
      </c>
      <c r="W84" s="19" t="str">
        <f>VLOOKUP(RiskRegister[[#This Row],[Residual Likelihood Level]],'Rating factors'!$F$16:$G$21,2,FALSE)</f>
        <v>--- Error ---</v>
      </c>
      <c r="X84" s="19" t="str">
        <f>IFERROR(VLOOKUP(RiskRegister[[#This Row],[Residual Risk Rating]],'Rating factors'!$F$30:$G$44,2,FALSE),"-- Error --")</f>
        <v>-- Error --</v>
      </c>
      <c r="Y84" s="19" t="str">
        <f>IFERROR(RiskRegister[[#This Row],[Residual Impact Rating]]*RiskRegister[[#This Row],[Residual Likelihood Rating]],"-- Error --")</f>
        <v>-- Error --</v>
      </c>
      <c r="Z84" s="18" t="s">
        <v>113</v>
      </c>
      <c r="AB84" s="61"/>
      <c r="AD84" s="22" t="str">
        <f ca="1">IF(ISBLANK(RiskRegister[[#This Row],[Risk Due Date]]), "Missing Risk Due Date", IF(RiskRegister[[#This Row],[Risk Due Date]] &lt; TODAY(), "Overdue", "Not Overdue"))</f>
        <v>Missing Risk Due Date</v>
      </c>
      <c r="AF84" s="22" t="str">
        <f>IF(ISBLANK(RiskRegister[[#This Row],[Risk Due Date]]), "Missing Risk Due Date", TEXT(RiskRegister[[#This Row],[Risk Due Date]], "YYYY-MM"))</f>
        <v>Missing Risk Due Date</v>
      </c>
      <c r="AG84" s="22" t="str">
        <f>IF(RiskRegister[[#This Row],[Created Date]]="","Created Date missing",(TEXT(RiskRegister[[#This Row],[Created Date]],"mmm") &amp; "-" &amp; YEAR(RiskRegister[[#This Row],[Created Date]])))</f>
        <v>Created Date missing</v>
      </c>
      <c r="AH84" s="79">
        <f>IF(RiskRegister[[#This Row],[Risk Status]]="Closed",RiskRegister[[#This Row],[Risk Close Date]],RiskRegister[[#This Row],[Risk Due Date]])</f>
        <v>0</v>
      </c>
      <c r="AI84" s="79">
        <f>IF(RiskRegister[[#This Row],[Risk-Change-Date]]=0,DATE(2030,1,1),RiskRegister[[#This Row],[Risk-Change-Date]])</f>
        <v>47484</v>
      </c>
      <c r="AJ84" s="22" t="str">
        <f>RiskRegister[[#This Row],[Inherent Impact Level]]&amp;"-"&amp;RiskRegister[[#This Row],[Inherent Likelihood Level]]</f>
        <v>-- Select Impact ----- Select Likelihood --</v>
      </c>
      <c r="AK84" s="22" t="str">
        <f>RiskRegister[[#This Row],[Residual Impact Level]]&amp;"-"&amp;RiskRegister[[#This Row],[Residual Likelihood Level]]</f>
        <v>-- Select Impact ----- Select Likelihood --</v>
      </c>
      <c r="AL84" s="22" t="str">
        <f t="shared" si="2"/>
        <v>Error</v>
      </c>
      <c r="AM84" s="22" t="str">
        <f>IF(RiskRegister[[#This Row],[Risk Status]]="Closed",RiskRegister[[#This Row],[Residual Impact Level]],RiskRegister[[#This Row],[Inherent Impact Level]])</f>
        <v>-- Select Impact --</v>
      </c>
      <c r="AN84" s="22" t="str">
        <f>IF(RiskRegister[[#This Row],[Risk Status]]="Closed",RiskRegister[[#This Row],[Residual Likelihood Level]],RiskRegister[[#This Row],[Inherent Likelihood Level]])</f>
        <v>-- Select Likelihood --</v>
      </c>
      <c r="AO84" s="22" t="str">
        <f>IF(RiskRegister[[#This Row],[Risk Status]]="Closed",RiskRegister[[#This Row],[Residual-I-L-Combo]],RiskRegister[[#This Row],[Inherent-I-L-Combo]])</f>
        <v>-- Select Impact ----- Select Likelihood --</v>
      </c>
      <c r="AP84" s="22" t="str">
        <f t="shared" si="3"/>
        <v>-- Error --</v>
      </c>
    </row>
    <row r="85" spans="1:42" s="18" customFormat="1" ht="64" x14ac:dyDescent="0.2">
      <c r="A85" s="18">
        <v>82</v>
      </c>
      <c r="G85" s="18" t="s">
        <v>87</v>
      </c>
      <c r="I85" s="18" t="s">
        <v>85</v>
      </c>
      <c r="L85" s="18" t="s">
        <v>112</v>
      </c>
      <c r="M85" s="19" t="str">
        <f>VLOOKUP(RiskRegister[[#This Row],[Inherent Impact Level]],'Rating factors'!$F$4:$G$9,2,FALSE)</f>
        <v>--- Error ---</v>
      </c>
      <c r="N85" s="18" t="s">
        <v>89</v>
      </c>
      <c r="O85" s="19" t="str">
        <f>VLOOKUP(RiskRegister[[#This Row],[Inherent Likelihood Level]],'Rating factors'!$F$16:$G$21,2,FALSE)</f>
        <v>--- Error ---</v>
      </c>
      <c r="P85" s="19" t="str">
        <f>IFERROR(VLOOKUP(RiskRegister[[#This Row],[Inherent Risk Rating]],'Rating factors'!$F$30:$G$44,2,FALSE),"-- Error --")</f>
        <v>-- Error --</v>
      </c>
      <c r="Q85" s="19" t="str">
        <f>IFERROR(RiskRegister[[#This Row],[Inherent Impact Rating]]*RiskRegister[[#This Row],[Inherent Likelihood Rating]],"-- Error --")</f>
        <v>-- Error --</v>
      </c>
      <c r="R85" s="18" t="s">
        <v>111</v>
      </c>
      <c r="T85" s="18" t="s">
        <v>112</v>
      </c>
      <c r="U85" s="19" t="str">
        <f>VLOOKUP(RiskRegister[[#This Row],[Residual Impact Level]],'Rating factors'!$F$4:$G$9,2,FALSE)</f>
        <v>--- Error ---</v>
      </c>
      <c r="V85" s="18" t="s">
        <v>89</v>
      </c>
      <c r="W85" s="19" t="str">
        <f>VLOOKUP(RiskRegister[[#This Row],[Residual Likelihood Level]],'Rating factors'!$F$16:$G$21,2,FALSE)</f>
        <v>--- Error ---</v>
      </c>
      <c r="X85" s="19" t="str">
        <f>IFERROR(VLOOKUP(RiskRegister[[#This Row],[Residual Risk Rating]],'Rating factors'!$F$30:$G$44,2,FALSE),"-- Error --")</f>
        <v>-- Error --</v>
      </c>
      <c r="Y85" s="19" t="str">
        <f>IFERROR(RiskRegister[[#This Row],[Residual Impact Rating]]*RiskRegister[[#This Row],[Residual Likelihood Rating]],"-- Error --")</f>
        <v>-- Error --</v>
      </c>
      <c r="Z85" s="18" t="s">
        <v>113</v>
      </c>
      <c r="AB85" s="61"/>
      <c r="AD85" s="22" t="str">
        <f ca="1">IF(ISBLANK(RiskRegister[[#This Row],[Risk Due Date]]), "Missing Risk Due Date", IF(RiskRegister[[#This Row],[Risk Due Date]] &lt; TODAY(), "Overdue", "Not Overdue"))</f>
        <v>Missing Risk Due Date</v>
      </c>
      <c r="AF85" s="22" t="str">
        <f>IF(ISBLANK(RiskRegister[[#This Row],[Risk Due Date]]), "Missing Risk Due Date", TEXT(RiskRegister[[#This Row],[Risk Due Date]], "YYYY-MM"))</f>
        <v>Missing Risk Due Date</v>
      </c>
      <c r="AG85" s="22" t="str">
        <f>IF(RiskRegister[[#This Row],[Created Date]]="","Created Date missing",(TEXT(RiskRegister[[#This Row],[Created Date]],"mmm") &amp; "-" &amp; YEAR(RiskRegister[[#This Row],[Created Date]])))</f>
        <v>Created Date missing</v>
      </c>
      <c r="AH85" s="79">
        <f>IF(RiskRegister[[#This Row],[Risk Status]]="Closed",RiskRegister[[#This Row],[Risk Close Date]],RiskRegister[[#This Row],[Risk Due Date]])</f>
        <v>0</v>
      </c>
      <c r="AI85" s="79">
        <f>IF(RiskRegister[[#This Row],[Risk-Change-Date]]=0,DATE(2030,1,1),RiskRegister[[#This Row],[Risk-Change-Date]])</f>
        <v>47484</v>
      </c>
      <c r="AJ85" s="22" t="str">
        <f>RiskRegister[[#This Row],[Inherent Impact Level]]&amp;"-"&amp;RiskRegister[[#This Row],[Inherent Likelihood Level]]</f>
        <v>-- Select Impact ----- Select Likelihood --</v>
      </c>
      <c r="AK85" s="22" t="str">
        <f>RiskRegister[[#This Row],[Residual Impact Level]]&amp;"-"&amp;RiskRegister[[#This Row],[Residual Likelihood Level]]</f>
        <v>-- Select Impact ----- Select Likelihood --</v>
      </c>
      <c r="AL85" s="22" t="str">
        <f t="shared" si="2"/>
        <v>Error</v>
      </c>
      <c r="AM85" s="22" t="str">
        <f>IF(RiskRegister[[#This Row],[Risk Status]]="Closed",RiskRegister[[#This Row],[Residual Impact Level]],RiskRegister[[#This Row],[Inherent Impact Level]])</f>
        <v>-- Select Impact --</v>
      </c>
      <c r="AN85" s="22" t="str">
        <f>IF(RiskRegister[[#This Row],[Risk Status]]="Closed",RiskRegister[[#This Row],[Residual Likelihood Level]],RiskRegister[[#This Row],[Inherent Likelihood Level]])</f>
        <v>-- Select Likelihood --</v>
      </c>
      <c r="AO85" s="22" t="str">
        <f>IF(RiskRegister[[#This Row],[Risk Status]]="Closed",RiskRegister[[#This Row],[Residual-I-L-Combo]],RiskRegister[[#This Row],[Inherent-I-L-Combo]])</f>
        <v>-- Select Impact ----- Select Likelihood --</v>
      </c>
      <c r="AP85" s="22" t="str">
        <f t="shared" si="3"/>
        <v>-- Error --</v>
      </c>
    </row>
    <row r="86" spans="1:42" s="18" customFormat="1" ht="64" x14ac:dyDescent="0.2">
      <c r="A86" s="18">
        <v>83</v>
      </c>
      <c r="G86" s="18" t="s">
        <v>87</v>
      </c>
      <c r="I86" s="18" t="s">
        <v>85</v>
      </c>
      <c r="L86" s="18" t="s">
        <v>112</v>
      </c>
      <c r="M86" s="19" t="str">
        <f>VLOOKUP(RiskRegister[[#This Row],[Inherent Impact Level]],'Rating factors'!$F$4:$G$9,2,FALSE)</f>
        <v>--- Error ---</v>
      </c>
      <c r="N86" s="18" t="s">
        <v>89</v>
      </c>
      <c r="O86" s="19" t="str">
        <f>VLOOKUP(RiskRegister[[#This Row],[Inherent Likelihood Level]],'Rating factors'!$F$16:$G$21,2,FALSE)</f>
        <v>--- Error ---</v>
      </c>
      <c r="P86" s="19" t="str">
        <f>IFERROR(VLOOKUP(RiskRegister[[#This Row],[Inherent Risk Rating]],'Rating factors'!$F$30:$G$44,2,FALSE),"-- Error --")</f>
        <v>-- Error --</v>
      </c>
      <c r="Q86" s="19" t="str">
        <f>IFERROR(RiskRegister[[#This Row],[Inherent Impact Rating]]*RiskRegister[[#This Row],[Inherent Likelihood Rating]],"-- Error --")</f>
        <v>-- Error --</v>
      </c>
      <c r="R86" s="18" t="s">
        <v>111</v>
      </c>
      <c r="T86" s="18" t="s">
        <v>112</v>
      </c>
      <c r="U86" s="19" t="str">
        <f>VLOOKUP(RiskRegister[[#This Row],[Residual Impact Level]],'Rating factors'!$F$4:$G$9,2,FALSE)</f>
        <v>--- Error ---</v>
      </c>
      <c r="V86" s="18" t="s">
        <v>89</v>
      </c>
      <c r="W86" s="19" t="str">
        <f>VLOOKUP(RiskRegister[[#This Row],[Residual Likelihood Level]],'Rating factors'!$F$16:$G$21,2,FALSE)</f>
        <v>--- Error ---</v>
      </c>
      <c r="X86" s="19" t="str">
        <f>IFERROR(VLOOKUP(RiskRegister[[#This Row],[Residual Risk Rating]],'Rating factors'!$F$30:$G$44,2,FALSE),"-- Error --")</f>
        <v>-- Error --</v>
      </c>
      <c r="Y86" s="19" t="str">
        <f>IFERROR(RiskRegister[[#This Row],[Residual Impact Rating]]*RiskRegister[[#This Row],[Residual Likelihood Rating]],"-- Error --")</f>
        <v>-- Error --</v>
      </c>
      <c r="Z86" s="18" t="s">
        <v>113</v>
      </c>
      <c r="AB86" s="61"/>
      <c r="AD86" s="22" t="str">
        <f ca="1">IF(ISBLANK(RiskRegister[[#This Row],[Risk Due Date]]), "Missing Risk Due Date", IF(RiskRegister[[#This Row],[Risk Due Date]] &lt; TODAY(), "Overdue", "Not Overdue"))</f>
        <v>Missing Risk Due Date</v>
      </c>
      <c r="AF86" s="22" t="str">
        <f>IF(ISBLANK(RiskRegister[[#This Row],[Risk Due Date]]), "Missing Risk Due Date", TEXT(RiskRegister[[#This Row],[Risk Due Date]], "YYYY-MM"))</f>
        <v>Missing Risk Due Date</v>
      </c>
      <c r="AG86" s="22" t="str">
        <f>IF(RiskRegister[[#This Row],[Created Date]]="","Created Date missing",(TEXT(RiskRegister[[#This Row],[Created Date]],"mmm") &amp; "-" &amp; YEAR(RiskRegister[[#This Row],[Created Date]])))</f>
        <v>Created Date missing</v>
      </c>
      <c r="AH86" s="79">
        <f>IF(RiskRegister[[#This Row],[Risk Status]]="Closed",RiskRegister[[#This Row],[Risk Close Date]],RiskRegister[[#This Row],[Risk Due Date]])</f>
        <v>0</v>
      </c>
      <c r="AI86" s="79">
        <f>IF(RiskRegister[[#This Row],[Risk-Change-Date]]=0,DATE(2030,1,1),RiskRegister[[#This Row],[Risk-Change-Date]])</f>
        <v>47484</v>
      </c>
      <c r="AJ86" s="22" t="str">
        <f>RiskRegister[[#This Row],[Inherent Impact Level]]&amp;"-"&amp;RiskRegister[[#This Row],[Inherent Likelihood Level]]</f>
        <v>-- Select Impact ----- Select Likelihood --</v>
      </c>
      <c r="AK86" s="22" t="str">
        <f>RiskRegister[[#This Row],[Residual Impact Level]]&amp;"-"&amp;RiskRegister[[#This Row],[Residual Likelihood Level]]</f>
        <v>-- Select Impact ----- Select Likelihood --</v>
      </c>
      <c r="AL86" s="22" t="str">
        <f t="shared" si="2"/>
        <v>Error</v>
      </c>
      <c r="AM86" s="22" t="str">
        <f>IF(RiskRegister[[#This Row],[Risk Status]]="Closed",RiskRegister[[#This Row],[Residual Impact Level]],RiskRegister[[#This Row],[Inherent Impact Level]])</f>
        <v>-- Select Impact --</v>
      </c>
      <c r="AN86" s="22" t="str">
        <f>IF(RiskRegister[[#This Row],[Risk Status]]="Closed",RiskRegister[[#This Row],[Residual Likelihood Level]],RiskRegister[[#This Row],[Inherent Likelihood Level]])</f>
        <v>-- Select Likelihood --</v>
      </c>
      <c r="AO86" s="22" t="str">
        <f>IF(RiskRegister[[#This Row],[Risk Status]]="Closed",RiskRegister[[#This Row],[Residual-I-L-Combo]],RiskRegister[[#This Row],[Inherent-I-L-Combo]])</f>
        <v>-- Select Impact ----- Select Likelihood --</v>
      </c>
      <c r="AP86" s="22" t="str">
        <f t="shared" si="3"/>
        <v>-- Error --</v>
      </c>
    </row>
    <row r="87" spans="1:42" s="18" customFormat="1" ht="64" x14ac:dyDescent="0.2">
      <c r="A87" s="18">
        <v>84</v>
      </c>
      <c r="G87" s="18" t="s">
        <v>87</v>
      </c>
      <c r="I87" s="18" t="s">
        <v>85</v>
      </c>
      <c r="L87" s="18" t="s">
        <v>112</v>
      </c>
      <c r="M87" s="19" t="str">
        <f>VLOOKUP(RiskRegister[[#This Row],[Inherent Impact Level]],'Rating factors'!$F$4:$G$9,2,FALSE)</f>
        <v>--- Error ---</v>
      </c>
      <c r="N87" s="18" t="s">
        <v>89</v>
      </c>
      <c r="O87" s="19" t="str">
        <f>VLOOKUP(RiskRegister[[#This Row],[Inherent Likelihood Level]],'Rating factors'!$F$16:$G$21,2,FALSE)</f>
        <v>--- Error ---</v>
      </c>
      <c r="P87" s="19" t="str">
        <f>IFERROR(VLOOKUP(RiskRegister[[#This Row],[Inherent Risk Rating]],'Rating factors'!$F$30:$G$44,2,FALSE),"-- Error --")</f>
        <v>-- Error --</v>
      </c>
      <c r="Q87" s="19" t="str">
        <f>IFERROR(RiskRegister[[#This Row],[Inherent Impact Rating]]*RiskRegister[[#This Row],[Inherent Likelihood Rating]],"-- Error --")</f>
        <v>-- Error --</v>
      </c>
      <c r="R87" s="18" t="s">
        <v>111</v>
      </c>
      <c r="T87" s="18" t="s">
        <v>112</v>
      </c>
      <c r="U87" s="19" t="str">
        <f>VLOOKUP(RiskRegister[[#This Row],[Residual Impact Level]],'Rating factors'!$F$4:$G$9,2,FALSE)</f>
        <v>--- Error ---</v>
      </c>
      <c r="V87" s="18" t="s">
        <v>89</v>
      </c>
      <c r="W87" s="19" t="str">
        <f>VLOOKUP(RiskRegister[[#This Row],[Residual Likelihood Level]],'Rating factors'!$F$16:$G$21,2,FALSE)</f>
        <v>--- Error ---</v>
      </c>
      <c r="X87" s="19" t="str">
        <f>IFERROR(VLOOKUP(RiskRegister[[#This Row],[Residual Risk Rating]],'Rating factors'!$F$30:$G$44,2,FALSE),"-- Error --")</f>
        <v>-- Error --</v>
      </c>
      <c r="Y87" s="19" t="str">
        <f>IFERROR(RiskRegister[[#This Row],[Residual Impact Rating]]*RiskRegister[[#This Row],[Residual Likelihood Rating]],"-- Error --")</f>
        <v>-- Error --</v>
      </c>
      <c r="Z87" s="18" t="s">
        <v>113</v>
      </c>
      <c r="AB87" s="61"/>
      <c r="AD87" s="22" t="str">
        <f ca="1">IF(ISBLANK(RiskRegister[[#This Row],[Risk Due Date]]), "Missing Risk Due Date", IF(RiskRegister[[#This Row],[Risk Due Date]] &lt; TODAY(), "Overdue", "Not Overdue"))</f>
        <v>Missing Risk Due Date</v>
      </c>
      <c r="AF87" s="22" t="str">
        <f>IF(ISBLANK(RiskRegister[[#This Row],[Risk Due Date]]), "Missing Risk Due Date", TEXT(RiskRegister[[#This Row],[Risk Due Date]], "YYYY-MM"))</f>
        <v>Missing Risk Due Date</v>
      </c>
      <c r="AG87" s="22" t="str">
        <f>IF(RiskRegister[[#This Row],[Created Date]]="","Created Date missing",(TEXT(RiskRegister[[#This Row],[Created Date]],"mmm") &amp; "-" &amp; YEAR(RiskRegister[[#This Row],[Created Date]])))</f>
        <v>Created Date missing</v>
      </c>
      <c r="AH87" s="79">
        <f>IF(RiskRegister[[#This Row],[Risk Status]]="Closed",RiskRegister[[#This Row],[Risk Close Date]],RiskRegister[[#This Row],[Risk Due Date]])</f>
        <v>0</v>
      </c>
      <c r="AI87" s="79">
        <f>IF(RiskRegister[[#This Row],[Risk-Change-Date]]=0,DATE(2030,1,1),RiskRegister[[#This Row],[Risk-Change-Date]])</f>
        <v>47484</v>
      </c>
      <c r="AJ87" s="22" t="str">
        <f>RiskRegister[[#This Row],[Inherent Impact Level]]&amp;"-"&amp;RiskRegister[[#This Row],[Inherent Likelihood Level]]</f>
        <v>-- Select Impact ----- Select Likelihood --</v>
      </c>
      <c r="AK87" s="22" t="str">
        <f>RiskRegister[[#This Row],[Residual Impact Level]]&amp;"-"&amp;RiskRegister[[#This Row],[Residual Likelihood Level]]</f>
        <v>-- Select Impact ----- Select Likelihood --</v>
      </c>
      <c r="AL87" s="22" t="str">
        <f t="shared" si="2"/>
        <v>Error</v>
      </c>
      <c r="AM87" s="22" t="str">
        <f>IF(RiskRegister[[#This Row],[Risk Status]]="Closed",RiskRegister[[#This Row],[Residual Impact Level]],RiskRegister[[#This Row],[Inherent Impact Level]])</f>
        <v>-- Select Impact --</v>
      </c>
      <c r="AN87" s="22" t="str">
        <f>IF(RiskRegister[[#This Row],[Risk Status]]="Closed",RiskRegister[[#This Row],[Residual Likelihood Level]],RiskRegister[[#This Row],[Inherent Likelihood Level]])</f>
        <v>-- Select Likelihood --</v>
      </c>
      <c r="AO87" s="22" t="str">
        <f>IF(RiskRegister[[#This Row],[Risk Status]]="Closed",RiskRegister[[#This Row],[Residual-I-L-Combo]],RiskRegister[[#This Row],[Inherent-I-L-Combo]])</f>
        <v>-- Select Impact ----- Select Likelihood --</v>
      </c>
      <c r="AP87" s="22" t="str">
        <f t="shared" si="3"/>
        <v>-- Error --</v>
      </c>
    </row>
    <row r="88" spans="1:42" s="18" customFormat="1" ht="64" x14ac:dyDescent="0.2">
      <c r="A88" s="18">
        <v>85</v>
      </c>
      <c r="G88" s="18" t="s">
        <v>87</v>
      </c>
      <c r="I88" s="18" t="s">
        <v>85</v>
      </c>
      <c r="L88" s="18" t="s">
        <v>112</v>
      </c>
      <c r="M88" s="19" t="str">
        <f>VLOOKUP(RiskRegister[[#This Row],[Inherent Impact Level]],'Rating factors'!$F$4:$G$9,2,FALSE)</f>
        <v>--- Error ---</v>
      </c>
      <c r="N88" s="18" t="s">
        <v>89</v>
      </c>
      <c r="O88" s="19" t="str">
        <f>VLOOKUP(RiskRegister[[#This Row],[Inherent Likelihood Level]],'Rating factors'!$F$16:$G$21,2,FALSE)</f>
        <v>--- Error ---</v>
      </c>
      <c r="P88" s="19" t="str">
        <f>IFERROR(VLOOKUP(RiskRegister[[#This Row],[Inherent Risk Rating]],'Rating factors'!$F$30:$G$44,2,FALSE),"-- Error --")</f>
        <v>-- Error --</v>
      </c>
      <c r="Q88" s="19" t="str">
        <f>IFERROR(RiskRegister[[#This Row],[Inherent Impact Rating]]*RiskRegister[[#This Row],[Inherent Likelihood Rating]],"-- Error --")</f>
        <v>-- Error --</v>
      </c>
      <c r="R88" s="18" t="s">
        <v>111</v>
      </c>
      <c r="T88" s="18" t="s">
        <v>112</v>
      </c>
      <c r="U88" s="19" t="str">
        <f>VLOOKUP(RiskRegister[[#This Row],[Residual Impact Level]],'Rating factors'!$F$4:$G$9,2,FALSE)</f>
        <v>--- Error ---</v>
      </c>
      <c r="V88" s="18" t="s">
        <v>89</v>
      </c>
      <c r="W88" s="19" t="str">
        <f>VLOOKUP(RiskRegister[[#This Row],[Residual Likelihood Level]],'Rating factors'!$F$16:$G$21,2,FALSE)</f>
        <v>--- Error ---</v>
      </c>
      <c r="X88" s="19" t="str">
        <f>IFERROR(VLOOKUP(RiskRegister[[#This Row],[Residual Risk Rating]],'Rating factors'!$F$30:$G$44,2,FALSE),"-- Error --")</f>
        <v>-- Error --</v>
      </c>
      <c r="Y88" s="19" t="str">
        <f>IFERROR(RiskRegister[[#This Row],[Residual Impact Rating]]*RiskRegister[[#This Row],[Residual Likelihood Rating]],"-- Error --")</f>
        <v>-- Error --</v>
      </c>
      <c r="Z88" s="18" t="s">
        <v>113</v>
      </c>
      <c r="AB88" s="61"/>
      <c r="AD88" s="22" t="str">
        <f ca="1">IF(ISBLANK(RiskRegister[[#This Row],[Risk Due Date]]), "Missing Risk Due Date", IF(RiskRegister[[#This Row],[Risk Due Date]] &lt; TODAY(), "Overdue", "Not Overdue"))</f>
        <v>Missing Risk Due Date</v>
      </c>
      <c r="AF88" s="22" t="str">
        <f>IF(ISBLANK(RiskRegister[[#This Row],[Risk Due Date]]), "Missing Risk Due Date", TEXT(RiskRegister[[#This Row],[Risk Due Date]], "YYYY-MM"))</f>
        <v>Missing Risk Due Date</v>
      </c>
      <c r="AG88" s="22" t="str">
        <f>IF(RiskRegister[[#This Row],[Created Date]]="","Created Date missing",(TEXT(RiskRegister[[#This Row],[Created Date]],"mmm") &amp; "-" &amp; YEAR(RiskRegister[[#This Row],[Created Date]])))</f>
        <v>Created Date missing</v>
      </c>
      <c r="AH88" s="79">
        <f>IF(RiskRegister[[#This Row],[Risk Status]]="Closed",RiskRegister[[#This Row],[Risk Close Date]],RiskRegister[[#This Row],[Risk Due Date]])</f>
        <v>0</v>
      </c>
      <c r="AI88" s="79">
        <f>IF(RiskRegister[[#This Row],[Risk-Change-Date]]=0,DATE(2030,1,1),RiskRegister[[#This Row],[Risk-Change-Date]])</f>
        <v>47484</v>
      </c>
      <c r="AJ88" s="22" t="str">
        <f>RiskRegister[[#This Row],[Inherent Impact Level]]&amp;"-"&amp;RiskRegister[[#This Row],[Inherent Likelihood Level]]</f>
        <v>-- Select Impact ----- Select Likelihood --</v>
      </c>
      <c r="AK88" s="22" t="str">
        <f>RiskRegister[[#This Row],[Residual Impact Level]]&amp;"-"&amp;RiskRegister[[#This Row],[Residual Likelihood Level]]</f>
        <v>-- Select Impact ----- Select Likelihood --</v>
      </c>
      <c r="AL88" s="22" t="str">
        <f t="shared" si="2"/>
        <v>Error</v>
      </c>
      <c r="AM88" s="22" t="str">
        <f>IF(RiskRegister[[#This Row],[Risk Status]]="Closed",RiskRegister[[#This Row],[Residual Impact Level]],RiskRegister[[#This Row],[Inherent Impact Level]])</f>
        <v>-- Select Impact --</v>
      </c>
      <c r="AN88" s="22" t="str">
        <f>IF(RiskRegister[[#This Row],[Risk Status]]="Closed",RiskRegister[[#This Row],[Residual Likelihood Level]],RiskRegister[[#This Row],[Inherent Likelihood Level]])</f>
        <v>-- Select Likelihood --</v>
      </c>
      <c r="AO88" s="22" t="str">
        <f>IF(RiskRegister[[#This Row],[Risk Status]]="Closed",RiskRegister[[#This Row],[Residual-I-L-Combo]],RiskRegister[[#This Row],[Inherent-I-L-Combo]])</f>
        <v>-- Select Impact ----- Select Likelihood --</v>
      </c>
      <c r="AP88" s="22" t="str">
        <f t="shared" si="3"/>
        <v>-- Error --</v>
      </c>
    </row>
    <row r="89" spans="1:42" s="18" customFormat="1" ht="64" x14ac:dyDescent="0.2">
      <c r="A89" s="18">
        <v>86</v>
      </c>
      <c r="G89" s="18" t="s">
        <v>87</v>
      </c>
      <c r="I89" s="18" t="s">
        <v>85</v>
      </c>
      <c r="L89" s="18" t="s">
        <v>112</v>
      </c>
      <c r="M89" s="19" t="str">
        <f>VLOOKUP(RiskRegister[[#This Row],[Inherent Impact Level]],'Rating factors'!$F$4:$G$9,2,FALSE)</f>
        <v>--- Error ---</v>
      </c>
      <c r="N89" s="18" t="s">
        <v>89</v>
      </c>
      <c r="O89" s="19" t="str">
        <f>VLOOKUP(RiskRegister[[#This Row],[Inherent Likelihood Level]],'Rating factors'!$F$16:$G$21,2,FALSE)</f>
        <v>--- Error ---</v>
      </c>
      <c r="P89" s="19" t="str">
        <f>IFERROR(VLOOKUP(RiskRegister[[#This Row],[Inherent Risk Rating]],'Rating factors'!$F$30:$G$44,2,FALSE),"-- Error --")</f>
        <v>-- Error --</v>
      </c>
      <c r="Q89" s="19" t="str">
        <f>IFERROR(RiskRegister[[#This Row],[Inherent Impact Rating]]*RiskRegister[[#This Row],[Inherent Likelihood Rating]],"-- Error --")</f>
        <v>-- Error --</v>
      </c>
      <c r="R89" s="18" t="s">
        <v>111</v>
      </c>
      <c r="T89" s="18" t="s">
        <v>112</v>
      </c>
      <c r="U89" s="19" t="str">
        <f>VLOOKUP(RiskRegister[[#This Row],[Residual Impact Level]],'Rating factors'!$F$4:$G$9,2,FALSE)</f>
        <v>--- Error ---</v>
      </c>
      <c r="V89" s="18" t="s">
        <v>89</v>
      </c>
      <c r="W89" s="19" t="str">
        <f>VLOOKUP(RiskRegister[[#This Row],[Residual Likelihood Level]],'Rating factors'!$F$16:$G$21,2,FALSE)</f>
        <v>--- Error ---</v>
      </c>
      <c r="X89" s="19" t="str">
        <f>IFERROR(VLOOKUP(RiskRegister[[#This Row],[Residual Risk Rating]],'Rating factors'!$F$30:$G$44,2,FALSE),"-- Error --")</f>
        <v>-- Error --</v>
      </c>
      <c r="Y89" s="19" t="str">
        <f>IFERROR(RiskRegister[[#This Row],[Residual Impact Rating]]*RiskRegister[[#This Row],[Residual Likelihood Rating]],"-- Error --")</f>
        <v>-- Error --</v>
      </c>
      <c r="Z89" s="18" t="s">
        <v>113</v>
      </c>
      <c r="AB89" s="61"/>
      <c r="AD89" s="22" t="str">
        <f ca="1">IF(ISBLANK(RiskRegister[[#This Row],[Risk Due Date]]), "Missing Risk Due Date", IF(RiskRegister[[#This Row],[Risk Due Date]] &lt; TODAY(), "Overdue", "Not Overdue"))</f>
        <v>Missing Risk Due Date</v>
      </c>
      <c r="AF89" s="22" t="str">
        <f>IF(ISBLANK(RiskRegister[[#This Row],[Risk Due Date]]), "Missing Risk Due Date", TEXT(RiskRegister[[#This Row],[Risk Due Date]], "YYYY-MM"))</f>
        <v>Missing Risk Due Date</v>
      </c>
      <c r="AG89" s="22" t="str">
        <f>IF(RiskRegister[[#This Row],[Created Date]]="","Created Date missing",(TEXT(RiskRegister[[#This Row],[Created Date]],"mmm") &amp; "-" &amp; YEAR(RiskRegister[[#This Row],[Created Date]])))</f>
        <v>Created Date missing</v>
      </c>
      <c r="AH89" s="79">
        <f>IF(RiskRegister[[#This Row],[Risk Status]]="Closed",RiskRegister[[#This Row],[Risk Close Date]],RiskRegister[[#This Row],[Risk Due Date]])</f>
        <v>0</v>
      </c>
      <c r="AI89" s="79">
        <f>IF(RiskRegister[[#This Row],[Risk-Change-Date]]=0,DATE(2030,1,1),RiskRegister[[#This Row],[Risk-Change-Date]])</f>
        <v>47484</v>
      </c>
      <c r="AJ89" s="22" t="str">
        <f>RiskRegister[[#This Row],[Inherent Impact Level]]&amp;"-"&amp;RiskRegister[[#This Row],[Inherent Likelihood Level]]</f>
        <v>-- Select Impact ----- Select Likelihood --</v>
      </c>
      <c r="AK89" s="22" t="str">
        <f>RiskRegister[[#This Row],[Residual Impact Level]]&amp;"-"&amp;RiskRegister[[#This Row],[Residual Likelihood Level]]</f>
        <v>-- Select Impact ----- Select Likelihood --</v>
      </c>
      <c r="AL89" s="22" t="str">
        <f t="shared" si="2"/>
        <v>Error</v>
      </c>
      <c r="AM89" s="22" t="str">
        <f>IF(RiskRegister[[#This Row],[Risk Status]]="Closed",RiskRegister[[#This Row],[Residual Impact Level]],RiskRegister[[#This Row],[Inherent Impact Level]])</f>
        <v>-- Select Impact --</v>
      </c>
      <c r="AN89" s="22" t="str">
        <f>IF(RiskRegister[[#This Row],[Risk Status]]="Closed",RiskRegister[[#This Row],[Residual Likelihood Level]],RiskRegister[[#This Row],[Inherent Likelihood Level]])</f>
        <v>-- Select Likelihood --</v>
      </c>
      <c r="AO89" s="22" t="str">
        <f>IF(RiskRegister[[#This Row],[Risk Status]]="Closed",RiskRegister[[#This Row],[Residual-I-L-Combo]],RiskRegister[[#This Row],[Inherent-I-L-Combo]])</f>
        <v>-- Select Impact ----- Select Likelihood --</v>
      </c>
      <c r="AP89" s="22" t="str">
        <f t="shared" si="3"/>
        <v>-- Error --</v>
      </c>
    </row>
    <row r="90" spans="1:42" s="18" customFormat="1" ht="64" x14ac:dyDescent="0.2">
      <c r="A90" s="18">
        <v>87</v>
      </c>
      <c r="G90" s="18" t="s">
        <v>87</v>
      </c>
      <c r="I90" s="18" t="s">
        <v>85</v>
      </c>
      <c r="L90" s="18" t="s">
        <v>112</v>
      </c>
      <c r="M90" s="19" t="str">
        <f>VLOOKUP(RiskRegister[[#This Row],[Inherent Impact Level]],'Rating factors'!$F$4:$G$9,2,FALSE)</f>
        <v>--- Error ---</v>
      </c>
      <c r="N90" s="18" t="s">
        <v>89</v>
      </c>
      <c r="O90" s="19" t="str">
        <f>VLOOKUP(RiskRegister[[#This Row],[Inherent Likelihood Level]],'Rating factors'!$F$16:$G$21,2,FALSE)</f>
        <v>--- Error ---</v>
      </c>
      <c r="P90" s="19" t="str">
        <f>IFERROR(VLOOKUP(RiskRegister[[#This Row],[Inherent Risk Rating]],'Rating factors'!$F$30:$G$44,2,FALSE),"-- Error --")</f>
        <v>-- Error --</v>
      </c>
      <c r="Q90" s="19" t="str">
        <f>IFERROR(RiskRegister[[#This Row],[Inherent Impact Rating]]*RiskRegister[[#This Row],[Inherent Likelihood Rating]],"-- Error --")</f>
        <v>-- Error --</v>
      </c>
      <c r="R90" s="18" t="s">
        <v>111</v>
      </c>
      <c r="T90" s="18" t="s">
        <v>112</v>
      </c>
      <c r="U90" s="19" t="str">
        <f>VLOOKUP(RiskRegister[[#This Row],[Residual Impact Level]],'Rating factors'!$F$4:$G$9,2,FALSE)</f>
        <v>--- Error ---</v>
      </c>
      <c r="V90" s="18" t="s">
        <v>89</v>
      </c>
      <c r="W90" s="19" t="str">
        <f>VLOOKUP(RiskRegister[[#This Row],[Residual Likelihood Level]],'Rating factors'!$F$16:$G$21,2,FALSE)</f>
        <v>--- Error ---</v>
      </c>
      <c r="X90" s="19" t="str">
        <f>IFERROR(VLOOKUP(RiskRegister[[#This Row],[Residual Risk Rating]],'Rating factors'!$F$30:$G$44,2,FALSE),"-- Error --")</f>
        <v>-- Error --</v>
      </c>
      <c r="Y90" s="19" t="str">
        <f>IFERROR(RiskRegister[[#This Row],[Residual Impact Rating]]*RiskRegister[[#This Row],[Residual Likelihood Rating]],"-- Error --")</f>
        <v>-- Error --</v>
      </c>
      <c r="Z90" s="18" t="s">
        <v>113</v>
      </c>
      <c r="AB90" s="61"/>
      <c r="AD90" s="22" t="str">
        <f ca="1">IF(ISBLANK(RiskRegister[[#This Row],[Risk Due Date]]), "Missing Risk Due Date", IF(RiskRegister[[#This Row],[Risk Due Date]] &lt; TODAY(), "Overdue", "Not Overdue"))</f>
        <v>Missing Risk Due Date</v>
      </c>
      <c r="AF90" s="22" t="str">
        <f>IF(ISBLANK(RiskRegister[[#This Row],[Risk Due Date]]), "Missing Risk Due Date", TEXT(RiskRegister[[#This Row],[Risk Due Date]], "YYYY-MM"))</f>
        <v>Missing Risk Due Date</v>
      </c>
      <c r="AG90" s="22" t="str">
        <f>IF(RiskRegister[[#This Row],[Created Date]]="","Created Date missing",(TEXT(RiskRegister[[#This Row],[Created Date]],"mmm") &amp; "-" &amp; YEAR(RiskRegister[[#This Row],[Created Date]])))</f>
        <v>Created Date missing</v>
      </c>
      <c r="AH90" s="79">
        <f>IF(RiskRegister[[#This Row],[Risk Status]]="Closed",RiskRegister[[#This Row],[Risk Close Date]],RiskRegister[[#This Row],[Risk Due Date]])</f>
        <v>0</v>
      </c>
      <c r="AI90" s="79">
        <f>IF(RiskRegister[[#This Row],[Risk-Change-Date]]=0,DATE(2030,1,1),RiskRegister[[#This Row],[Risk-Change-Date]])</f>
        <v>47484</v>
      </c>
      <c r="AJ90" s="22" t="str">
        <f>RiskRegister[[#This Row],[Inherent Impact Level]]&amp;"-"&amp;RiskRegister[[#This Row],[Inherent Likelihood Level]]</f>
        <v>-- Select Impact ----- Select Likelihood --</v>
      </c>
      <c r="AK90" s="22" t="str">
        <f>RiskRegister[[#This Row],[Residual Impact Level]]&amp;"-"&amp;RiskRegister[[#This Row],[Residual Likelihood Level]]</f>
        <v>-- Select Impact ----- Select Likelihood --</v>
      </c>
      <c r="AL90" s="22" t="str">
        <f t="shared" si="2"/>
        <v>Error</v>
      </c>
      <c r="AM90" s="22" t="str">
        <f>IF(RiskRegister[[#This Row],[Risk Status]]="Closed",RiskRegister[[#This Row],[Residual Impact Level]],RiskRegister[[#This Row],[Inherent Impact Level]])</f>
        <v>-- Select Impact --</v>
      </c>
      <c r="AN90" s="22" t="str">
        <f>IF(RiskRegister[[#This Row],[Risk Status]]="Closed",RiskRegister[[#This Row],[Residual Likelihood Level]],RiskRegister[[#This Row],[Inherent Likelihood Level]])</f>
        <v>-- Select Likelihood --</v>
      </c>
      <c r="AO90" s="22" t="str">
        <f>IF(RiskRegister[[#This Row],[Risk Status]]="Closed",RiskRegister[[#This Row],[Residual-I-L-Combo]],RiskRegister[[#This Row],[Inherent-I-L-Combo]])</f>
        <v>-- Select Impact ----- Select Likelihood --</v>
      </c>
      <c r="AP90" s="22" t="str">
        <f t="shared" si="3"/>
        <v>-- Error --</v>
      </c>
    </row>
    <row r="91" spans="1:42" s="18" customFormat="1" ht="64" x14ac:dyDescent="0.2">
      <c r="A91" s="18">
        <v>88</v>
      </c>
      <c r="G91" s="18" t="s">
        <v>87</v>
      </c>
      <c r="I91" s="18" t="s">
        <v>85</v>
      </c>
      <c r="L91" s="18" t="s">
        <v>112</v>
      </c>
      <c r="M91" s="19" t="str">
        <f>VLOOKUP(RiskRegister[[#This Row],[Inherent Impact Level]],'Rating factors'!$F$4:$G$9,2,FALSE)</f>
        <v>--- Error ---</v>
      </c>
      <c r="N91" s="18" t="s">
        <v>89</v>
      </c>
      <c r="O91" s="19" t="str">
        <f>VLOOKUP(RiskRegister[[#This Row],[Inherent Likelihood Level]],'Rating factors'!$F$16:$G$21,2,FALSE)</f>
        <v>--- Error ---</v>
      </c>
      <c r="P91" s="19" t="str">
        <f>IFERROR(VLOOKUP(RiskRegister[[#This Row],[Inherent Risk Rating]],'Rating factors'!$F$30:$G$44,2,FALSE),"-- Error --")</f>
        <v>-- Error --</v>
      </c>
      <c r="Q91" s="19" t="str">
        <f>IFERROR(RiskRegister[[#This Row],[Inherent Impact Rating]]*RiskRegister[[#This Row],[Inherent Likelihood Rating]],"-- Error --")</f>
        <v>-- Error --</v>
      </c>
      <c r="R91" s="18" t="s">
        <v>111</v>
      </c>
      <c r="T91" s="18" t="s">
        <v>112</v>
      </c>
      <c r="U91" s="19" t="str">
        <f>VLOOKUP(RiskRegister[[#This Row],[Residual Impact Level]],'Rating factors'!$F$4:$G$9,2,FALSE)</f>
        <v>--- Error ---</v>
      </c>
      <c r="V91" s="18" t="s">
        <v>89</v>
      </c>
      <c r="W91" s="19" t="str">
        <f>VLOOKUP(RiskRegister[[#This Row],[Residual Likelihood Level]],'Rating factors'!$F$16:$G$21,2,FALSE)</f>
        <v>--- Error ---</v>
      </c>
      <c r="X91" s="19" t="str">
        <f>IFERROR(VLOOKUP(RiskRegister[[#This Row],[Residual Risk Rating]],'Rating factors'!$F$30:$G$44,2,FALSE),"-- Error --")</f>
        <v>-- Error --</v>
      </c>
      <c r="Y91" s="19" t="str">
        <f>IFERROR(RiskRegister[[#This Row],[Residual Impact Rating]]*RiskRegister[[#This Row],[Residual Likelihood Rating]],"-- Error --")</f>
        <v>-- Error --</v>
      </c>
      <c r="Z91" s="18" t="s">
        <v>113</v>
      </c>
      <c r="AB91" s="61"/>
      <c r="AD91" s="22" t="str">
        <f ca="1">IF(ISBLANK(RiskRegister[[#This Row],[Risk Due Date]]), "Missing Risk Due Date", IF(RiskRegister[[#This Row],[Risk Due Date]] &lt; TODAY(), "Overdue", "Not Overdue"))</f>
        <v>Missing Risk Due Date</v>
      </c>
      <c r="AF91" s="22" t="str">
        <f>IF(ISBLANK(RiskRegister[[#This Row],[Risk Due Date]]), "Missing Risk Due Date", TEXT(RiskRegister[[#This Row],[Risk Due Date]], "YYYY-MM"))</f>
        <v>Missing Risk Due Date</v>
      </c>
      <c r="AG91" s="22" t="str">
        <f>IF(RiskRegister[[#This Row],[Created Date]]="","Created Date missing",(TEXT(RiskRegister[[#This Row],[Created Date]],"mmm") &amp; "-" &amp; YEAR(RiskRegister[[#This Row],[Created Date]])))</f>
        <v>Created Date missing</v>
      </c>
      <c r="AH91" s="79">
        <f>IF(RiskRegister[[#This Row],[Risk Status]]="Closed",RiskRegister[[#This Row],[Risk Close Date]],RiskRegister[[#This Row],[Risk Due Date]])</f>
        <v>0</v>
      </c>
      <c r="AI91" s="79">
        <f>IF(RiskRegister[[#This Row],[Risk-Change-Date]]=0,DATE(2030,1,1),RiskRegister[[#This Row],[Risk-Change-Date]])</f>
        <v>47484</v>
      </c>
      <c r="AJ91" s="22" t="str">
        <f>RiskRegister[[#This Row],[Inherent Impact Level]]&amp;"-"&amp;RiskRegister[[#This Row],[Inherent Likelihood Level]]</f>
        <v>-- Select Impact ----- Select Likelihood --</v>
      </c>
      <c r="AK91" s="22" t="str">
        <f>RiskRegister[[#This Row],[Residual Impact Level]]&amp;"-"&amp;RiskRegister[[#This Row],[Residual Likelihood Level]]</f>
        <v>-- Select Impact ----- Select Likelihood --</v>
      </c>
      <c r="AL91" s="22" t="str">
        <f t="shared" si="2"/>
        <v>Error</v>
      </c>
      <c r="AM91" s="22" t="str">
        <f>IF(RiskRegister[[#This Row],[Risk Status]]="Closed",RiskRegister[[#This Row],[Residual Impact Level]],RiskRegister[[#This Row],[Inherent Impact Level]])</f>
        <v>-- Select Impact --</v>
      </c>
      <c r="AN91" s="22" t="str">
        <f>IF(RiskRegister[[#This Row],[Risk Status]]="Closed",RiskRegister[[#This Row],[Residual Likelihood Level]],RiskRegister[[#This Row],[Inherent Likelihood Level]])</f>
        <v>-- Select Likelihood --</v>
      </c>
      <c r="AO91" s="22" t="str">
        <f>IF(RiskRegister[[#This Row],[Risk Status]]="Closed",RiskRegister[[#This Row],[Residual-I-L-Combo]],RiskRegister[[#This Row],[Inherent-I-L-Combo]])</f>
        <v>-- Select Impact ----- Select Likelihood --</v>
      </c>
      <c r="AP91" s="22" t="str">
        <f t="shared" si="3"/>
        <v>-- Error --</v>
      </c>
    </row>
    <row r="92" spans="1:42" s="18" customFormat="1" ht="64" x14ac:dyDescent="0.2">
      <c r="A92" s="18">
        <v>89</v>
      </c>
      <c r="G92" s="18" t="s">
        <v>87</v>
      </c>
      <c r="I92" s="18" t="s">
        <v>85</v>
      </c>
      <c r="L92" s="18" t="s">
        <v>112</v>
      </c>
      <c r="M92" s="19" t="str">
        <f>VLOOKUP(RiskRegister[[#This Row],[Inherent Impact Level]],'Rating factors'!$F$4:$G$9,2,FALSE)</f>
        <v>--- Error ---</v>
      </c>
      <c r="N92" s="18" t="s">
        <v>89</v>
      </c>
      <c r="O92" s="19" t="str">
        <f>VLOOKUP(RiskRegister[[#This Row],[Inherent Likelihood Level]],'Rating factors'!$F$16:$G$21,2,FALSE)</f>
        <v>--- Error ---</v>
      </c>
      <c r="P92" s="19" t="str">
        <f>IFERROR(VLOOKUP(RiskRegister[[#This Row],[Inherent Risk Rating]],'Rating factors'!$F$30:$G$44,2,FALSE),"-- Error --")</f>
        <v>-- Error --</v>
      </c>
      <c r="Q92" s="19" t="str">
        <f>IFERROR(RiskRegister[[#This Row],[Inherent Impact Rating]]*RiskRegister[[#This Row],[Inherent Likelihood Rating]],"-- Error --")</f>
        <v>-- Error --</v>
      </c>
      <c r="R92" s="18" t="s">
        <v>111</v>
      </c>
      <c r="T92" s="18" t="s">
        <v>112</v>
      </c>
      <c r="U92" s="19" t="str">
        <f>VLOOKUP(RiskRegister[[#This Row],[Residual Impact Level]],'Rating factors'!$F$4:$G$9,2,FALSE)</f>
        <v>--- Error ---</v>
      </c>
      <c r="V92" s="18" t="s">
        <v>89</v>
      </c>
      <c r="W92" s="19" t="str">
        <f>VLOOKUP(RiskRegister[[#This Row],[Residual Likelihood Level]],'Rating factors'!$F$16:$G$21,2,FALSE)</f>
        <v>--- Error ---</v>
      </c>
      <c r="X92" s="19" t="str">
        <f>IFERROR(VLOOKUP(RiskRegister[[#This Row],[Residual Risk Rating]],'Rating factors'!$F$30:$G$44,2,FALSE),"-- Error --")</f>
        <v>-- Error --</v>
      </c>
      <c r="Y92" s="19" t="str">
        <f>IFERROR(RiskRegister[[#This Row],[Residual Impact Rating]]*RiskRegister[[#This Row],[Residual Likelihood Rating]],"-- Error --")</f>
        <v>-- Error --</v>
      </c>
      <c r="Z92" s="18" t="s">
        <v>113</v>
      </c>
      <c r="AB92" s="61"/>
      <c r="AD92" s="22" t="str">
        <f ca="1">IF(ISBLANK(RiskRegister[[#This Row],[Risk Due Date]]), "Missing Risk Due Date", IF(RiskRegister[[#This Row],[Risk Due Date]] &lt; TODAY(), "Overdue", "Not Overdue"))</f>
        <v>Missing Risk Due Date</v>
      </c>
      <c r="AF92" s="22" t="str">
        <f>IF(ISBLANK(RiskRegister[[#This Row],[Risk Due Date]]), "Missing Risk Due Date", TEXT(RiskRegister[[#This Row],[Risk Due Date]], "YYYY-MM"))</f>
        <v>Missing Risk Due Date</v>
      </c>
      <c r="AG92" s="22" t="str">
        <f>IF(RiskRegister[[#This Row],[Created Date]]="","Created Date missing",(TEXT(RiskRegister[[#This Row],[Created Date]],"mmm") &amp; "-" &amp; YEAR(RiskRegister[[#This Row],[Created Date]])))</f>
        <v>Created Date missing</v>
      </c>
      <c r="AH92" s="79">
        <f>IF(RiskRegister[[#This Row],[Risk Status]]="Closed",RiskRegister[[#This Row],[Risk Close Date]],RiskRegister[[#This Row],[Risk Due Date]])</f>
        <v>0</v>
      </c>
      <c r="AI92" s="79">
        <f>IF(RiskRegister[[#This Row],[Risk-Change-Date]]=0,DATE(2030,1,1),RiskRegister[[#This Row],[Risk-Change-Date]])</f>
        <v>47484</v>
      </c>
      <c r="AJ92" s="22" t="str">
        <f>RiskRegister[[#This Row],[Inherent Impact Level]]&amp;"-"&amp;RiskRegister[[#This Row],[Inherent Likelihood Level]]</f>
        <v>-- Select Impact ----- Select Likelihood --</v>
      </c>
      <c r="AK92" s="22" t="str">
        <f>RiskRegister[[#This Row],[Residual Impact Level]]&amp;"-"&amp;RiskRegister[[#This Row],[Residual Likelihood Level]]</f>
        <v>-- Select Impact ----- Select Likelihood --</v>
      </c>
      <c r="AL92" s="22" t="str">
        <f t="shared" si="2"/>
        <v>Error</v>
      </c>
      <c r="AM92" s="22" t="str">
        <f>IF(RiskRegister[[#This Row],[Risk Status]]="Closed",RiskRegister[[#This Row],[Residual Impact Level]],RiskRegister[[#This Row],[Inherent Impact Level]])</f>
        <v>-- Select Impact --</v>
      </c>
      <c r="AN92" s="22" t="str">
        <f>IF(RiskRegister[[#This Row],[Risk Status]]="Closed",RiskRegister[[#This Row],[Residual Likelihood Level]],RiskRegister[[#This Row],[Inherent Likelihood Level]])</f>
        <v>-- Select Likelihood --</v>
      </c>
      <c r="AO92" s="22" t="str">
        <f>IF(RiskRegister[[#This Row],[Risk Status]]="Closed",RiskRegister[[#This Row],[Residual-I-L-Combo]],RiskRegister[[#This Row],[Inherent-I-L-Combo]])</f>
        <v>-- Select Impact ----- Select Likelihood --</v>
      </c>
      <c r="AP92" s="22" t="str">
        <f t="shared" si="3"/>
        <v>-- Error --</v>
      </c>
    </row>
    <row r="93" spans="1:42" s="18" customFormat="1" ht="64" x14ac:dyDescent="0.2">
      <c r="A93" s="18">
        <v>90</v>
      </c>
      <c r="G93" s="18" t="s">
        <v>87</v>
      </c>
      <c r="I93" s="18" t="s">
        <v>85</v>
      </c>
      <c r="L93" s="18" t="s">
        <v>112</v>
      </c>
      <c r="M93" s="19" t="str">
        <f>VLOOKUP(RiskRegister[[#This Row],[Inherent Impact Level]],'Rating factors'!$F$4:$G$9,2,FALSE)</f>
        <v>--- Error ---</v>
      </c>
      <c r="N93" s="18" t="s">
        <v>89</v>
      </c>
      <c r="O93" s="19" t="str">
        <f>VLOOKUP(RiskRegister[[#This Row],[Inherent Likelihood Level]],'Rating factors'!$F$16:$G$21,2,FALSE)</f>
        <v>--- Error ---</v>
      </c>
      <c r="P93" s="19" t="str">
        <f>IFERROR(VLOOKUP(RiskRegister[[#This Row],[Inherent Risk Rating]],'Rating factors'!$F$30:$G$44,2,FALSE),"-- Error --")</f>
        <v>-- Error --</v>
      </c>
      <c r="Q93" s="19" t="str">
        <f>IFERROR(RiskRegister[[#This Row],[Inherent Impact Rating]]*RiskRegister[[#This Row],[Inherent Likelihood Rating]],"-- Error --")</f>
        <v>-- Error --</v>
      </c>
      <c r="R93" s="18" t="s">
        <v>111</v>
      </c>
      <c r="T93" s="18" t="s">
        <v>112</v>
      </c>
      <c r="U93" s="19" t="str">
        <f>VLOOKUP(RiskRegister[[#This Row],[Residual Impact Level]],'Rating factors'!$F$4:$G$9,2,FALSE)</f>
        <v>--- Error ---</v>
      </c>
      <c r="V93" s="18" t="s">
        <v>89</v>
      </c>
      <c r="W93" s="19" t="str">
        <f>VLOOKUP(RiskRegister[[#This Row],[Residual Likelihood Level]],'Rating factors'!$F$16:$G$21,2,FALSE)</f>
        <v>--- Error ---</v>
      </c>
      <c r="X93" s="19" t="str">
        <f>IFERROR(VLOOKUP(RiskRegister[[#This Row],[Residual Risk Rating]],'Rating factors'!$F$30:$G$44,2,FALSE),"-- Error --")</f>
        <v>-- Error --</v>
      </c>
      <c r="Y93" s="19" t="str">
        <f>IFERROR(RiskRegister[[#This Row],[Residual Impact Rating]]*RiskRegister[[#This Row],[Residual Likelihood Rating]],"-- Error --")</f>
        <v>-- Error --</v>
      </c>
      <c r="Z93" s="18" t="s">
        <v>113</v>
      </c>
      <c r="AB93" s="61"/>
      <c r="AD93" s="22" t="str">
        <f ca="1">IF(ISBLANK(RiskRegister[[#This Row],[Risk Due Date]]), "Missing Risk Due Date", IF(RiskRegister[[#This Row],[Risk Due Date]] &lt; TODAY(), "Overdue", "Not Overdue"))</f>
        <v>Missing Risk Due Date</v>
      </c>
      <c r="AF93" s="22" t="str">
        <f>IF(ISBLANK(RiskRegister[[#This Row],[Risk Due Date]]), "Missing Risk Due Date", TEXT(RiskRegister[[#This Row],[Risk Due Date]], "YYYY-MM"))</f>
        <v>Missing Risk Due Date</v>
      </c>
      <c r="AG93" s="22" t="str">
        <f>IF(RiskRegister[[#This Row],[Created Date]]="","Created Date missing",(TEXT(RiskRegister[[#This Row],[Created Date]],"mmm") &amp; "-" &amp; YEAR(RiskRegister[[#This Row],[Created Date]])))</f>
        <v>Created Date missing</v>
      </c>
      <c r="AH93" s="79">
        <f>IF(RiskRegister[[#This Row],[Risk Status]]="Closed",RiskRegister[[#This Row],[Risk Close Date]],RiskRegister[[#This Row],[Risk Due Date]])</f>
        <v>0</v>
      </c>
      <c r="AI93" s="79">
        <f>IF(RiskRegister[[#This Row],[Risk-Change-Date]]=0,DATE(2030,1,1),RiskRegister[[#This Row],[Risk-Change-Date]])</f>
        <v>47484</v>
      </c>
      <c r="AJ93" s="22" t="str">
        <f>RiskRegister[[#This Row],[Inherent Impact Level]]&amp;"-"&amp;RiskRegister[[#This Row],[Inherent Likelihood Level]]</f>
        <v>-- Select Impact ----- Select Likelihood --</v>
      </c>
      <c r="AK93" s="22" t="str">
        <f>RiskRegister[[#This Row],[Residual Impact Level]]&amp;"-"&amp;RiskRegister[[#This Row],[Residual Likelihood Level]]</f>
        <v>-- Select Impact ----- Select Likelihood --</v>
      </c>
      <c r="AL93" s="22" t="str">
        <f t="shared" si="2"/>
        <v>Error</v>
      </c>
      <c r="AM93" s="22" t="str">
        <f>IF(RiskRegister[[#This Row],[Risk Status]]="Closed",RiskRegister[[#This Row],[Residual Impact Level]],RiskRegister[[#This Row],[Inherent Impact Level]])</f>
        <v>-- Select Impact --</v>
      </c>
      <c r="AN93" s="22" t="str">
        <f>IF(RiskRegister[[#This Row],[Risk Status]]="Closed",RiskRegister[[#This Row],[Residual Likelihood Level]],RiskRegister[[#This Row],[Inherent Likelihood Level]])</f>
        <v>-- Select Likelihood --</v>
      </c>
      <c r="AO93" s="22" t="str">
        <f>IF(RiskRegister[[#This Row],[Risk Status]]="Closed",RiskRegister[[#This Row],[Residual-I-L-Combo]],RiskRegister[[#This Row],[Inherent-I-L-Combo]])</f>
        <v>-- Select Impact ----- Select Likelihood --</v>
      </c>
      <c r="AP93" s="22" t="str">
        <f t="shared" si="3"/>
        <v>-- Error --</v>
      </c>
    </row>
    <row r="94" spans="1:42" s="18" customFormat="1" ht="64" x14ac:dyDescent="0.2">
      <c r="A94" s="18">
        <v>91</v>
      </c>
      <c r="G94" s="18" t="s">
        <v>87</v>
      </c>
      <c r="I94" s="18" t="s">
        <v>85</v>
      </c>
      <c r="L94" s="18" t="s">
        <v>112</v>
      </c>
      <c r="M94" s="19" t="str">
        <f>VLOOKUP(RiskRegister[[#This Row],[Inherent Impact Level]],'Rating factors'!$F$4:$G$9,2,FALSE)</f>
        <v>--- Error ---</v>
      </c>
      <c r="N94" s="18" t="s">
        <v>89</v>
      </c>
      <c r="O94" s="19" t="str">
        <f>VLOOKUP(RiskRegister[[#This Row],[Inherent Likelihood Level]],'Rating factors'!$F$16:$G$21,2,FALSE)</f>
        <v>--- Error ---</v>
      </c>
      <c r="P94" s="19" t="str">
        <f>IFERROR(VLOOKUP(RiskRegister[[#This Row],[Inherent Risk Rating]],'Rating factors'!$F$30:$G$44,2,FALSE),"-- Error --")</f>
        <v>-- Error --</v>
      </c>
      <c r="Q94" s="19" t="str">
        <f>IFERROR(RiskRegister[[#This Row],[Inherent Impact Rating]]*RiskRegister[[#This Row],[Inherent Likelihood Rating]],"-- Error --")</f>
        <v>-- Error --</v>
      </c>
      <c r="R94" s="18" t="s">
        <v>111</v>
      </c>
      <c r="T94" s="18" t="s">
        <v>112</v>
      </c>
      <c r="U94" s="19" t="str">
        <f>VLOOKUP(RiskRegister[[#This Row],[Residual Impact Level]],'Rating factors'!$F$4:$G$9,2,FALSE)</f>
        <v>--- Error ---</v>
      </c>
      <c r="V94" s="18" t="s">
        <v>89</v>
      </c>
      <c r="W94" s="19" t="str">
        <f>VLOOKUP(RiskRegister[[#This Row],[Residual Likelihood Level]],'Rating factors'!$F$16:$G$21,2,FALSE)</f>
        <v>--- Error ---</v>
      </c>
      <c r="X94" s="19" t="str">
        <f>IFERROR(VLOOKUP(RiskRegister[[#This Row],[Residual Risk Rating]],'Rating factors'!$F$30:$G$44,2,FALSE),"-- Error --")</f>
        <v>-- Error --</v>
      </c>
      <c r="Y94" s="19" t="str">
        <f>IFERROR(RiskRegister[[#This Row],[Residual Impact Rating]]*RiskRegister[[#This Row],[Residual Likelihood Rating]],"-- Error --")</f>
        <v>-- Error --</v>
      </c>
      <c r="Z94" s="18" t="s">
        <v>113</v>
      </c>
      <c r="AB94" s="61"/>
      <c r="AD94" s="22" t="str">
        <f ca="1">IF(ISBLANK(RiskRegister[[#This Row],[Risk Due Date]]), "Missing Risk Due Date", IF(RiskRegister[[#This Row],[Risk Due Date]] &lt; TODAY(), "Overdue", "Not Overdue"))</f>
        <v>Missing Risk Due Date</v>
      </c>
      <c r="AF94" s="22" t="str">
        <f>IF(ISBLANK(RiskRegister[[#This Row],[Risk Due Date]]), "Missing Risk Due Date", TEXT(RiskRegister[[#This Row],[Risk Due Date]], "YYYY-MM"))</f>
        <v>Missing Risk Due Date</v>
      </c>
      <c r="AG94" s="22" t="str">
        <f>IF(RiskRegister[[#This Row],[Created Date]]="","Created Date missing",(TEXT(RiskRegister[[#This Row],[Created Date]],"mmm") &amp; "-" &amp; YEAR(RiskRegister[[#This Row],[Created Date]])))</f>
        <v>Created Date missing</v>
      </c>
      <c r="AH94" s="79">
        <f>IF(RiskRegister[[#This Row],[Risk Status]]="Closed",RiskRegister[[#This Row],[Risk Close Date]],RiskRegister[[#This Row],[Risk Due Date]])</f>
        <v>0</v>
      </c>
      <c r="AI94" s="79">
        <f>IF(RiskRegister[[#This Row],[Risk-Change-Date]]=0,DATE(2030,1,1),RiskRegister[[#This Row],[Risk-Change-Date]])</f>
        <v>47484</v>
      </c>
      <c r="AJ94" s="22" t="str">
        <f>RiskRegister[[#This Row],[Inherent Impact Level]]&amp;"-"&amp;RiskRegister[[#This Row],[Inherent Likelihood Level]]</f>
        <v>-- Select Impact ----- Select Likelihood --</v>
      </c>
      <c r="AK94" s="22" t="str">
        <f>RiskRegister[[#This Row],[Residual Impact Level]]&amp;"-"&amp;RiskRegister[[#This Row],[Residual Likelihood Level]]</f>
        <v>-- Select Impact ----- Select Likelihood --</v>
      </c>
      <c r="AL94" s="22" t="str">
        <f t="shared" si="2"/>
        <v>Error</v>
      </c>
      <c r="AM94" s="22" t="str">
        <f>IF(RiskRegister[[#This Row],[Risk Status]]="Closed",RiskRegister[[#This Row],[Residual Impact Level]],RiskRegister[[#This Row],[Inherent Impact Level]])</f>
        <v>-- Select Impact --</v>
      </c>
      <c r="AN94" s="22" t="str">
        <f>IF(RiskRegister[[#This Row],[Risk Status]]="Closed",RiskRegister[[#This Row],[Residual Likelihood Level]],RiskRegister[[#This Row],[Inherent Likelihood Level]])</f>
        <v>-- Select Likelihood --</v>
      </c>
      <c r="AO94" s="22" t="str">
        <f>IF(RiskRegister[[#This Row],[Risk Status]]="Closed",RiskRegister[[#This Row],[Residual-I-L-Combo]],RiskRegister[[#This Row],[Inherent-I-L-Combo]])</f>
        <v>-- Select Impact ----- Select Likelihood --</v>
      </c>
      <c r="AP94" s="22" t="str">
        <f t="shared" si="3"/>
        <v>-- Error --</v>
      </c>
    </row>
    <row r="95" spans="1:42" s="18" customFormat="1" ht="64" x14ac:dyDescent="0.2">
      <c r="A95" s="18">
        <v>92</v>
      </c>
      <c r="G95" s="18" t="s">
        <v>87</v>
      </c>
      <c r="I95" s="18" t="s">
        <v>85</v>
      </c>
      <c r="L95" s="18" t="s">
        <v>112</v>
      </c>
      <c r="M95" s="19" t="str">
        <f>VLOOKUP(RiskRegister[[#This Row],[Inherent Impact Level]],'Rating factors'!$F$4:$G$9,2,FALSE)</f>
        <v>--- Error ---</v>
      </c>
      <c r="N95" s="18" t="s">
        <v>89</v>
      </c>
      <c r="O95" s="19" t="str">
        <f>VLOOKUP(RiskRegister[[#This Row],[Inherent Likelihood Level]],'Rating factors'!$F$16:$G$21,2,FALSE)</f>
        <v>--- Error ---</v>
      </c>
      <c r="P95" s="19" t="str">
        <f>IFERROR(VLOOKUP(RiskRegister[[#This Row],[Inherent Risk Rating]],'Rating factors'!$F$30:$G$44,2,FALSE),"-- Error --")</f>
        <v>-- Error --</v>
      </c>
      <c r="Q95" s="19" t="str">
        <f>IFERROR(RiskRegister[[#This Row],[Inherent Impact Rating]]*RiskRegister[[#This Row],[Inherent Likelihood Rating]],"-- Error --")</f>
        <v>-- Error --</v>
      </c>
      <c r="R95" s="18" t="s">
        <v>111</v>
      </c>
      <c r="T95" s="18" t="s">
        <v>112</v>
      </c>
      <c r="U95" s="19" t="str">
        <f>VLOOKUP(RiskRegister[[#This Row],[Residual Impact Level]],'Rating factors'!$F$4:$G$9,2,FALSE)</f>
        <v>--- Error ---</v>
      </c>
      <c r="V95" s="18" t="s">
        <v>89</v>
      </c>
      <c r="W95" s="19" t="str">
        <f>VLOOKUP(RiskRegister[[#This Row],[Residual Likelihood Level]],'Rating factors'!$F$16:$G$21,2,FALSE)</f>
        <v>--- Error ---</v>
      </c>
      <c r="X95" s="19" t="str">
        <f>IFERROR(VLOOKUP(RiskRegister[[#This Row],[Residual Risk Rating]],'Rating factors'!$F$30:$G$44,2,FALSE),"-- Error --")</f>
        <v>-- Error --</v>
      </c>
      <c r="Y95" s="19" t="str">
        <f>IFERROR(RiskRegister[[#This Row],[Residual Impact Rating]]*RiskRegister[[#This Row],[Residual Likelihood Rating]],"-- Error --")</f>
        <v>-- Error --</v>
      </c>
      <c r="Z95" s="18" t="s">
        <v>113</v>
      </c>
      <c r="AB95" s="61"/>
      <c r="AD95" s="22" t="str">
        <f ca="1">IF(ISBLANK(RiskRegister[[#This Row],[Risk Due Date]]), "Missing Risk Due Date", IF(RiskRegister[[#This Row],[Risk Due Date]] &lt; TODAY(), "Overdue", "Not Overdue"))</f>
        <v>Missing Risk Due Date</v>
      </c>
      <c r="AF95" s="22" t="str">
        <f>IF(ISBLANK(RiskRegister[[#This Row],[Risk Due Date]]), "Missing Risk Due Date", TEXT(RiskRegister[[#This Row],[Risk Due Date]], "YYYY-MM"))</f>
        <v>Missing Risk Due Date</v>
      </c>
      <c r="AG95" s="22" t="str">
        <f>IF(RiskRegister[[#This Row],[Created Date]]="","Created Date missing",(TEXT(RiskRegister[[#This Row],[Created Date]],"mmm") &amp; "-" &amp; YEAR(RiskRegister[[#This Row],[Created Date]])))</f>
        <v>Created Date missing</v>
      </c>
      <c r="AH95" s="79">
        <f>IF(RiskRegister[[#This Row],[Risk Status]]="Closed",RiskRegister[[#This Row],[Risk Close Date]],RiskRegister[[#This Row],[Risk Due Date]])</f>
        <v>0</v>
      </c>
      <c r="AI95" s="79">
        <f>IF(RiskRegister[[#This Row],[Risk-Change-Date]]=0,DATE(2030,1,1),RiskRegister[[#This Row],[Risk-Change-Date]])</f>
        <v>47484</v>
      </c>
      <c r="AJ95" s="22" t="str">
        <f>RiskRegister[[#This Row],[Inherent Impact Level]]&amp;"-"&amp;RiskRegister[[#This Row],[Inherent Likelihood Level]]</f>
        <v>-- Select Impact ----- Select Likelihood --</v>
      </c>
      <c r="AK95" s="22" t="str">
        <f>RiskRegister[[#This Row],[Residual Impact Level]]&amp;"-"&amp;RiskRegister[[#This Row],[Residual Likelihood Level]]</f>
        <v>-- Select Impact ----- Select Likelihood --</v>
      </c>
      <c r="AL95" s="22" t="str">
        <f t="shared" si="2"/>
        <v>Error</v>
      </c>
      <c r="AM95" s="22" t="str">
        <f>IF(RiskRegister[[#This Row],[Risk Status]]="Closed",RiskRegister[[#This Row],[Residual Impact Level]],RiskRegister[[#This Row],[Inherent Impact Level]])</f>
        <v>-- Select Impact --</v>
      </c>
      <c r="AN95" s="22" t="str">
        <f>IF(RiskRegister[[#This Row],[Risk Status]]="Closed",RiskRegister[[#This Row],[Residual Likelihood Level]],RiskRegister[[#This Row],[Inherent Likelihood Level]])</f>
        <v>-- Select Likelihood --</v>
      </c>
      <c r="AO95" s="22" t="str">
        <f>IF(RiskRegister[[#This Row],[Risk Status]]="Closed",RiskRegister[[#This Row],[Residual-I-L-Combo]],RiskRegister[[#This Row],[Inherent-I-L-Combo]])</f>
        <v>-- Select Impact ----- Select Likelihood --</v>
      </c>
      <c r="AP95" s="22" t="str">
        <f t="shared" si="3"/>
        <v>-- Error --</v>
      </c>
    </row>
    <row r="96" spans="1:42" s="18" customFormat="1" ht="64" x14ac:dyDescent="0.2">
      <c r="A96" s="18">
        <v>93</v>
      </c>
      <c r="G96" s="18" t="s">
        <v>87</v>
      </c>
      <c r="I96" s="18" t="s">
        <v>85</v>
      </c>
      <c r="L96" s="18" t="s">
        <v>112</v>
      </c>
      <c r="M96" s="19" t="str">
        <f>VLOOKUP(RiskRegister[[#This Row],[Inherent Impact Level]],'Rating factors'!$F$4:$G$9,2,FALSE)</f>
        <v>--- Error ---</v>
      </c>
      <c r="N96" s="18" t="s">
        <v>89</v>
      </c>
      <c r="O96" s="19" t="str">
        <f>VLOOKUP(RiskRegister[[#This Row],[Inherent Likelihood Level]],'Rating factors'!$F$16:$G$21,2,FALSE)</f>
        <v>--- Error ---</v>
      </c>
      <c r="P96" s="19" t="str">
        <f>IFERROR(VLOOKUP(RiskRegister[[#This Row],[Inherent Risk Rating]],'Rating factors'!$F$30:$G$44,2,FALSE),"-- Error --")</f>
        <v>-- Error --</v>
      </c>
      <c r="Q96" s="19" t="str">
        <f>IFERROR(RiskRegister[[#This Row],[Inherent Impact Rating]]*RiskRegister[[#This Row],[Inherent Likelihood Rating]],"-- Error --")</f>
        <v>-- Error --</v>
      </c>
      <c r="R96" s="18" t="s">
        <v>111</v>
      </c>
      <c r="T96" s="18" t="s">
        <v>112</v>
      </c>
      <c r="U96" s="19" t="str">
        <f>VLOOKUP(RiskRegister[[#This Row],[Residual Impact Level]],'Rating factors'!$F$4:$G$9,2,FALSE)</f>
        <v>--- Error ---</v>
      </c>
      <c r="V96" s="18" t="s">
        <v>89</v>
      </c>
      <c r="W96" s="19" t="str">
        <f>VLOOKUP(RiskRegister[[#This Row],[Residual Likelihood Level]],'Rating factors'!$F$16:$G$21,2,FALSE)</f>
        <v>--- Error ---</v>
      </c>
      <c r="X96" s="19" t="str">
        <f>IFERROR(VLOOKUP(RiskRegister[[#This Row],[Residual Risk Rating]],'Rating factors'!$F$30:$G$44,2,FALSE),"-- Error --")</f>
        <v>-- Error --</v>
      </c>
      <c r="Y96" s="19" t="str">
        <f>IFERROR(RiskRegister[[#This Row],[Residual Impact Rating]]*RiskRegister[[#This Row],[Residual Likelihood Rating]],"-- Error --")</f>
        <v>-- Error --</v>
      </c>
      <c r="Z96" s="18" t="s">
        <v>113</v>
      </c>
      <c r="AB96" s="61"/>
      <c r="AD96" s="22" t="str">
        <f ca="1">IF(ISBLANK(RiskRegister[[#This Row],[Risk Due Date]]), "Missing Risk Due Date", IF(RiskRegister[[#This Row],[Risk Due Date]] &lt; TODAY(), "Overdue", "Not Overdue"))</f>
        <v>Missing Risk Due Date</v>
      </c>
      <c r="AF96" s="22" t="str">
        <f>IF(ISBLANK(RiskRegister[[#This Row],[Risk Due Date]]), "Missing Risk Due Date", TEXT(RiskRegister[[#This Row],[Risk Due Date]], "YYYY-MM"))</f>
        <v>Missing Risk Due Date</v>
      </c>
      <c r="AG96" s="22" t="str">
        <f>IF(RiskRegister[[#This Row],[Created Date]]="","Created Date missing",(TEXT(RiskRegister[[#This Row],[Created Date]],"mmm") &amp; "-" &amp; YEAR(RiskRegister[[#This Row],[Created Date]])))</f>
        <v>Created Date missing</v>
      </c>
      <c r="AH96" s="79">
        <f>IF(RiskRegister[[#This Row],[Risk Status]]="Closed",RiskRegister[[#This Row],[Risk Close Date]],RiskRegister[[#This Row],[Risk Due Date]])</f>
        <v>0</v>
      </c>
      <c r="AI96" s="79">
        <f>IF(RiskRegister[[#This Row],[Risk-Change-Date]]=0,DATE(2030,1,1),RiskRegister[[#This Row],[Risk-Change-Date]])</f>
        <v>47484</v>
      </c>
      <c r="AJ96" s="22" t="str">
        <f>RiskRegister[[#This Row],[Inherent Impact Level]]&amp;"-"&amp;RiskRegister[[#This Row],[Inherent Likelihood Level]]</f>
        <v>-- Select Impact ----- Select Likelihood --</v>
      </c>
      <c r="AK96" s="22" t="str">
        <f>RiskRegister[[#This Row],[Residual Impact Level]]&amp;"-"&amp;RiskRegister[[#This Row],[Residual Likelihood Level]]</f>
        <v>-- Select Impact ----- Select Likelihood --</v>
      </c>
      <c r="AL96" s="22" t="str">
        <f t="shared" si="2"/>
        <v>Error</v>
      </c>
      <c r="AM96" s="22" t="str">
        <f>IF(RiskRegister[[#This Row],[Risk Status]]="Closed",RiskRegister[[#This Row],[Residual Impact Level]],RiskRegister[[#This Row],[Inherent Impact Level]])</f>
        <v>-- Select Impact --</v>
      </c>
      <c r="AN96" s="22" t="str">
        <f>IF(RiskRegister[[#This Row],[Risk Status]]="Closed",RiskRegister[[#This Row],[Residual Likelihood Level]],RiskRegister[[#This Row],[Inherent Likelihood Level]])</f>
        <v>-- Select Likelihood --</v>
      </c>
      <c r="AO96" s="22" t="str">
        <f>IF(RiskRegister[[#This Row],[Risk Status]]="Closed",RiskRegister[[#This Row],[Residual-I-L-Combo]],RiskRegister[[#This Row],[Inherent-I-L-Combo]])</f>
        <v>-- Select Impact ----- Select Likelihood --</v>
      </c>
      <c r="AP96" s="22" t="str">
        <f t="shared" si="3"/>
        <v>-- Error --</v>
      </c>
    </row>
    <row r="97" spans="1:42" s="18" customFormat="1" ht="64" x14ac:dyDescent="0.2">
      <c r="A97" s="18">
        <v>94</v>
      </c>
      <c r="G97" s="18" t="s">
        <v>87</v>
      </c>
      <c r="I97" s="18" t="s">
        <v>85</v>
      </c>
      <c r="L97" s="18" t="s">
        <v>112</v>
      </c>
      <c r="M97" s="19" t="str">
        <f>VLOOKUP(RiskRegister[[#This Row],[Inherent Impact Level]],'Rating factors'!$F$4:$G$9,2,FALSE)</f>
        <v>--- Error ---</v>
      </c>
      <c r="N97" s="18" t="s">
        <v>89</v>
      </c>
      <c r="O97" s="19" t="str">
        <f>VLOOKUP(RiskRegister[[#This Row],[Inherent Likelihood Level]],'Rating factors'!$F$16:$G$21,2,FALSE)</f>
        <v>--- Error ---</v>
      </c>
      <c r="P97" s="19" t="str">
        <f>IFERROR(VLOOKUP(RiskRegister[[#This Row],[Inherent Risk Rating]],'Rating factors'!$F$30:$G$44,2,FALSE),"-- Error --")</f>
        <v>-- Error --</v>
      </c>
      <c r="Q97" s="19" t="str">
        <f>IFERROR(RiskRegister[[#This Row],[Inherent Impact Rating]]*RiskRegister[[#This Row],[Inherent Likelihood Rating]],"-- Error --")</f>
        <v>-- Error --</v>
      </c>
      <c r="R97" s="18" t="s">
        <v>111</v>
      </c>
      <c r="T97" s="18" t="s">
        <v>112</v>
      </c>
      <c r="U97" s="19" t="str">
        <f>VLOOKUP(RiskRegister[[#This Row],[Residual Impact Level]],'Rating factors'!$F$4:$G$9,2,FALSE)</f>
        <v>--- Error ---</v>
      </c>
      <c r="V97" s="18" t="s">
        <v>89</v>
      </c>
      <c r="W97" s="19" t="str">
        <f>VLOOKUP(RiskRegister[[#This Row],[Residual Likelihood Level]],'Rating factors'!$F$16:$G$21,2,FALSE)</f>
        <v>--- Error ---</v>
      </c>
      <c r="X97" s="19" t="str">
        <f>IFERROR(VLOOKUP(RiskRegister[[#This Row],[Residual Risk Rating]],'Rating factors'!$F$30:$G$44,2,FALSE),"-- Error --")</f>
        <v>-- Error --</v>
      </c>
      <c r="Y97" s="19" t="str">
        <f>IFERROR(RiskRegister[[#This Row],[Residual Impact Rating]]*RiskRegister[[#This Row],[Residual Likelihood Rating]],"-- Error --")</f>
        <v>-- Error --</v>
      </c>
      <c r="Z97" s="18" t="s">
        <v>113</v>
      </c>
      <c r="AB97" s="61"/>
      <c r="AD97" s="22" t="str">
        <f ca="1">IF(ISBLANK(RiskRegister[[#This Row],[Risk Due Date]]), "Missing Risk Due Date", IF(RiskRegister[[#This Row],[Risk Due Date]] &lt; TODAY(), "Overdue", "Not Overdue"))</f>
        <v>Missing Risk Due Date</v>
      </c>
      <c r="AF97" s="22" t="str">
        <f>IF(ISBLANK(RiskRegister[[#This Row],[Risk Due Date]]), "Missing Risk Due Date", TEXT(RiskRegister[[#This Row],[Risk Due Date]], "YYYY-MM"))</f>
        <v>Missing Risk Due Date</v>
      </c>
      <c r="AG97" s="22" t="str">
        <f>IF(RiskRegister[[#This Row],[Created Date]]="","Created Date missing",(TEXT(RiskRegister[[#This Row],[Created Date]],"mmm") &amp; "-" &amp; YEAR(RiskRegister[[#This Row],[Created Date]])))</f>
        <v>Created Date missing</v>
      </c>
      <c r="AH97" s="79">
        <f>IF(RiskRegister[[#This Row],[Risk Status]]="Closed",RiskRegister[[#This Row],[Risk Close Date]],RiskRegister[[#This Row],[Risk Due Date]])</f>
        <v>0</v>
      </c>
      <c r="AI97" s="79">
        <f>IF(RiskRegister[[#This Row],[Risk-Change-Date]]=0,DATE(2030,1,1),RiskRegister[[#This Row],[Risk-Change-Date]])</f>
        <v>47484</v>
      </c>
      <c r="AJ97" s="22" t="str">
        <f>RiskRegister[[#This Row],[Inherent Impact Level]]&amp;"-"&amp;RiskRegister[[#This Row],[Inherent Likelihood Level]]</f>
        <v>-- Select Impact ----- Select Likelihood --</v>
      </c>
      <c r="AK97" s="22" t="str">
        <f>RiskRegister[[#This Row],[Residual Impact Level]]&amp;"-"&amp;RiskRegister[[#This Row],[Residual Likelihood Level]]</f>
        <v>-- Select Impact ----- Select Likelihood --</v>
      </c>
      <c r="AL97" s="22" t="str">
        <f t="shared" si="2"/>
        <v>Error</v>
      </c>
      <c r="AM97" s="22" t="str">
        <f>IF(RiskRegister[[#This Row],[Risk Status]]="Closed",RiskRegister[[#This Row],[Residual Impact Level]],RiskRegister[[#This Row],[Inherent Impact Level]])</f>
        <v>-- Select Impact --</v>
      </c>
      <c r="AN97" s="22" t="str">
        <f>IF(RiskRegister[[#This Row],[Risk Status]]="Closed",RiskRegister[[#This Row],[Residual Likelihood Level]],RiskRegister[[#This Row],[Inherent Likelihood Level]])</f>
        <v>-- Select Likelihood --</v>
      </c>
      <c r="AO97" s="22" t="str">
        <f>IF(RiskRegister[[#This Row],[Risk Status]]="Closed",RiskRegister[[#This Row],[Residual-I-L-Combo]],RiskRegister[[#This Row],[Inherent-I-L-Combo]])</f>
        <v>-- Select Impact ----- Select Likelihood --</v>
      </c>
      <c r="AP97" s="22" t="str">
        <f t="shared" si="3"/>
        <v>-- Error --</v>
      </c>
    </row>
    <row r="98" spans="1:42" s="18" customFormat="1" ht="64" x14ac:dyDescent="0.2">
      <c r="A98" s="18">
        <v>95</v>
      </c>
      <c r="G98" s="18" t="s">
        <v>87</v>
      </c>
      <c r="I98" s="18" t="s">
        <v>85</v>
      </c>
      <c r="L98" s="18" t="s">
        <v>112</v>
      </c>
      <c r="M98" s="19" t="str">
        <f>VLOOKUP(RiskRegister[[#This Row],[Inherent Impact Level]],'Rating factors'!$F$4:$G$9,2,FALSE)</f>
        <v>--- Error ---</v>
      </c>
      <c r="N98" s="18" t="s">
        <v>89</v>
      </c>
      <c r="O98" s="19" t="str">
        <f>VLOOKUP(RiskRegister[[#This Row],[Inherent Likelihood Level]],'Rating factors'!$F$16:$G$21,2,FALSE)</f>
        <v>--- Error ---</v>
      </c>
      <c r="P98" s="19" t="str">
        <f>IFERROR(VLOOKUP(RiskRegister[[#This Row],[Inherent Risk Rating]],'Rating factors'!$F$30:$G$44,2,FALSE),"-- Error --")</f>
        <v>-- Error --</v>
      </c>
      <c r="Q98" s="19" t="str">
        <f>IFERROR(RiskRegister[[#This Row],[Inherent Impact Rating]]*RiskRegister[[#This Row],[Inherent Likelihood Rating]],"-- Error --")</f>
        <v>-- Error --</v>
      </c>
      <c r="R98" s="18" t="s">
        <v>111</v>
      </c>
      <c r="T98" s="18" t="s">
        <v>112</v>
      </c>
      <c r="U98" s="19" t="str">
        <f>VLOOKUP(RiskRegister[[#This Row],[Residual Impact Level]],'Rating factors'!$F$4:$G$9,2,FALSE)</f>
        <v>--- Error ---</v>
      </c>
      <c r="V98" s="18" t="s">
        <v>89</v>
      </c>
      <c r="W98" s="19" t="str">
        <f>VLOOKUP(RiskRegister[[#This Row],[Residual Likelihood Level]],'Rating factors'!$F$16:$G$21,2,FALSE)</f>
        <v>--- Error ---</v>
      </c>
      <c r="X98" s="19" t="str">
        <f>IFERROR(VLOOKUP(RiskRegister[[#This Row],[Residual Risk Rating]],'Rating factors'!$F$30:$G$44,2,FALSE),"-- Error --")</f>
        <v>-- Error --</v>
      </c>
      <c r="Y98" s="19" t="str">
        <f>IFERROR(RiskRegister[[#This Row],[Residual Impact Rating]]*RiskRegister[[#This Row],[Residual Likelihood Rating]],"-- Error --")</f>
        <v>-- Error --</v>
      </c>
      <c r="Z98" s="18" t="s">
        <v>113</v>
      </c>
      <c r="AB98" s="61"/>
      <c r="AD98" s="22" t="str">
        <f ca="1">IF(ISBLANK(RiskRegister[[#This Row],[Risk Due Date]]), "Missing Risk Due Date", IF(RiskRegister[[#This Row],[Risk Due Date]] &lt; TODAY(), "Overdue", "Not Overdue"))</f>
        <v>Missing Risk Due Date</v>
      </c>
      <c r="AF98" s="22" t="str">
        <f>IF(ISBLANK(RiskRegister[[#This Row],[Risk Due Date]]), "Missing Risk Due Date", TEXT(RiskRegister[[#This Row],[Risk Due Date]], "YYYY-MM"))</f>
        <v>Missing Risk Due Date</v>
      </c>
      <c r="AG98" s="22" t="str">
        <f>IF(RiskRegister[[#This Row],[Created Date]]="","Created Date missing",(TEXT(RiskRegister[[#This Row],[Created Date]],"mmm") &amp; "-" &amp; YEAR(RiskRegister[[#This Row],[Created Date]])))</f>
        <v>Created Date missing</v>
      </c>
      <c r="AH98" s="79">
        <f>IF(RiskRegister[[#This Row],[Risk Status]]="Closed",RiskRegister[[#This Row],[Risk Close Date]],RiskRegister[[#This Row],[Risk Due Date]])</f>
        <v>0</v>
      </c>
      <c r="AI98" s="79">
        <f>IF(RiskRegister[[#This Row],[Risk-Change-Date]]=0,DATE(2030,1,1),RiskRegister[[#This Row],[Risk-Change-Date]])</f>
        <v>47484</v>
      </c>
      <c r="AJ98" s="22" t="str">
        <f>RiskRegister[[#This Row],[Inherent Impact Level]]&amp;"-"&amp;RiskRegister[[#This Row],[Inherent Likelihood Level]]</f>
        <v>-- Select Impact ----- Select Likelihood --</v>
      </c>
      <c r="AK98" s="22" t="str">
        <f>RiskRegister[[#This Row],[Residual Impact Level]]&amp;"-"&amp;RiskRegister[[#This Row],[Residual Likelihood Level]]</f>
        <v>-- Select Impact ----- Select Likelihood --</v>
      </c>
      <c r="AL98" s="22" t="str">
        <f t="shared" si="2"/>
        <v>Error</v>
      </c>
      <c r="AM98" s="22" t="str">
        <f>IF(RiskRegister[[#This Row],[Risk Status]]="Closed",RiskRegister[[#This Row],[Residual Impact Level]],RiskRegister[[#This Row],[Inherent Impact Level]])</f>
        <v>-- Select Impact --</v>
      </c>
      <c r="AN98" s="22" t="str">
        <f>IF(RiskRegister[[#This Row],[Risk Status]]="Closed",RiskRegister[[#This Row],[Residual Likelihood Level]],RiskRegister[[#This Row],[Inherent Likelihood Level]])</f>
        <v>-- Select Likelihood --</v>
      </c>
      <c r="AO98" s="22" t="str">
        <f>IF(RiskRegister[[#This Row],[Risk Status]]="Closed",RiskRegister[[#This Row],[Residual-I-L-Combo]],RiskRegister[[#This Row],[Inherent-I-L-Combo]])</f>
        <v>-- Select Impact ----- Select Likelihood --</v>
      </c>
      <c r="AP98" s="22" t="str">
        <f t="shared" si="3"/>
        <v>-- Error --</v>
      </c>
    </row>
    <row r="99" spans="1:42" s="18" customFormat="1" ht="64" x14ac:dyDescent="0.2">
      <c r="A99" s="18">
        <v>96</v>
      </c>
      <c r="G99" s="18" t="s">
        <v>87</v>
      </c>
      <c r="I99" s="18" t="s">
        <v>85</v>
      </c>
      <c r="L99" s="18" t="s">
        <v>112</v>
      </c>
      <c r="M99" s="19" t="str">
        <f>VLOOKUP(RiskRegister[[#This Row],[Inherent Impact Level]],'Rating factors'!$F$4:$G$9,2,FALSE)</f>
        <v>--- Error ---</v>
      </c>
      <c r="N99" s="18" t="s">
        <v>89</v>
      </c>
      <c r="O99" s="19" t="str">
        <f>VLOOKUP(RiskRegister[[#This Row],[Inherent Likelihood Level]],'Rating factors'!$F$16:$G$21,2,FALSE)</f>
        <v>--- Error ---</v>
      </c>
      <c r="P99" s="19" t="str">
        <f>IFERROR(VLOOKUP(RiskRegister[[#This Row],[Inherent Risk Rating]],'Rating factors'!$F$30:$G$44,2,FALSE),"-- Error --")</f>
        <v>-- Error --</v>
      </c>
      <c r="Q99" s="19" t="str">
        <f>IFERROR(RiskRegister[[#This Row],[Inherent Impact Rating]]*RiskRegister[[#This Row],[Inherent Likelihood Rating]],"-- Error --")</f>
        <v>-- Error --</v>
      </c>
      <c r="R99" s="18" t="s">
        <v>111</v>
      </c>
      <c r="T99" s="18" t="s">
        <v>112</v>
      </c>
      <c r="U99" s="19" t="str">
        <f>VLOOKUP(RiskRegister[[#This Row],[Residual Impact Level]],'Rating factors'!$F$4:$G$9,2,FALSE)</f>
        <v>--- Error ---</v>
      </c>
      <c r="V99" s="18" t="s">
        <v>89</v>
      </c>
      <c r="W99" s="19" t="str">
        <f>VLOOKUP(RiskRegister[[#This Row],[Residual Likelihood Level]],'Rating factors'!$F$16:$G$21,2,FALSE)</f>
        <v>--- Error ---</v>
      </c>
      <c r="X99" s="19" t="str">
        <f>IFERROR(VLOOKUP(RiskRegister[[#This Row],[Residual Risk Rating]],'Rating factors'!$F$30:$G$44,2,FALSE),"-- Error --")</f>
        <v>-- Error --</v>
      </c>
      <c r="Y99" s="19" t="str">
        <f>IFERROR(RiskRegister[[#This Row],[Residual Impact Rating]]*RiskRegister[[#This Row],[Residual Likelihood Rating]],"-- Error --")</f>
        <v>-- Error --</v>
      </c>
      <c r="Z99" s="18" t="s">
        <v>113</v>
      </c>
      <c r="AB99" s="61"/>
      <c r="AD99" s="22" t="str">
        <f ca="1">IF(ISBLANK(RiskRegister[[#This Row],[Risk Due Date]]), "Missing Risk Due Date", IF(RiskRegister[[#This Row],[Risk Due Date]] &lt; TODAY(), "Overdue", "Not Overdue"))</f>
        <v>Missing Risk Due Date</v>
      </c>
      <c r="AF99" s="22" t="str">
        <f>IF(ISBLANK(RiskRegister[[#This Row],[Risk Due Date]]), "Missing Risk Due Date", TEXT(RiskRegister[[#This Row],[Risk Due Date]], "YYYY-MM"))</f>
        <v>Missing Risk Due Date</v>
      </c>
      <c r="AG99" s="22" t="str">
        <f>IF(RiskRegister[[#This Row],[Created Date]]="","Created Date missing",(TEXT(RiskRegister[[#This Row],[Created Date]],"mmm") &amp; "-" &amp; YEAR(RiskRegister[[#This Row],[Created Date]])))</f>
        <v>Created Date missing</v>
      </c>
      <c r="AH99" s="79">
        <f>IF(RiskRegister[[#This Row],[Risk Status]]="Closed",RiskRegister[[#This Row],[Risk Close Date]],RiskRegister[[#This Row],[Risk Due Date]])</f>
        <v>0</v>
      </c>
      <c r="AI99" s="79">
        <f>IF(RiskRegister[[#This Row],[Risk-Change-Date]]=0,DATE(2030,1,1),RiskRegister[[#This Row],[Risk-Change-Date]])</f>
        <v>47484</v>
      </c>
      <c r="AJ99" s="22" t="str">
        <f>RiskRegister[[#This Row],[Inherent Impact Level]]&amp;"-"&amp;RiskRegister[[#This Row],[Inherent Likelihood Level]]</f>
        <v>-- Select Impact ----- Select Likelihood --</v>
      </c>
      <c r="AK99" s="22" t="str">
        <f>RiskRegister[[#This Row],[Residual Impact Level]]&amp;"-"&amp;RiskRegister[[#This Row],[Residual Likelihood Level]]</f>
        <v>-- Select Impact ----- Select Likelihood --</v>
      </c>
      <c r="AL99" s="22" t="str">
        <f t="shared" si="2"/>
        <v>Error</v>
      </c>
      <c r="AM99" s="22" t="str">
        <f>IF(RiskRegister[[#This Row],[Risk Status]]="Closed",RiskRegister[[#This Row],[Residual Impact Level]],RiskRegister[[#This Row],[Inherent Impact Level]])</f>
        <v>-- Select Impact --</v>
      </c>
      <c r="AN99" s="22" t="str">
        <f>IF(RiskRegister[[#This Row],[Risk Status]]="Closed",RiskRegister[[#This Row],[Residual Likelihood Level]],RiskRegister[[#This Row],[Inherent Likelihood Level]])</f>
        <v>-- Select Likelihood --</v>
      </c>
      <c r="AO99" s="22" t="str">
        <f>IF(RiskRegister[[#This Row],[Risk Status]]="Closed",RiskRegister[[#This Row],[Residual-I-L-Combo]],RiskRegister[[#This Row],[Inherent-I-L-Combo]])</f>
        <v>-- Select Impact ----- Select Likelihood --</v>
      </c>
      <c r="AP99" s="22" t="str">
        <f t="shared" si="3"/>
        <v>-- Error --</v>
      </c>
    </row>
    <row r="100" spans="1:42" s="18" customFormat="1" ht="64" x14ac:dyDescent="0.2">
      <c r="A100" s="18">
        <v>97</v>
      </c>
      <c r="G100" s="18" t="s">
        <v>87</v>
      </c>
      <c r="I100" s="18" t="s">
        <v>85</v>
      </c>
      <c r="L100" s="18" t="s">
        <v>112</v>
      </c>
      <c r="M100" s="19" t="str">
        <f>VLOOKUP(RiskRegister[[#This Row],[Inherent Impact Level]],'Rating factors'!$F$4:$G$9,2,FALSE)</f>
        <v>--- Error ---</v>
      </c>
      <c r="N100" s="18" t="s">
        <v>89</v>
      </c>
      <c r="O100" s="19" t="str">
        <f>VLOOKUP(RiskRegister[[#This Row],[Inherent Likelihood Level]],'Rating factors'!$F$16:$G$21,2,FALSE)</f>
        <v>--- Error ---</v>
      </c>
      <c r="P100" s="19" t="str">
        <f>IFERROR(VLOOKUP(RiskRegister[[#This Row],[Inherent Risk Rating]],'Rating factors'!$F$30:$G$44,2,FALSE),"-- Error --")</f>
        <v>-- Error --</v>
      </c>
      <c r="Q100" s="19" t="str">
        <f>IFERROR(RiskRegister[[#This Row],[Inherent Impact Rating]]*RiskRegister[[#This Row],[Inherent Likelihood Rating]],"-- Error --")</f>
        <v>-- Error --</v>
      </c>
      <c r="R100" s="18" t="s">
        <v>111</v>
      </c>
      <c r="T100" s="18" t="s">
        <v>112</v>
      </c>
      <c r="U100" s="19" t="str">
        <f>VLOOKUP(RiskRegister[[#This Row],[Residual Impact Level]],'Rating factors'!$F$4:$G$9,2,FALSE)</f>
        <v>--- Error ---</v>
      </c>
      <c r="V100" s="18" t="s">
        <v>89</v>
      </c>
      <c r="W100" s="19" t="str">
        <f>VLOOKUP(RiskRegister[[#This Row],[Residual Likelihood Level]],'Rating factors'!$F$16:$G$21,2,FALSE)</f>
        <v>--- Error ---</v>
      </c>
      <c r="X100" s="19" t="str">
        <f>IFERROR(VLOOKUP(RiskRegister[[#This Row],[Residual Risk Rating]],'Rating factors'!$F$30:$G$44,2,FALSE),"-- Error --")</f>
        <v>-- Error --</v>
      </c>
      <c r="Y100" s="19" t="str">
        <f>IFERROR(RiskRegister[[#This Row],[Residual Impact Rating]]*RiskRegister[[#This Row],[Residual Likelihood Rating]],"-- Error --")</f>
        <v>-- Error --</v>
      </c>
      <c r="Z100" s="18" t="s">
        <v>113</v>
      </c>
      <c r="AB100" s="61"/>
      <c r="AD100" s="22" t="str">
        <f ca="1">IF(ISBLANK(RiskRegister[[#This Row],[Risk Due Date]]), "Missing Risk Due Date", IF(RiskRegister[[#This Row],[Risk Due Date]] &lt; TODAY(), "Overdue", "Not Overdue"))</f>
        <v>Missing Risk Due Date</v>
      </c>
      <c r="AF100" s="22" t="str">
        <f>IF(ISBLANK(RiskRegister[[#This Row],[Risk Due Date]]), "Missing Risk Due Date", TEXT(RiskRegister[[#This Row],[Risk Due Date]], "YYYY-MM"))</f>
        <v>Missing Risk Due Date</v>
      </c>
      <c r="AG100" s="22" t="str">
        <f>IF(RiskRegister[[#This Row],[Created Date]]="","Created Date missing",(TEXT(RiskRegister[[#This Row],[Created Date]],"mmm") &amp; "-" &amp; YEAR(RiskRegister[[#This Row],[Created Date]])))</f>
        <v>Created Date missing</v>
      </c>
      <c r="AH100" s="79">
        <f>IF(RiskRegister[[#This Row],[Risk Status]]="Closed",RiskRegister[[#This Row],[Risk Close Date]],RiskRegister[[#This Row],[Risk Due Date]])</f>
        <v>0</v>
      </c>
      <c r="AI100" s="79">
        <f>IF(RiskRegister[[#This Row],[Risk-Change-Date]]=0,DATE(2030,1,1),RiskRegister[[#This Row],[Risk-Change-Date]])</f>
        <v>47484</v>
      </c>
      <c r="AJ100" s="22" t="str">
        <f>RiskRegister[[#This Row],[Inherent Impact Level]]&amp;"-"&amp;RiskRegister[[#This Row],[Inherent Likelihood Level]]</f>
        <v>-- Select Impact ----- Select Likelihood --</v>
      </c>
      <c r="AK100" s="22" t="str">
        <f>RiskRegister[[#This Row],[Residual Impact Level]]&amp;"-"&amp;RiskRegister[[#This Row],[Residual Likelihood Level]]</f>
        <v>-- Select Impact ----- Select Likelihood --</v>
      </c>
      <c r="AL100" s="22" t="str">
        <f t="shared" si="2"/>
        <v>Error</v>
      </c>
      <c r="AM100" s="22" t="str">
        <f>IF(RiskRegister[[#This Row],[Risk Status]]="Closed",RiskRegister[[#This Row],[Residual Impact Level]],RiskRegister[[#This Row],[Inherent Impact Level]])</f>
        <v>-- Select Impact --</v>
      </c>
      <c r="AN100" s="22" t="str">
        <f>IF(RiskRegister[[#This Row],[Risk Status]]="Closed",RiskRegister[[#This Row],[Residual Likelihood Level]],RiskRegister[[#This Row],[Inherent Likelihood Level]])</f>
        <v>-- Select Likelihood --</v>
      </c>
      <c r="AO100" s="22" t="str">
        <f>IF(RiskRegister[[#This Row],[Risk Status]]="Closed",RiskRegister[[#This Row],[Residual-I-L-Combo]],RiskRegister[[#This Row],[Inherent-I-L-Combo]])</f>
        <v>-- Select Impact ----- Select Likelihood --</v>
      </c>
      <c r="AP100" s="22" t="str">
        <f t="shared" si="3"/>
        <v>-- Error --</v>
      </c>
    </row>
    <row r="101" spans="1:42" s="18" customFormat="1" ht="64" x14ac:dyDescent="0.2">
      <c r="A101" s="18">
        <v>98</v>
      </c>
      <c r="G101" s="18" t="s">
        <v>87</v>
      </c>
      <c r="I101" s="18" t="s">
        <v>85</v>
      </c>
      <c r="L101" s="18" t="s">
        <v>112</v>
      </c>
      <c r="M101" s="19" t="str">
        <f>VLOOKUP(RiskRegister[[#This Row],[Inherent Impact Level]],'Rating factors'!$F$4:$G$9,2,FALSE)</f>
        <v>--- Error ---</v>
      </c>
      <c r="N101" s="18" t="s">
        <v>89</v>
      </c>
      <c r="O101" s="19" t="str">
        <f>VLOOKUP(RiskRegister[[#This Row],[Inherent Likelihood Level]],'Rating factors'!$F$16:$G$21,2,FALSE)</f>
        <v>--- Error ---</v>
      </c>
      <c r="P101" s="19" t="str">
        <f>IFERROR(VLOOKUP(RiskRegister[[#This Row],[Inherent Risk Rating]],'Rating factors'!$F$30:$G$44,2,FALSE),"-- Error --")</f>
        <v>-- Error --</v>
      </c>
      <c r="Q101" s="19" t="str">
        <f>IFERROR(RiskRegister[[#This Row],[Inherent Impact Rating]]*RiskRegister[[#This Row],[Inherent Likelihood Rating]],"-- Error --")</f>
        <v>-- Error --</v>
      </c>
      <c r="R101" s="18" t="s">
        <v>111</v>
      </c>
      <c r="T101" s="18" t="s">
        <v>112</v>
      </c>
      <c r="U101" s="19" t="str">
        <f>VLOOKUP(RiskRegister[[#This Row],[Residual Impact Level]],'Rating factors'!$F$4:$G$9,2,FALSE)</f>
        <v>--- Error ---</v>
      </c>
      <c r="V101" s="18" t="s">
        <v>89</v>
      </c>
      <c r="W101" s="19" t="str">
        <f>VLOOKUP(RiskRegister[[#This Row],[Residual Likelihood Level]],'Rating factors'!$F$16:$G$21,2,FALSE)</f>
        <v>--- Error ---</v>
      </c>
      <c r="X101" s="19" t="str">
        <f>IFERROR(VLOOKUP(RiskRegister[[#This Row],[Residual Risk Rating]],'Rating factors'!$F$30:$G$44,2,FALSE),"-- Error --")</f>
        <v>-- Error --</v>
      </c>
      <c r="Y101" s="19" t="str">
        <f>IFERROR(RiskRegister[[#This Row],[Residual Impact Rating]]*RiskRegister[[#This Row],[Residual Likelihood Rating]],"-- Error --")</f>
        <v>-- Error --</v>
      </c>
      <c r="Z101" s="18" t="s">
        <v>113</v>
      </c>
      <c r="AB101" s="61"/>
      <c r="AD101" s="22" t="str">
        <f ca="1">IF(ISBLANK(RiskRegister[[#This Row],[Risk Due Date]]), "Missing Risk Due Date", IF(RiskRegister[[#This Row],[Risk Due Date]] &lt; TODAY(), "Overdue", "Not Overdue"))</f>
        <v>Missing Risk Due Date</v>
      </c>
      <c r="AF101" s="22" t="str">
        <f>IF(ISBLANK(RiskRegister[[#This Row],[Risk Due Date]]), "Missing Risk Due Date", TEXT(RiskRegister[[#This Row],[Risk Due Date]], "YYYY-MM"))</f>
        <v>Missing Risk Due Date</v>
      </c>
      <c r="AG101" s="22" t="str">
        <f>IF(RiskRegister[[#This Row],[Created Date]]="","Created Date missing",(TEXT(RiskRegister[[#This Row],[Created Date]],"mmm") &amp; "-" &amp; YEAR(RiskRegister[[#This Row],[Created Date]])))</f>
        <v>Created Date missing</v>
      </c>
      <c r="AH101" s="79">
        <f>IF(RiskRegister[[#This Row],[Risk Status]]="Closed",RiskRegister[[#This Row],[Risk Close Date]],RiskRegister[[#This Row],[Risk Due Date]])</f>
        <v>0</v>
      </c>
      <c r="AI101" s="79">
        <f>IF(RiskRegister[[#This Row],[Risk-Change-Date]]=0,DATE(2030,1,1),RiskRegister[[#This Row],[Risk-Change-Date]])</f>
        <v>47484</v>
      </c>
      <c r="AJ101" s="22" t="str">
        <f>RiskRegister[[#This Row],[Inherent Impact Level]]&amp;"-"&amp;RiskRegister[[#This Row],[Inherent Likelihood Level]]</f>
        <v>-- Select Impact ----- Select Likelihood --</v>
      </c>
      <c r="AK101" s="22" t="str">
        <f>RiskRegister[[#This Row],[Residual Impact Level]]&amp;"-"&amp;RiskRegister[[#This Row],[Residual Likelihood Level]]</f>
        <v>-- Select Impact ----- Select Likelihood --</v>
      </c>
      <c r="AL101" s="22" t="str">
        <f t="shared" si="2"/>
        <v>Error</v>
      </c>
      <c r="AM101" s="22" t="str">
        <f>IF(RiskRegister[[#This Row],[Risk Status]]="Closed",RiskRegister[[#This Row],[Residual Impact Level]],RiskRegister[[#This Row],[Inherent Impact Level]])</f>
        <v>-- Select Impact --</v>
      </c>
      <c r="AN101" s="22" t="str">
        <f>IF(RiskRegister[[#This Row],[Risk Status]]="Closed",RiskRegister[[#This Row],[Residual Likelihood Level]],RiskRegister[[#This Row],[Inherent Likelihood Level]])</f>
        <v>-- Select Likelihood --</v>
      </c>
      <c r="AO101" s="22" t="str">
        <f>IF(RiskRegister[[#This Row],[Risk Status]]="Closed",RiskRegister[[#This Row],[Residual-I-L-Combo]],RiskRegister[[#This Row],[Inherent-I-L-Combo]])</f>
        <v>-- Select Impact ----- Select Likelihood --</v>
      </c>
      <c r="AP101" s="22" t="str">
        <f t="shared" si="3"/>
        <v>-- Error --</v>
      </c>
    </row>
    <row r="102" spans="1:42" s="18" customFormat="1" ht="64" x14ac:dyDescent="0.2">
      <c r="A102" s="18">
        <v>99</v>
      </c>
      <c r="G102" s="18" t="s">
        <v>87</v>
      </c>
      <c r="I102" s="18" t="s">
        <v>85</v>
      </c>
      <c r="L102" s="18" t="s">
        <v>112</v>
      </c>
      <c r="M102" s="19" t="str">
        <f>VLOOKUP(RiskRegister[[#This Row],[Inherent Impact Level]],'Rating factors'!$F$4:$G$9,2,FALSE)</f>
        <v>--- Error ---</v>
      </c>
      <c r="N102" s="18" t="s">
        <v>89</v>
      </c>
      <c r="O102" s="19" t="str">
        <f>VLOOKUP(RiskRegister[[#This Row],[Inherent Likelihood Level]],'Rating factors'!$F$16:$G$21,2,FALSE)</f>
        <v>--- Error ---</v>
      </c>
      <c r="P102" s="19" t="str">
        <f>IFERROR(VLOOKUP(RiskRegister[[#This Row],[Inherent Risk Rating]],'Rating factors'!$F$30:$G$44,2,FALSE),"-- Error --")</f>
        <v>-- Error --</v>
      </c>
      <c r="Q102" s="19" t="str">
        <f>IFERROR(RiskRegister[[#This Row],[Inherent Impact Rating]]*RiskRegister[[#This Row],[Inherent Likelihood Rating]],"-- Error --")</f>
        <v>-- Error --</v>
      </c>
      <c r="R102" s="18" t="s">
        <v>111</v>
      </c>
      <c r="T102" s="18" t="s">
        <v>112</v>
      </c>
      <c r="U102" s="19" t="str">
        <f>VLOOKUP(RiskRegister[[#This Row],[Residual Impact Level]],'Rating factors'!$F$4:$G$9,2,FALSE)</f>
        <v>--- Error ---</v>
      </c>
      <c r="V102" s="18" t="s">
        <v>89</v>
      </c>
      <c r="W102" s="19" t="str">
        <f>VLOOKUP(RiskRegister[[#This Row],[Residual Likelihood Level]],'Rating factors'!$F$16:$G$21,2,FALSE)</f>
        <v>--- Error ---</v>
      </c>
      <c r="X102" s="19" t="str">
        <f>IFERROR(VLOOKUP(RiskRegister[[#This Row],[Residual Risk Rating]],'Rating factors'!$F$30:$G$44,2,FALSE),"-- Error --")</f>
        <v>-- Error --</v>
      </c>
      <c r="Y102" s="19" t="str">
        <f>IFERROR(RiskRegister[[#This Row],[Residual Impact Rating]]*RiskRegister[[#This Row],[Residual Likelihood Rating]],"-- Error --")</f>
        <v>-- Error --</v>
      </c>
      <c r="Z102" s="18" t="s">
        <v>113</v>
      </c>
      <c r="AB102" s="61"/>
      <c r="AD102" s="22" t="str">
        <f ca="1">IF(ISBLANK(RiskRegister[[#This Row],[Risk Due Date]]), "Missing Risk Due Date", IF(RiskRegister[[#This Row],[Risk Due Date]] &lt; TODAY(), "Overdue", "Not Overdue"))</f>
        <v>Missing Risk Due Date</v>
      </c>
      <c r="AF102" s="22" t="str">
        <f>IF(ISBLANK(RiskRegister[[#This Row],[Risk Due Date]]), "Missing Risk Due Date", TEXT(RiskRegister[[#This Row],[Risk Due Date]], "YYYY-MM"))</f>
        <v>Missing Risk Due Date</v>
      </c>
      <c r="AG102" s="22" t="str">
        <f>IF(RiskRegister[[#This Row],[Created Date]]="","Created Date missing",(TEXT(RiskRegister[[#This Row],[Created Date]],"mmm") &amp; "-" &amp; YEAR(RiskRegister[[#This Row],[Created Date]])))</f>
        <v>Created Date missing</v>
      </c>
      <c r="AH102" s="79">
        <f>IF(RiskRegister[[#This Row],[Risk Status]]="Closed",RiskRegister[[#This Row],[Risk Close Date]],RiskRegister[[#This Row],[Risk Due Date]])</f>
        <v>0</v>
      </c>
      <c r="AI102" s="79">
        <f>IF(RiskRegister[[#This Row],[Risk-Change-Date]]=0,DATE(2030,1,1),RiskRegister[[#This Row],[Risk-Change-Date]])</f>
        <v>47484</v>
      </c>
      <c r="AJ102" s="22" t="str">
        <f>RiskRegister[[#This Row],[Inherent Impact Level]]&amp;"-"&amp;RiskRegister[[#This Row],[Inherent Likelihood Level]]</f>
        <v>-- Select Impact ----- Select Likelihood --</v>
      </c>
      <c r="AK102" s="22" t="str">
        <f>RiskRegister[[#This Row],[Residual Impact Level]]&amp;"-"&amp;RiskRegister[[#This Row],[Residual Likelihood Level]]</f>
        <v>-- Select Impact ----- Select Likelihood --</v>
      </c>
      <c r="AL102" s="22" t="str">
        <f t="shared" si="2"/>
        <v>Error</v>
      </c>
      <c r="AM102" s="22" t="str">
        <f>IF(RiskRegister[[#This Row],[Risk Status]]="Closed",RiskRegister[[#This Row],[Residual Impact Level]],RiskRegister[[#This Row],[Inherent Impact Level]])</f>
        <v>-- Select Impact --</v>
      </c>
      <c r="AN102" s="22" t="str">
        <f>IF(RiskRegister[[#This Row],[Risk Status]]="Closed",RiskRegister[[#This Row],[Residual Likelihood Level]],RiskRegister[[#This Row],[Inherent Likelihood Level]])</f>
        <v>-- Select Likelihood --</v>
      </c>
      <c r="AO102" s="22" t="str">
        <f>IF(RiskRegister[[#This Row],[Risk Status]]="Closed",RiskRegister[[#This Row],[Residual-I-L-Combo]],RiskRegister[[#This Row],[Inherent-I-L-Combo]])</f>
        <v>-- Select Impact ----- Select Likelihood --</v>
      </c>
      <c r="AP102" s="22" t="str">
        <f t="shared" si="3"/>
        <v>-- Error --</v>
      </c>
    </row>
    <row r="103" spans="1:42" s="18" customFormat="1" ht="64" x14ac:dyDescent="0.2">
      <c r="A103" s="18">
        <v>100</v>
      </c>
      <c r="G103" s="18" t="s">
        <v>87</v>
      </c>
      <c r="I103" s="18" t="s">
        <v>85</v>
      </c>
      <c r="L103" s="18" t="s">
        <v>112</v>
      </c>
      <c r="M103" s="19" t="str">
        <f>VLOOKUP(RiskRegister[[#This Row],[Inherent Impact Level]],'Rating factors'!$F$4:$G$9,2,FALSE)</f>
        <v>--- Error ---</v>
      </c>
      <c r="N103" s="18" t="s">
        <v>89</v>
      </c>
      <c r="O103" s="19" t="str">
        <f>VLOOKUP(RiskRegister[[#This Row],[Inherent Likelihood Level]],'Rating factors'!$F$16:$G$21,2,FALSE)</f>
        <v>--- Error ---</v>
      </c>
      <c r="P103" s="19" t="str">
        <f>IFERROR(VLOOKUP(RiskRegister[[#This Row],[Inherent Risk Rating]],'Rating factors'!$F$30:$G$44,2,FALSE),"-- Error --")</f>
        <v>-- Error --</v>
      </c>
      <c r="Q103" s="19" t="str">
        <f>IFERROR(RiskRegister[[#This Row],[Inherent Impact Rating]]*RiskRegister[[#This Row],[Inherent Likelihood Rating]],"-- Error --")</f>
        <v>-- Error --</v>
      </c>
      <c r="R103" s="18" t="s">
        <v>111</v>
      </c>
      <c r="T103" s="18" t="s">
        <v>112</v>
      </c>
      <c r="U103" s="19" t="str">
        <f>VLOOKUP(RiskRegister[[#This Row],[Residual Impact Level]],'Rating factors'!$F$4:$G$9,2,FALSE)</f>
        <v>--- Error ---</v>
      </c>
      <c r="V103" s="18" t="s">
        <v>89</v>
      </c>
      <c r="W103" s="19" t="str">
        <f>VLOOKUP(RiskRegister[[#This Row],[Residual Likelihood Level]],'Rating factors'!$F$16:$G$21,2,FALSE)</f>
        <v>--- Error ---</v>
      </c>
      <c r="X103" s="19" t="str">
        <f>IFERROR(VLOOKUP(RiskRegister[[#This Row],[Residual Risk Rating]],'Rating factors'!$F$30:$G$44,2,FALSE),"-- Error --")</f>
        <v>-- Error --</v>
      </c>
      <c r="Y103" s="19" t="str">
        <f>IFERROR(RiskRegister[[#This Row],[Residual Impact Rating]]*RiskRegister[[#This Row],[Residual Likelihood Rating]],"-- Error --")</f>
        <v>-- Error --</v>
      </c>
      <c r="Z103" s="18" t="s">
        <v>113</v>
      </c>
      <c r="AB103" s="61"/>
      <c r="AD103" s="22" t="str">
        <f ca="1">IF(ISBLANK(RiskRegister[[#This Row],[Risk Due Date]]), "Missing Risk Due Date", IF(RiskRegister[[#This Row],[Risk Due Date]] &lt; TODAY(), "Overdue", "Not Overdue"))</f>
        <v>Missing Risk Due Date</v>
      </c>
      <c r="AF103" s="22" t="str">
        <f>IF(ISBLANK(RiskRegister[[#This Row],[Risk Due Date]]), "Missing Risk Due Date", TEXT(RiskRegister[[#This Row],[Risk Due Date]], "YYYY-MM"))</f>
        <v>Missing Risk Due Date</v>
      </c>
      <c r="AG103" s="22" t="str">
        <f>IF(RiskRegister[[#This Row],[Created Date]]="","Created Date missing",(TEXT(RiskRegister[[#This Row],[Created Date]],"mmm") &amp; "-" &amp; YEAR(RiskRegister[[#This Row],[Created Date]])))</f>
        <v>Created Date missing</v>
      </c>
      <c r="AH103" s="79">
        <f>IF(RiskRegister[[#This Row],[Risk Status]]="Closed",RiskRegister[[#This Row],[Risk Close Date]],RiskRegister[[#This Row],[Risk Due Date]])</f>
        <v>0</v>
      </c>
      <c r="AI103" s="79">
        <f>IF(RiskRegister[[#This Row],[Risk-Change-Date]]=0,DATE(2030,1,1),RiskRegister[[#This Row],[Risk-Change-Date]])</f>
        <v>47484</v>
      </c>
      <c r="AJ103" s="22" t="str">
        <f>RiskRegister[[#This Row],[Inherent Impact Level]]&amp;"-"&amp;RiskRegister[[#This Row],[Inherent Likelihood Level]]</f>
        <v>-- Select Impact ----- Select Likelihood --</v>
      </c>
      <c r="AK103" s="22" t="str">
        <f>RiskRegister[[#This Row],[Residual Impact Level]]&amp;"-"&amp;RiskRegister[[#This Row],[Residual Likelihood Level]]</f>
        <v>-- Select Impact ----- Select Likelihood --</v>
      </c>
      <c r="AL103" s="22" t="str">
        <f t="shared" si="2"/>
        <v>Error</v>
      </c>
      <c r="AM103" s="22" t="str">
        <f>IF(RiskRegister[[#This Row],[Risk Status]]="Closed",RiskRegister[[#This Row],[Residual Impact Level]],RiskRegister[[#This Row],[Inherent Impact Level]])</f>
        <v>-- Select Impact --</v>
      </c>
      <c r="AN103" s="22" t="str">
        <f>IF(RiskRegister[[#This Row],[Risk Status]]="Closed",RiskRegister[[#This Row],[Residual Likelihood Level]],RiskRegister[[#This Row],[Inherent Likelihood Level]])</f>
        <v>-- Select Likelihood --</v>
      </c>
      <c r="AO103" s="22" t="str">
        <f>IF(RiskRegister[[#This Row],[Risk Status]]="Closed",RiskRegister[[#This Row],[Residual-I-L-Combo]],RiskRegister[[#This Row],[Inherent-I-L-Combo]])</f>
        <v>-- Select Impact ----- Select Likelihood --</v>
      </c>
      <c r="AP103" s="22" t="str">
        <f t="shared" si="3"/>
        <v>-- Error --</v>
      </c>
    </row>
    <row r="104" spans="1:42" s="18" customFormat="1" ht="64" x14ac:dyDescent="0.2">
      <c r="A104" s="18">
        <v>101</v>
      </c>
      <c r="G104" s="18" t="s">
        <v>87</v>
      </c>
      <c r="I104" s="18" t="s">
        <v>85</v>
      </c>
      <c r="L104" s="18" t="s">
        <v>112</v>
      </c>
      <c r="M104" s="19" t="str">
        <f>VLOOKUP(RiskRegister[[#This Row],[Inherent Impact Level]],'Rating factors'!$F$4:$G$9,2,FALSE)</f>
        <v>--- Error ---</v>
      </c>
      <c r="N104" s="18" t="s">
        <v>89</v>
      </c>
      <c r="O104" s="19" t="str">
        <f>VLOOKUP(RiskRegister[[#This Row],[Inherent Likelihood Level]],'Rating factors'!$F$16:$G$21,2,FALSE)</f>
        <v>--- Error ---</v>
      </c>
      <c r="P104" s="19" t="str">
        <f>IFERROR(VLOOKUP(RiskRegister[[#This Row],[Inherent Risk Rating]],'Rating factors'!$F$30:$G$44,2,FALSE),"-- Error --")</f>
        <v>-- Error --</v>
      </c>
      <c r="Q104" s="19" t="str">
        <f>IFERROR(RiskRegister[[#This Row],[Inherent Impact Rating]]*RiskRegister[[#This Row],[Inherent Likelihood Rating]],"-- Error --")</f>
        <v>-- Error --</v>
      </c>
      <c r="R104" s="18" t="s">
        <v>111</v>
      </c>
      <c r="T104" s="18" t="s">
        <v>112</v>
      </c>
      <c r="U104" s="19" t="str">
        <f>VLOOKUP(RiskRegister[[#This Row],[Residual Impact Level]],'Rating factors'!$F$4:$G$9,2,FALSE)</f>
        <v>--- Error ---</v>
      </c>
      <c r="V104" s="18" t="s">
        <v>89</v>
      </c>
      <c r="W104" s="19" t="str">
        <f>VLOOKUP(RiskRegister[[#This Row],[Residual Likelihood Level]],'Rating factors'!$F$16:$G$21,2,FALSE)</f>
        <v>--- Error ---</v>
      </c>
      <c r="X104" s="19" t="str">
        <f>IFERROR(VLOOKUP(RiskRegister[[#This Row],[Residual Risk Rating]],'Rating factors'!$F$30:$G$44,2,FALSE),"-- Error --")</f>
        <v>-- Error --</v>
      </c>
      <c r="Y104" s="19" t="str">
        <f>IFERROR(RiskRegister[[#This Row],[Residual Impact Rating]]*RiskRegister[[#This Row],[Residual Likelihood Rating]],"-- Error --")</f>
        <v>-- Error --</v>
      </c>
      <c r="Z104" s="18" t="s">
        <v>113</v>
      </c>
      <c r="AB104" s="61"/>
      <c r="AD104" s="22" t="str">
        <f ca="1">IF(ISBLANK(RiskRegister[[#This Row],[Risk Due Date]]), "Missing Risk Due Date", IF(RiskRegister[[#This Row],[Risk Due Date]] &lt; TODAY(), "Overdue", "Not Overdue"))</f>
        <v>Missing Risk Due Date</v>
      </c>
      <c r="AF104" s="22" t="str">
        <f>IF(ISBLANK(RiskRegister[[#This Row],[Risk Due Date]]), "Missing Risk Due Date", TEXT(RiskRegister[[#This Row],[Risk Due Date]], "YYYY-MM"))</f>
        <v>Missing Risk Due Date</v>
      </c>
      <c r="AG104" s="22" t="str">
        <f>IF(RiskRegister[[#This Row],[Created Date]]="","Created Date missing",(TEXT(RiskRegister[[#This Row],[Created Date]],"mmm") &amp; "-" &amp; YEAR(RiskRegister[[#This Row],[Created Date]])))</f>
        <v>Created Date missing</v>
      </c>
      <c r="AH104" s="79">
        <f>IF(RiskRegister[[#This Row],[Risk Status]]="Closed",RiskRegister[[#This Row],[Risk Close Date]],RiskRegister[[#This Row],[Risk Due Date]])</f>
        <v>0</v>
      </c>
      <c r="AI104" s="79">
        <f>IF(RiskRegister[[#This Row],[Risk-Change-Date]]=0,DATE(2030,1,1),RiskRegister[[#This Row],[Risk-Change-Date]])</f>
        <v>47484</v>
      </c>
      <c r="AJ104" s="22" t="str">
        <f>RiskRegister[[#This Row],[Inherent Impact Level]]&amp;"-"&amp;RiskRegister[[#This Row],[Inherent Likelihood Level]]</f>
        <v>-- Select Impact ----- Select Likelihood --</v>
      </c>
      <c r="AK104" s="22" t="str">
        <f>RiskRegister[[#This Row],[Residual Impact Level]]&amp;"-"&amp;RiskRegister[[#This Row],[Residual Likelihood Level]]</f>
        <v>-- Select Impact ----- Select Likelihood --</v>
      </c>
      <c r="AL104" s="22" t="str">
        <f t="shared" si="2"/>
        <v>Error</v>
      </c>
      <c r="AM104" s="22" t="str">
        <f>IF(RiskRegister[[#This Row],[Risk Status]]="Closed",RiskRegister[[#This Row],[Residual Impact Level]],RiskRegister[[#This Row],[Inherent Impact Level]])</f>
        <v>-- Select Impact --</v>
      </c>
      <c r="AN104" s="22" t="str">
        <f>IF(RiskRegister[[#This Row],[Risk Status]]="Closed",RiskRegister[[#This Row],[Residual Likelihood Level]],RiskRegister[[#This Row],[Inherent Likelihood Level]])</f>
        <v>-- Select Likelihood --</v>
      </c>
      <c r="AO104" s="22" t="str">
        <f>IF(RiskRegister[[#This Row],[Risk Status]]="Closed",RiskRegister[[#This Row],[Residual-I-L-Combo]],RiskRegister[[#This Row],[Inherent-I-L-Combo]])</f>
        <v>-- Select Impact ----- Select Likelihood --</v>
      </c>
      <c r="AP104" s="22" t="str">
        <f t="shared" si="3"/>
        <v>-- Error --</v>
      </c>
    </row>
    <row r="105" spans="1:42" s="18" customFormat="1" ht="64" x14ac:dyDescent="0.2">
      <c r="A105" s="18">
        <v>102</v>
      </c>
      <c r="G105" s="18" t="s">
        <v>87</v>
      </c>
      <c r="I105" s="18" t="s">
        <v>85</v>
      </c>
      <c r="L105" s="18" t="s">
        <v>112</v>
      </c>
      <c r="M105" s="19" t="str">
        <f>VLOOKUP(RiskRegister[[#This Row],[Inherent Impact Level]],'Rating factors'!$F$4:$G$9,2,FALSE)</f>
        <v>--- Error ---</v>
      </c>
      <c r="N105" s="18" t="s">
        <v>89</v>
      </c>
      <c r="O105" s="19" t="str">
        <f>VLOOKUP(RiskRegister[[#This Row],[Inherent Likelihood Level]],'Rating factors'!$F$16:$G$21,2,FALSE)</f>
        <v>--- Error ---</v>
      </c>
      <c r="P105" s="19" t="str">
        <f>IFERROR(VLOOKUP(RiskRegister[[#This Row],[Inherent Risk Rating]],'Rating factors'!$F$30:$G$44,2,FALSE),"-- Error --")</f>
        <v>-- Error --</v>
      </c>
      <c r="Q105" s="19" t="str">
        <f>IFERROR(RiskRegister[[#This Row],[Inherent Impact Rating]]*RiskRegister[[#This Row],[Inherent Likelihood Rating]],"-- Error --")</f>
        <v>-- Error --</v>
      </c>
      <c r="R105" s="18" t="s">
        <v>111</v>
      </c>
      <c r="T105" s="18" t="s">
        <v>112</v>
      </c>
      <c r="U105" s="19" t="str">
        <f>VLOOKUP(RiskRegister[[#This Row],[Residual Impact Level]],'Rating factors'!$F$4:$G$9,2,FALSE)</f>
        <v>--- Error ---</v>
      </c>
      <c r="V105" s="18" t="s">
        <v>89</v>
      </c>
      <c r="W105" s="19" t="str">
        <f>VLOOKUP(RiskRegister[[#This Row],[Residual Likelihood Level]],'Rating factors'!$F$16:$G$21,2,FALSE)</f>
        <v>--- Error ---</v>
      </c>
      <c r="X105" s="19" t="str">
        <f>IFERROR(VLOOKUP(RiskRegister[[#This Row],[Residual Risk Rating]],'Rating factors'!$F$30:$G$44,2,FALSE),"-- Error --")</f>
        <v>-- Error --</v>
      </c>
      <c r="Y105" s="19" t="str">
        <f>IFERROR(RiskRegister[[#This Row],[Residual Impact Rating]]*RiskRegister[[#This Row],[Residual Likelihood Rating]],"-- Error --")</f>
        <v>-- Error --</v>
      </c>
      <c r="Z105" s="18" t="s">
        <v>113</v>
      </c>
      <c r="AB105" s="61"/>
      <c r="AD105" s="22" t="str">
        <f ca="1">IF(ISBLANK(RiskRegister[[#This Row],[Risk Due Date]]), "Missing Risk Due Date", IF(RiskRegister[[#This Row],[Risk Due Date]] &lt; TODAY(), "Overdue", "Not Overdue"))</f>
        <v>Missing Risk Due Date</v>
      </c>
      <c r="AF105" s="22" t="str">
        <f>IF(ISBLANK(RiskRegister[[#This Row],[Risk Due Date]]), "Missing Risk Due Date", TEXT(RiskRegister[[#This Row],[Risk Due Date]], "YYYY-MM"))</f>
        <v>Missing Risk Due Date</v>
      </c>
      <c r="AG105" s="22" t="str">
        <f>IF(RiskRegister[[#This Row],[Created Date]]="","Created Date missing",(TEXT(RiskRegister[[#This Row],[Created Date]],"mmm") &amp; "-" &amp; YEAR(RiskRegister[[#This Row],[Created Date]])))</f>
        <v>Created Date missing</v>
      </c>
      <c r="AH105" s="79">
        <f>IF(RiskRegister[[#This Row],[Risk Status]]="Closed",RiskRegister[[#This Row],[Risk Close Date]],RiskRegister[[#This Row],[Risk Due Date]])</f>
        <v>0</v>
      </c>
      <c r="AI105" s="79">
        <f>IF(RiskRegister[[#This Row],[Risk-Change-Date]]=0,DATE(2030,1,1),RiskRegister[[#This Row],[Risk-Change-Date]])</f>
        <v>47484</v>
      </c>
      <c r="AJ105" s="22" t="str">
        <f>RiskRegister[[#This Row],[Inherent Impact Level]]&amp;"-"&amp;RiskRegister[[#This Row],[Inherent Likelihood Level]]</f>
        <v>-- Select Impact ----- Select Likelihood --</v>
      </c>
      <c r="AK105" s="22" t="str">
        <f>RiskRegister[[#This Row],[Residual Impact Level]]&amp;"-"&amp;RiskRegister[[#This Row],[Residual Likelihood Level]]</f>
        <v>-- Select Impact ----- Select Likelihood --</v>
      </c>
      <c r="AL105" s="22" t="str">
        <f t="shared" si="2"/>
        <v>Error</v>
      </c>
      <c r="AM105" s="22" t="str">
        <f>IF(RiskRegister[[#This Row],[Risk Status]]="Closed",RiskRegister[[#This Row],[Residual Impact Level]],RiskRegister[[#This Row],[Inherent Impact Level]])</f>
        <v>-- Select Impact --</v>
      </c>
      <c r="AN105" s="22" t="str">
        <f>IF(RiskRegister[[#This Row],[Risk Status]]="Closed",RiskRegister[[#This Row],[Residual Likelihood Level]],RiskRegister[[#This Row],[Inherent Likelihood Level]])</f>
        <v>-- Select Likelihood --</v>
      </c>
      <c r="AO105" s="22" t="str">
        <f>IF(RiskRegister[[#This Row],[Risk Status]]="Closed",RiskRegister[[#This Row],[Residual-I-L-Combo]],RiskRegister[[#This Row],[Inherent-I-L-Combo]])</f>
        <v>-- Select Impact ----- Select Likelihood --</v>
      </c>
      <c r="AP105" s="22" t="str">
        <f t="shared" si="3"/>
        <v>-- Error --</v>
      </c>
    </row>
    <row r="106" spans="1:42" s="18" customFormat="1" ht="64" x14ac:dyDescent="0.2">
      <c r="A106" s="18">
        <v>103</v>
      </c>
      <c r="G106" s="18" t="s">
        <v>87</v>
      </c>
      <c r="I106" s="18" t="s">
        <v>85</v>
      </c>
      <c r="L106" s="18" t="s">
        <v>112</v>
      </c>
      <c r="M106" s="19" t="str">
        <f>VLOOKUP(RiskRegister[[#This Row],[Inherent Impact Level]],'Rating factors'!$F$4:$G$9,2,FALSE)</f>
        <v>--- Error ---</v>
      </c>
      <c r="N106" s="18" t="s">
        <v>89</v>
      </c>
      <c r="O106" s="19" t="str">
        <f>VLOOKUP(RiskRegister[[#This Row],[Inherent Likelihood Level]],'Rating factors'!$F$16:$G$21,2,FALSE)</f>
        <v>--- Error ---</v>
      </c>
      <c r="P106" s="19" t="str">
        <f>IFERROR(VLOOKUP(RiskRegister[[#This Row],[Inherent Risk Rating]],'Rating factors'!$F$30:$G$44,2,FALSE),"-- Error --")</f>
        <v>-- Error --</v>
      </c>
      <c r="Q106" s="19" t="str">
        <f>IFERROR(RiskRegister[[#This Row],[Inherent Impact Rating]]*RiskRegister[[#This Row],[Inherent Likelihood Rating]],"-- Error --")</f>
        <v>-- Error --</v>
      </c>
      <c r="R106" s="18" t="s">
        <v>111</v>
      </c>
      <c r="T106" s="18" t="s">
        <v>112</v>
      </c>
      <c r="U106" s="19" t="str">
        <f>VLOOKUP(RiskRegister[[#This Row],[Residual Impact Level]],'Rating factors'!$F$4:$G$9,2,FALSE)</f>
        <v>--- Error ---</v>
      </c>
      <c r="V106" s="18" t="s">
        <v>89</v>
      </c>
      <c r="W106" s="19" t="str">
        <f>VLOOKUP(RiskRegister[[#This Row],[Residual Likelihood Level]],'Rating factors'!$F$16:$G$21,2,FALSE)</f>
        <v>--- Error ---</v>
      </c>
      <c r="X106" s="19" t="str">
        <f>IFERROR(VLOOKUP(RiskRegister[[#This Row],[Residual Risk Rating]],'Rating factors'!$F$30:$G$44,2,FALSE),"-- Error --")</f>
        <v>-- Error --</v>
      </c>
      <c r="Y106" s="19" t="str">
        <f>IFERROR(RiskRegister[[#This Row],[Residual Impact Rating]]*RiskRegister[[#This Row],[Residual Likelihood Rating]],"-- Error --")</f>
        <v>-- Error --</v>
      </c>
      <c r="Z106" s="18" t="s">
        <v>113</v>
      </c>
      <c r="AB106" s="61"/>
      <c r="AD106" s="22" t="str">
        <f ca="1">IF(ISBLANK(RiskRegister[[#This Row],[Risk Due Date]]), "Missing Risk Due Date", IF(RiskRegister[[#This Row],[Risk Due Date]] &lt; TODAY(), "Overdue", "Not Overdue"))</f>
        <v>Missing Risk Due Date</v>
      </c>
      <c r="AF106" s="22" t="str">
        <f>IF(ISBLANK(RiskRegister[[#This Row],[Risk Due Date]]), "Missing Risk Due Date", TEXT(RiskRegister[[#This Row],[Risk Due Date]], "YYYY-MM"))</f>
        <v>Missing Risk Due Date</v>
      </c>
      <c r="AG106" s="22" t="str">
        <f>IF(RiskRegister[[#This Row],[Created Date]]="","Created Date missing",(TEXT(RiskRegister[[#This Row],[Created Date]],"mmm") &amp; "-" &amp; YEAR(RiskRegister[[#This Row],[Created Date]])))</f>
        <v>Created Date missing</v>
      </c>
      <c r="AH106" s="79">
        <f>IF(RiskRegister[[#This Row],[Risk Status]]="Closed",RiskRegister[[#This Row],[Risk Close Date]],RiskRegister[[#This Row],[Risk Due Date]])</f>
        <v>0</v>
      </c>
      <c r="AI106" s="79">
        <f>IF(RiskRegister[[#This Row],[Risk-Change-Date]]=0,DATE(2030,1,1),RiskRegister[[#This Row],[Risk-Change-Date]])</f>
        <v>47484</v>
      </c>
      <c r="AJ106" s="22" t="str">
        <f>RiskRegister[[#This Row],[Inherent Impact Level]]&amp;"-"&amp;RiskRegister[[#This Row],[Inherent Likelihood Level]]</f>
        <v>-- Select Impact ----- Select Likelihood --</v>
      </c>
      <c r="AK106" s="22" t="str">
        <f>RiskRegister[[#This Row],[Residual Impact Level]]&amp;"-"&amp;RiskRegister[[#This Row],[Residual Likelihood Level]]</f>
        <v>-- Select Impact ----- Select Likelihood --</v>
      </c>
      <c r="AL106" s="22" t="str">
        <f t="shared" si="2"/>
        <v>Error</v>
      </c>
      <c r="AM106" s="22" t="str">
        <f>IF(RiskRegister[[#This Row],[Risk Status]]="Closed",RiskRegister[[#This Row],[Residual Impact Level]],RiskRegister[[#This Row],[Inherent Impact Level]])</f>
        <v>-- Select Impact --</v>
      </c>
      <c r="AN106" s="22" t="str">
        <f>IF(RiskRegister[[#This Row],[Risk Status]]="Closed",RiskRegister[[#This Row],[Residual Likelihood Level]],RiskRegister[[#This Row],[Inherent Likelihood Level]])</f>
        <v>-- Select Likelihood --</v>
      </c>
      <c r="AO106" s="22" t="str">
        <f>IF(RiskRegister[[#This Row],[Risk Status]]="Closed",RiskRegister[[#This Row],[Residual-I-L-Combo]],RiskRegister[[#This Row],[Inherent-I-L-Combo]])</f>
        <v>-- Select Impact ----- Select Likelihood --</v>
      </c>
      <c r="AP106" s="22" t="str">
        <f t="shared" si="3"/>
        <v>-- Error --</v>
      </c>
    </row>
    <row r="107" spans="1:42" s="18" customFormat="1" ht="64" x14ac:dyDescent="0.2">
      <c r="A107" s="18">
        <v>104</v>
      </c>
      <c r="G107" s="18" t="s">
        <v>87</v>
      </c>
      <c r="I107" s="18" t="s">
        <v>85</v>
      </c>
      <c r="L107" s="18" t="s">
        <v>112</v>
      </c>
      <c r="M107" s="19" t="str">
        <f>VLOOKUP(RiskRegister[[#This Row],[Inherent Impact Level]],'Rating factors'!$F$4:$G$9,2,FALSE)</f>
        <v>--- Error ---</v>
      </c>
      <c r="N107" s="18" t="s">
        <v>89</v>
      </c>
      <c r="O107" s="19" t="str">
        <f>VLOOKUP(RiskRegister[[#This Row],[Inherent Likelihood Level]],'Rating factors'!$F$16:$G$21,2,FALSE)</f>
        <v>--- Error ---</v>
      </c>
      <c r="P107" s="19" t="str">
        <f>IFERROR(VLOOKUP(RiskRegister[[#This Row],[Inherent Risk Rating]],'Rating factors'!$F$30:$G$44,2,FALSE),"-- Error --")</f>
        <v>-- Error --</v>
      </c>
      <c r="Q107" s="19" t="str">
        <f>IFERROR(RiskRegister[[#This Row],[Inherent Impact Rating]]*RiskRegister[[#This Row],[Inherent Likelihood Rating]],"-- Error --")</f>
        <v>-- Error --</v>
      </c>
      <c r="R107" s="18" t="s">
        <v>111</v>
      </c>
      <c r="T107" s="18" t="s">
        <v>112</v>
      </c>
      <c r="U107" s="19" t="str">
        <f>VLOOKUP(RiskRegister[[#This Row],[Residual Impact Level]],'Rating factors'!$F$4:$G$9,2,FALSE)</f>
        <v>--- Error ---</v>
      </c>
      <c r="V107" s="18" t="s">
        <v>89</v>
      </c>
      <c r="W107" s="19" t="str">
        <f>VLOOKUP(RiskRegister[[#This Row],[Residual Likelihood Level]],'Rating factors'!$F$16:$G$21,2,FALSE)</f>
        <v>--- Error ---</v>
      </c>
      <c r="X107" s="19" t="str">
        <f>IFERROR(VLOOKUP(RiskRegister[[#This Row],[Residual Risk Rating]],'Rating factors'!$F$30:$G$44,2,FALSE),"-- Error --")</f>
        <v>-- Error --</v>
      </c>
      <c r="Y107" s="19" t="str">
        <f>IFERROR(RiskRegister[[#This Row],[Residual Impact Rating]]*RiskRegister[[#This Row],[Residual Likelihood Rating]],"-- Error --")</f>
        <v>-- Error --</v>
      </c>
      <c r="Z107" s="18" t="s">
        <v>113</v>
      </c>
      <c r="AB107" s="61"/>
      <c r="AD107" s="22" t="str">
        <f ca="1">IF(ISBLANK(RiskRegister[[#This Row],[Risk Due Date]]), "Missing Risk Due Date", IF(RiskRegister[[#This Row],[Risk Due Date]] &lt; TODAY(), "Overdue", "Not Overdue"))</f>
        <v>Missing Risk Due Date</v>
      </c>
      <c r="AF107" s="22" t="str">
        <f>IF(ISBLANK(RiskRegister[[#This Row],[Risk Due Date]]), "Missing Risk Due Date", TEXT(RiskRegister[[#This Row],[Risk Due Date]], "YYYY-MM"))</f>
        <v>Missing Risk Due Date</v>
      </c>
      <c r="AG107" s="22" t="str">
        <f>IF(RiskRegister[[#This Row],[Created Date]]="","Created Date missing",(TEXT(RiskRegister[[#This Row],[Created Date]],"mmm") &amp; "-" &amp; YEAR(RiskRegister[[#This Row],[Created Date]])))</f>
        <v>Created Date missing</v>
      </c>
      <c r="AH107" s="79">
        <f>IF(RiskRegister[[#This Row],[Risk Status]]="Closed",RiskRegister[[#This Row],[Risk Close Date]],RiskRegister[[#This Row],[Risk Due Date]])</f>
        <v>0</v>
      </c>
      <c r="AI107" s="79">
        <f>IF(RiskRegister[[#This Row],[Risk-Change-Date]]=0,DATE(2030,1,1),RiskRegister[[#This Row],[Risk-Change-Date]])</f>
        <v>47484</v>
      </c>
      <c r="AJ107" s="22" t="str">
        <f>RiskRegister[[#This Row],[Inherent Impact Level]]&amp;"-"&amp;RiskRegister[[#This Row],[Inherent Likelihood Level]]</f>
        <v>-- Select Impact ----- Select Likelihood --</v>
      </c>
      <c r="AK107" s="22" t="str">
        <f>RiskRegister[[#This Row],[Residual Impact Level]]&amp;"-"&amp;RiskRegister[[#This Row],[Residual Likelihood Level]]</f>
        <v>-- Select Impact ----- Select Likelihood --</v>
      </c>
      <c r="AL107" s="22" t="str">
        <f t="shared" si="2"/>
        <v>Error</v>
      </c>
      <c r="AM107" s="22" t="str">
        <f>IF(RiskRegister[[#This Row],[Risk Status]]="Closed",RiskRegister[[#This Row],[Residual Impact Level]],RiskRegister[[#This Row],[Inherent Impact Level]])</f>
        <v>-- Select Impact --</v>
      </c>
      <c r="AN107" s="22" t="str">
        <f>IF(RiskRegister[[#This Row],[Risk Status]]="Closed",RiskRegister[[#This Row],[Residual Likelihood Level]],RiskRegister[[#This Row],[Inherent Likelihood Level]])</f>
        <v>-- Select Likelihood --</v>
      </c>
      <c r="AO107" s="22" t="str">
        <f>IF(RiskRegister[[#This Row],[Risk Status]]="Closed",RiskRegister[[#This Row],[Residual-I-L-Combo]],RiskRegister[[#This Row],[Inherent-I-L-Combo]])</f>
        <v>-- Select Impact ----- Select Likelihood --</v>
      </c>
      <c r="AP107" s="22" t="str">
        <f t="shared" si="3"/>
        <v>-- Error --</v>
      </c>
    </row>
    <row r="108" spans="1:42" s="18" customFormat="1" ht="64" x14ac:dyDescent="0.2">
      <c r="A108" s="18">
        <v>105</v>
      </c>
      <c r="G108" s="18" t="s">
        <v>87</v>
      </c>
      <c r="I108" s="18" t="s">
        <v>85</v>
      </c>
      <c r="L108" s="18" t="s">
        <v>112</v>
      </c>
      <c r="M108" s="19" t="str">
        <f>VLOOKUP(RiskRegister[[#This Row],[Inherent Impact Level]],'Rating factors'!$F$4:$G$9,2,FALSE)</f>
        <v>--- Error ---</v>
      </c>
      <c r="N108" s="18" t="s">
        <v>89</v>
      </c>
      <c r="O108" s="19" t="str">
        <f>VLOOKUP(RiskRegister[[#This Row],[Inherent Likelihood Level]],'Rating factors'!$F$16:$G$21,2,FALSE)</f>
        <v>--- Error ---</v>
      </c>
      <c r="P108" s="19" t="str">
        <f>IFERROR(VLOOKUP(RiskRegister[[#This Row],[Inherent Risk Rating]],'Rating factors'!$F$30:$G$44,2,FALSE),"-- Error --")</f>
        <v>-- Error --</v>
      </c>
      <c r="Q108" s="19" t="str">
        <f>IFERROR(RiskRegister[[#This Row],[Inherent Impact Rating]]*RiskRegister[[#This Row],[Inherent Likelihood Rating]],"-- Error --")</f>
        <v>-- Error --</v>
      </c>
      <c r="R108" s="18" t="s">
        <v>111</v>
      </c>
      <c r="T108" s="18" t="s">
        <v>112</v>
      </c>
      <c r="U108" s="19" t="str">
        <f>VLOOKUP(RiskRegister[[#This Row],[Residual Impact Level]],'Rating factors'!$F$4:$G$9,2,FALSE)</f>
        <v>--- Error ---</v>
      </c>
      <c r="V108" s="18" t="s">
        <v>89</v>
      </c>
      <c r="W108" s="19" t="str">
        <f>VLOOKUP(RiskRegister[[#This Row],[Residual Likelihood Level]],'Rating factors'!$F$16:$G$21,2,FALSE)</f>
        <v>--- Error ---</v>
      </c>
      <c r="X108" s="19" t="str">
        <f>IFERROR(VLOOKUP(RiskRegister[[#This Row],[Residual Risk Rating]],'Rating factors'!$F$30:$G$44,2,FALSE),"-- Error --")</f>
        <v>-- Error --</v>
      </c>
      <c r="Y108" s="19" t="str">
        <f>IFERROR(RiskRegister[[#This Row],[Residual Impact Rating]]*RiskRegister[[#This Row],[Residual Likelihood Rating]],"-- Error --")</f>
        <v>-- Error --</v>
      </c>
      <c r="Z108" s="18" t="s">
        <v>113</v>
      </c>
      <c r="AB108" s="61"/>
      <c r="AD108" s="22" t="str">
        <f ca="1">IF(ISBLANK(RiskRegister[[#This Row],[Risk Due Date]]), "Missing Risk Due Date", IF(RiskRegister[[#This Row],[Risk Due Date]] &lt; TODAY(), "Overdue", "Not Overdue"))</f>
        <v>Missing Risk Due Date</v>
      </c>
      <c r="AF108" s="22" t="str">
        <f>IF(ISBLANK(RiskRegister[[#This Row],[Risk Due Date]]), "Missing Risk Due Date", TEXT(RiskRegister[[#This Row],[Risk Due Date]], "YYYY-MM"))</f>
        <v>Missing Risk Due Date</v>
      </c>
      <c r="AG108" s="22" t="str">
        <f>IF(RiskRegister[[#This Row],[Created Date]]="","Created Date missing",(TEXT(RiskRegister[[#This Row],[Created Date]],"mmm") &amp; "-" &amp; YEAR(RiskRegister[[#This Row],[Created Date]])))</f>
        <v>Created Date missing</v>
      </c>
      <c r="AH108" s="79">
        <f>IF(RiskRegister[[#This Row],[Risk Status]]="Closed",RiskRegister[[#This Row],[Risk Close Date]],RiskRegister[[#This Row],[Risk Due Date]])</f>
        <v>0</v>
      </c>
      <c r="AI108" s="79">
        <f>IF(RiskRegister[[#This Row],[Risk-Change-Date]]=0,DATE(2030,1,1),RiskRegister[[#This Row],[Risk-Change-Date]])</f>
        <v>47484</v>
      </c>
      <c r="AJ108" s="22" t="str">
        <f>RiskRegister[[#This Row],[Inherent Impact Level]]&amp;"-"&amp;RiskRegister[[#This Row],[Inherent Likelihood Level]]</f>
        <v>-- Select Impact ----- Select Likelihood --</v>
      </c>
      <c r="AK108" s="22" t="str">
        <f>RiskRegister[[#This Row],[Residual Impact Level]]&amp;"-"&amp;RiskRegister[[#This Row],[Residual Likelihood Level]]</f>
        <v>-- Select Impact ----- Select Likelihood --</v>
      </c>
      <c r="AL108" s="22" t="str">
        <f t="shared" si="2"/>
        <v>Error</v>
      </c>
      <c r="AM108" s="22" t="str">
        <f>IF(RiskRegister[[#This Row],[Risk Status]]="Closed",RiskRegister[[#This Row],[Residual Impact Level]],RiskRegister[[#This Row],[Inherent Impact Level]])</f>
        <v>-- Select Impact --</v>
      </c>
      <c r="AN108" s="22" t="str">
        <f>IF(RiskRegister[[#This Row],[Risk Status]]="Closed",RiskRegister[[#This Row],[Residual Likelihood Level]],RiskRegister[[#This Row],[Inherent Likelihood Level]])</f>
        <v>-- Select Likelihood --</v>
      </c>
      <c r="AO108" s="22" t="str">
        <f>IF(RiskRegister[[#This Row],[Risk Status]]="Closed",RiskRegister[[#This Row],[Residual-I-L-Combo]],RiskRegister[[#This Row],[Inherent-I-L-Combo]])</f>
        <v>-- Select Impact ----- Select Likelihood --</v>
      </c>
      <c r="AP108" s="22" t="str">
        <f t="shared" si="3"/>
        <v>-- Error --</v>
      </c>
    </row>
    <row r="109" spans="1:42" s="18" customFormat="1" ht="64" x14ac:dyDescent="0.2">
      <c r="A109" s="18">
        <v>106</v>
      </c>
      <c r="G109" s="18" t="s">
        <v>87</v>
      </c>
      <c r="I109" s="18" t="s">
        <v>85</v>
      </c>
      <c r="L109" s="18" t="s">
        <v>112</v>
      </c>
      <c r="M109" s="19" t="str">
        <f>VLOOKUP(RiskRegister[[#This Row],[Inherent Impact Level]],'Rating factors'!$F$4:$G$9,2,FALSE)</f>
        <v>--- Error ---</v>
      </c>
      <c r="N109" s="18" t="s">
        <v>89</v>
      </c>
      <c r="O109" s="19" t="str">
        <f>VLOOKUP(RiskRegister[[#This Row],[Inherent Likelihood Level]],'Rating factors'!$F$16:$G$21,2,FALSE)</f>
        <v>--- Error ---</v>
      </c>
      <c r="P109" s="19" t="str">
        <f>IFERROR(VLOOKUP(RiskRegister[[#This Row],[Inherent Risk Rating]],'Rating factors'!$F$30:$G$44,2,FALSE),"-- Error --")</f>
        <v>-- Error --</v>
      </c>
      <c r="Q109" s="19" t="str">
        <f>IFERROR(RiskRegister[[#This Row],[Inherent Impact Rating]]*RiskRegister[[#This Row],[Inherent Likelihood Rating]],"-- Error --")</f>
        <v>-- Error --</v>
      </c>
      <c r="R109" s="18" t="s">
        <v>111</v>
      </c>
      <c r="T109" s="18" t="s">
        <v>112</v>
      </c>
      <c r="U109" s="19" t="str">
        <f>VLOOKUP(RiskRegister[[#This Row],[Residual Impact Level]],'Rating factors'!$F$4:$G$9,2,FALSE)</f>
        <v>--- Error ---</v>
      </c>
      <c r="V109" s="18" t="s">
        <v>89</v>
      </c>
      <c r="W109" s="19" t="str">
        <f>VLOOKUP(RiskRegister[[#This Row],[Residual Likelihood Level]],'Rating factors'!$F$16:$G$21,2,FALSE)</f>
        <v>--- Error ---</v>
      </c>
      <c r="X109" s="19" t="str">
        <f>IFERROR(VLOOKUP(RiskRegister[[#This Row],[Residual Risk Rating]],'Rating factors'!$F$30:$G$44,2,FALSE),"-- Error --")</f>
        <v>-- Error --</v>
      </c>
      <c r="Y109" s="19" t="str">
        <f>IFERROR(RiskRegister[[#This Row],[Residual Impact Rating]]*RiskRegister[[#This Row],[Residual Likelihood Rating]],"-- Error --")</f>
        <v>-- Error --</v>
      </c>
      <c r="Z109" s="18" t="s">
        <v>113</v>
      </c>
      <c r="AB109" s="61"/>
      <c r="AD109" s="22" t="str">
        <f ca="1">IF(ISBLANK(RiskRegister[[#This Row],[Risk Due Date]]), "Missing Risk Due Date", IF(RiskRegister[[#This Row],[Risk Due Date]] &lt; TODAY(), "Overdue", "Not Overdue"))</f>
        <v>Missing Risk Due Date</v>
      </c>
      <c r="AF109" s="22" t="str">
        <f>IF(ISBLANK(RiskRegister[[#This Row],[Risk Due Date]]), "Missing Risk Due Date", TEXT(RiskRegister[[#This Row],[Risk Due Date]], "YYYY-MM"))</f>
        <v>Missing Risk Due Date</v>
      </c>
      <c r="AG109" s="22" t="str">
        <f>IF(RiskRegister[[#This Row],[Created Date]]="","Created Date missing",(TEXT(RiskRegister[[#This Row],[Created Date]],"mmm") &amp; "-" &amp; YEAR(RiskRegister[[#This Row],[Created Date]])))</f>
        <v>Created Date missing</v>
      </c>
      <c r="AH109" s="79">
        <f>IF(RiskRegister[[#This Row],[Risk Status]]="Closed",RiskRegister[[#This Row],[Risk Close Date]],RiskRegister[[#This Row],[Risk Due Date]])</f>
        <v>0</v>
      </c>
      <c r="AI109" s="79">
        <f>IF(RiskRegister[[#This Row],[Risk-Change-Date]]=0,DATE(2030,1,1),RiskRegister[[#This Row],[Risk-Change-Date]])</f>
        <v>47484</v>
      </c>
      <c r="AJ109" s="22" t="str">
        <f>RiskRegister[[#This Row],[Inherent Impact Level]]&amp;"-"&amp;RiskRegister[[#This Row],[Inherent Likelihood Level]]</f>
        <v>-- Select Impact ----- Select Likelihood --</v>
      </c>
      <c r="AK109" s="22" t="str">
        <f>RiskRegister[[#This Row],[Residual Impact Level]]&amp;"-"&amp;RiskRegister[[#This Row],[Residual Likelihood Level]]</f>
        <v>-- Select Impact ----- Select Likelihood --</v>
      </c>
      <c r="AL109" s="22" t="str">
        <f t="shared" si="2"/>
        <v>Error</v>
      </c>
      <c r="AM109" s="22" t="str">
        <f>IF(RiskRegister[[#This Row],[Risk Status]]="Closed",RiskRegister[[#This Row],[Residual Impact Level]],RiskRegister[[#This Row],[Inherent Impact Level]])</f>
        <v>-- Select Impact --</v>
      </c>
      <c r="AN109" s="22" t="str">
        <f>IF(RiskRegister[[#This Row],[Risk Status]]="Closed",RiskRegister[[#This Row],[Residual Likelihood Level]],RiskRegister[[#This Row],[Inherent Likelihood Level]])</f>
        <v>-- Select Likelihood --</v>
      </c>
      <c r="AO109" s="22" t="str">
        <f>IF(RiskRegister[[#This Row],[Risk Status]]="Closed",RiskRegister[[#This Row],[Residual-I-L-Combo]],RiskRegister[[#This Row],[Inherent-I-L-Combo]])</f>
        <v>-- Select Impact ----- Select Likelihood --</v>
      </c>
      <c r="AP109" s="22" t="str">
        <f t="shared" si="3"/>
        <v>-- Error --</v>
      </c>
    </row>
    <row r="110" spans="1:42" s="18" customFormat="1" ht="64" x14ac:dyDescent="0.2">
      <c r="A110" s="18">
        <v>107</v>
      </c>
      <c r="G110" s="18" t="s">
        <v>87</v>
      </c>
      <c r="I110" s="18" t="s">
        <v>85</v>
      </c>
      <c r="L110" s="18" t="s">
        <v>112</v>
      </c>
      <c r="M110" s="19" t="str">
        <f>VLOOKUP(RiskRegister[[#This Row],[Inherent Impact Level]],'Rating factors'!$F$4:$G$9,2,FALSE)</f>
        <v>--- Error ---</v>
      </c>
      <c r="N110" s="18" t="s">
        <v>89</v>
      </c>
      <c r="O110" s="19" t="str">
        <f>VLOOKUP(RiskRegister[[#This Row],[Inherent Likelihood Level]],'Rating factors'!$F$16:$G$21,2,FALSE)</f>
        <v>--- Error ---</v>
      </c>
      <c r="P110" s="19" t="str">
        <f>IFERROR(VLOOKUP(RiskRegister[[#This Row],[Inherent Risk Rating]],'Rating factors'!$F$30:$G$44,2,FALSE),"-- Error --")</f>
        <v>-- Error --</v>
      </c>
      <c r="Q110" s="19" t="str">
        <f>IFERROR(RiskRegister[[#This Row],[Inherent Impact Rating]]*RiskRegister[[#This Row],[Inherent Likelihood Rating]],"-- Error --")</f>
        <v>-- Error --</v>
      </c>
      <c r="R110" s="18" t="s">
        <v>111</v>
      </c>
      <c r="T110" s="18" t="s">
        <v>112</v>
      </c>
      <c r="U110" s="19" t="str">
        <f>VLOOKUP(RiskRegister[[#This Row],[Residual Impact Level]],'Rating factors'!$F$4:$G$9,2,FALSE)</f>
        <v>--- Error ---</v>
      </c>
      <c r="V110" s="18" t="s">
        <v>89</v>
      </c>
      <c r="W110" s="19" t="str">
        <f>VLOOKUP(RiskRegister[[#This Row],[Residual Likelihood Level]],'Rating factors'!$F$16:$G$21,2,FALSE)</f>
        <v>--- Error ---</v>
      </c>
      <c r="X110" s="19" t="str">
        <f>IFERROR(VLOOKUP(RiskRegister[[#This Row],[Residual Risk Rating]],'Rating factors'!$F$30:$G$44,2,FALSE),"-- Error --")</f>
        <v>-- Error --</v>
      </c>
      <c r="Y110" s="19" t="str">
        <f>IFERROR(RiskRegister[[#This Row],[Residual Impact Rating]]*RiskRegister[[#This Row],[Residual Likelihood Rating]],"-- Error --")</f>
        <v>-- Error --</v>
      </c>
      <c r="Z110" s="18" t="s">
        <v>113</v>
      </c>
      <c r="AB110" s="61"/>
      <c r="AD110" s="22" t="str">
        <f ca="1">IF(ISBLANK(RiskRegister[[#This Row],[Risk Due Date]]), "Missing Risk Due Date", IF(RiskRegister[[#This Row],[Risk Due Date]] &lt; TODAY(), "Overdue", "Not Overdue"))</f>
        <v>Missing Risk Due Date</v>
      </c>
      <c r="AF110" s="22" t="str">
        <f>IF(ISBLANK(RiskRegister[[#This Row],[Risk Due Date]]), "Missing Risk Due Date", TEXT(RiskRegister[[#This Row],[Risk Due Date]], "YYYY-MM"))</f>
        <v>Missing Risk Due Date</v>
      </c>
      <c r="AG110" s="22" t="str">
        <f>IF(RiskRegister[[#This Row],[Created Date]]="","Created Date missing",(TEXT(RiskRegister[[#This Row],[Created Date]],"mmm") &amp; "-" &amp; YEAR(RiskRegister[[#This Row],[Created Date]])))</f>
        <v>Created Date missing</v>
      </c>
      <c r="AH110" s="79">
        <f>IF(RiskRegister[[#This Row],[Risk Status]]="Closed",RiskRegister[[#This Row],[Risk Close Date]],RiskRegister[[#This Row],[Risk Due Date]])</f>
        <v>0</v>
      </c>
      <c r="AI110" s="79">
        <f>IF(RiskRegister[[#This Row],[Risk-Change-Date]]=0,DATE(2030,1,1),RiskRegister[[#This Row],[Risk-Change-Date]])</f>
        <v>47484</v>
      </c>
      <c r="AJ110" s="22" t="str">
        <f>RiskRegister[[#This Row],[Inherent Impact Level]]&amp;"-"&amp;RiskRegister[[#This Row],[Inherent Likelihood Level]]</f>
        <v>-- Select Impact ----- Select Likelihood --</v>
      </c>
      <c r="AK110" s="22" t="str">
        <f>RiskRegister[[#This Row],[Residual Impact Level]]&amp;"-"&amp;RiskRegister[[#This Row],[Residual Likelihood Level]]</f>
        <v>-- Select Impact ----- Select Likelihood --</v>
      </c>
      <c r="AL110" s="22" t="str">
        <f t="shared" si="2"/>
        <v>Error</v>
      </c>
      <c r="AM110" s="22" t="str">
        <f>IF(RiskRegister[[#This Row],[Risk Status]]="Closed",RiskRegister[[#This Row],[Residual Impact Level]],RiskRegister[[#This Row],[Inherent Impact Level]])</f>
        <v>-- Select Impact --</v>
      </c>
      <c r="AN110" s="22" t="str">
        <f>IF(RiskRegister[[#This Row],[Risk Status]]="Closed",RiskRegister[[#This Row],[Residual Likelihood Level]],RiskRegister[[#This Row],[Inherent Likelihood Level]])</f>
        <v>-- Select Likelihood --</v>
      </c>
      <c r="AO110" s="22" t="str">
        <f>IF(RiskRegister[[#This Row],[Risk Status]]="Closed",RiskRegister[[#This Row],[Residual-I-L-Combo]],RiskRegister[[#This Row],[Inherent-I-L-Combo]])</f>
        <v>-- Select Impact ----- Select Likelihood --</v>
      </c>
      <c r="AP110" s="22" t="str">
        <f t="shared" si="3"/>
        <v>-- Error --</v>
      </c>
    </row>
    <row r="111" spans="1:42" s="18" customFormat="1" ht="64" x14ac:dyDescent="0.2">
      <c r="A111" s="18">
        <v>108</v>
      </c>
      <c r="G111" s="18" t="s">
        <v>87</v>
      </c>
      <c r="I111" s="18" t="s">
        <v>85</v>
      </c>
      <c r="L111" s="18" t="s">
        <v>112</v>
      </c>
      <c r="M111" s="19" t="str">
        <f>VLOOKUP(RiskRegister[[#This Row],[Inherent Impact Level]],'Rating factors'!$F$4:$G$9,2,FALSE)</f>
        <v>--- Error ---</v>
      </c>
      <c r="N111" s="18" t="s">
        <v>89</v>
      </c>
      <c r="O111" s="19" t="str">
        <f>VLOOKUP(RiskRegister[[#This Row],[Inherent Likelihood Level]],'Rating factors'!$F$16:$G$21,2,FALSE)</f>
        <v>--- Error ---</v>
      </c>
      <c r="P111" s="19" t="str">
        <f>IFERROR(VLOOKUP(RiskRegister[[#This Row],[Inherent Risk Rating]],'Rating factors'!$F$30:$G$44,2,FALSE),"-- Error --")</f>
        <v>-- Error --</v>
      </c>
      <c r="Q111" s="19" t="str">
        <f>IFERROR(RiskRegister[[#This Row],[Inherent Impact Rating]]*RiskRegister[[#This Row],[Inherent Likelihood Rating]],"-- Error --")</f>
        <v>-- Error --</v>
      </c>
      <c r="R111" s="18" t="s">
        <v>111</v>
      </c>
      <c r="T111" s="18" t="s">
        <v>112</v>
      </c>
      <c r="U111" s="19" t="str">
        <f>VLOOKUP(RiskRegister[[#This Row],[Residual Impact Level]],'Rating factors'!$F$4:$G$9,2,FALSE)</f>
        <v>--- Error ---</v>
      </c>
      <c r="V111" s="18" t="s">
        <v>89</v>
      </c>
      <c r="W111" s="19" t="str">
        <f>VLOOKUP(RiskRegister[[#This Row],[Residual Likelihood Level]],'Rating factors'!$F$16:$G$21,2,FALSE)</f>
        <v>--- Error ---</v>
      </c>
      <c r="X111" s="19" t="str">
        <f>IFERROR(VLOOKUP(RiskRegister[[#This Row],[Residual Risk Rating]],'Rating factors'!$F$30:$G$44,2,FALSE),"-- Error --")</f>
        <v>-- Error --</v>
      </c>
      <c r="Y111" s="19" t="str">
        <f>IFERROR(RiskRegister[[#This Row],[Residual Impact Rating]]*RiskRegister[[#This Row],[Residual Likelihood Rating]],"-- Error --")</f>
        <v>-- Error --</v>
      </c>
      <c r="Z111" s="18" t="s">
        <v>113</v>
      </c>
      <c r="AB111" s="61"/>
      <c r="AD111" s="22" t="str">
        <f ca="1">IF(ISBLANK(RiskRegister[[#This Row],[Risk Due Date]]), "Missing Risk Due Date", IF(RiskRegister[[#This Row],[Risk Due Date]] &lt; TODAY(), "Overdue", "Not Overdue"))</f>
        <v>Missing Risk Due Date</v>
      </c>
      <c r="AF111" s="22" t="str">
        <f>IF(ISBLANK(RiskRegister[[#This Row],[Risk Due Date]]), "Missing Risk Due Date", TEXT(RiskRegister[[#This Row],[Risk Due Date]], "YYYY-MM"))</f>
        <v>Missing Risk Due Date</v>
      </c>
      <c r="AG111" s="22" t="str">
        <f>IF(RiskRegister[[#This Row],[Created Date]]="","Created Date missing",(TEXT(RiskRegister[[#This Row],[Created Date]],"mmm") &amp; "-" &amp; YEAR(RiskRegister[[#This Row],[Created Date]])))</f>
        <v>Created Date missing</v>
      </c>
      <c r="AH111" s="79">
        <f>IF(RiskRegister[[#This Row],[Risk Status]]="Closed",RiskRegister[[#This Row],[Risk Close Date]],RiskRegister[[#This Row],[Risk Due Date]])</f>
        <v>0</v>
      </c>
      <c r="AI111" s="79">
        <f>IF(RiskRegister[[#This Row],[Risk-Change-Date]]=0,DATE(2030,1,1),RiskRegister[[#This Row],[Risk-Change-Date]])</f>
        <v>47484</v>
      </c>
      <c r="AJ111" s="22" t="str">
        <f>RiskRegister[[#This Row],[Inherent Impact Level]]&amp;"-"&amp;RiskRegister[[#This Row],[Inherent Likelihood Level]]</f>
        <v>-- Select Impact ----- Select Likelihood --</v>
      </c>
      <c r="AK111" s="22" t="str">
        <f>RiskRegister[[#This Row],[Residual Impact Level]]&amp;"-"&amp;RiskRegister[[#This Row],[Residual Likelihood Level]]</f>
        <v>-- Select Impact ----- Select Likelihood --</v>
      </c>
      <c r="AL111" s="22" t="str">
        <f t="shared" si="2"/>
        <v>Error</v>
      </c>
      <c r="AM111" s="22" t="str">
        <f>IF(RiskRegister[[#This Row],[Risk Status]]="Closed",RiskRegister[[#This Row],[Residual Impact Level]],RiskRegister[[#This Row],[Inherent Impact Level]])</f>
        <v>-- Select Impact --</v>
      </c>
      <c r="AN111" s="22" t="str">
        <f>IF(RiskRegister[[#This Row],[Risk Status]]="Closed",RiskRegister[[#This Row],[Residual Likelihood Level]],RiskRegister[[#This Row],[Inherent Likelihood Level]])</f>
        <v>-- Select Likelihood --</v>
      </c>
      <c r="AO111" s="22" t="str">
        <f>IF(RiskRegister[[#This Row],[Risk Status]]="Closed",RiskRegister[[#This Row],[Residual-I-L-Combo]],RiskRegister[[#This Row],[Inherent-I-L-Combo]])</f>
        <v>-- Select Impact ----- Select Likelihood --</v>
      </c>
      <c r="AP111" s="22" t="str">
        <f t="shared" si="3"/>
        <v>-- Error --</v>
      </c>
    </row>
    <row r="112" spans="1:42" s="18" customFormat="1" ht="64" x14ac:dyDescent="0.2">
      <c r="A112" s="18">
        <v>109</v>
      </c>
      <c r="G112" s="18" t="s">
        <v>87</v>
      </c>
      <c r="I112" s="18" t="s">
        <v>85</v>
      </c>
      <c r="L112" s="18" t="s">
        <v>112</v>
      </c>
      <c r="M112" s="19" t="str">
        <f>VLOOKUP(RiskRegister[[#This Row],[Inherent Impact Level]],'Rating factors'!$F$4:$G$9,2,FALSE)</f>
        <v>--- Error ---</v>
      </c>
      <c r="N112" s="18" t="s">
        <v>89</v>
      </c>
      <c r="O112" s="19" t="str">
        <f>VLOOKUP(RiskRegister[[#This Row],[Inherent Likelihood Level]],'Rating factors'!$F$16:$G$21,2,FALSE)</f>
        <v>--- Error ---</v>
      </c>
      <c r="P112" s="19" t="str">
        <f>IFERROR(VLOOKUP(RiskRegister[[#This Row],[Inherent Risk Rating]],'Rating factors'!$F$30:$G$44,2,FALSE),"-- Error --")</f>
        <v>-- Error --</v>
      </c>
      <c r="Q112" s="19" t="str">
        <f>IFERROR(RiskRegister[[#This Row],[Inherent Impact Rating]]*RiskRegister[[#This Row],[Inherent Likelihood Rating]],"-- Error --")</f>
        <v>-- Error --</v>
      </c>
      <c r="R112" s="18" t="s">
        <v>111</v>
      </c>
      <c r="T112" s="18" t="s">
        <v>112</v>
      </c>
      <c r="U112" s="19" t="str">
        <f>VLOOKUP(RiskRegister[[#This Row],[Residual Impact Level]],'Rating factors'!$F$4:$G$9,2,FALSE)</f>
        <v>--- Error ---</v>
      </c>
      <c r="V112" s="18" t="s">
        <v>89</v>
      </c>
      <c r="W112" s="19" t="str">
        <f>VLOOKUP(RiskRegister[[#This Row],[Residual Likelihood Level]],'Rating factors'!$F$16:$G$21,2,FALSE)</f>
        <v>--- Error ---</v>
      </c>
      <c r="X112" s="19" t="str">
        <f>IFERROR(VLOOKUP(RiskRegister[[#This Row],[Residual Risk Rating]],'Rating factors'!$F$30:$G$44,2,FALSE),"-- Error --")</f>
        <v>-- Error --</v>
      </c>
      <c r="Y112" s="19" t="str">
        <f>IFERROR(RiskRegister[[#This Row],[Residual Impact Rating]]*RiskRegister[[#This Row],[Residual Likelihood Rating]],"-- Error --")</f>
        <v>-- Error --</v>
      </c>
      <c r="Z112" s="18" t="s">
        <v>113</v>
      </c>
      <c r="AB112" s="61"/>
      <c r="AD112" s="22" t="str">
        <f ca="1">IF(ISBLANK(RiskRegister[[#This Row],[Risk Due Date]]), "Missing Risk Due Date", IF(RiskRegister[[#This Row],[Risk Due Date]] &lt; TODAY(), "Overdue", "Not Overdue"))</f>
        <v>Missing Risk Due Date</v>
      </c>
      <c r="AF112" s="22" t="str">
        <f>IF(ISBLANK(RiskRegister[[#This Row],[Risk Due Date]]), "Missing Risk Due Date", TEXT(RiskRegister[[#This Row],[Risk Due Date]], "YYYY-MM"))</f>
        <v>Missing Risk Due Date</v>
      </c>
      <c r="AG112" s="22" t="str">
        <f>IF(RiskRegister[[#This Row],[Created Date]]="","Created Date missing",(TEXT(RiskRegister[[#This Row],[Created Date]],"mmm") &amp; "-" &amp; YEAR(RiskRegister[[#This Row],[Created Date]])))</f>
        <v>Created Date missing</v>
      </c>
      <c r="AH112" s="79">
        <f>IF(RiskRegister[[#This Row],[Risk Status]]="Closed",RiskRegister[[#This Row],[Risk Close Date]],RiskRegister[[#This Row],[Risk Due Date]])</f>
        <v>0</v>
      </c>
      <c r="AI112" s="79">
        <f>IF(RiskRegister[[#This Row],[Risk-Change-Date]]=0,DATE(2030,1,1),RiskRegister[[#This Row],[Risk-Change-Date]])</f>
        <v>47484</v>
      </c>
      <c r="AJ112" s="22" t="str">
        <f>RiskRegister[[#This Row],[Inherent Impact Level]]&amp;"-"&amp;RiskRegister[[#This Row],[Inherent Likelihood Level]]</f>
        <v>-- Select Impact ----- Select Likelihood --</v>
      </c>
      <c r="AK112" s="22" t="str">
        <f>RiskRegister[[#This Row],[Residual Impact Level]]&amp;"-"&amp;RiskRegister[[#This Row],[Residual Likelihood Level]]</f>
        <v>-- Select Impact ----- Select Likelihood --</v>
      </c>
      <c r="AL112" s="22" t="str">
        <f t="shared" si="2"/>
        <v>Error</v>
      </c>
      <c r="AM112" s="22" t="str">
        <f>IF(RiskRegister[[#This Row],[Risk Status]]="Closed",RiskRegister[[#This Row],[Residual Impact Level]],RiskRegister[[#This Row],[Inherent Impact Level]])</f>
        <v>-- Select Impact --</v>
      </c>
      <c r="AN112" s="22" t="str">
        <f>IF(RiskRegister[[#This Row],[Risk Status]]="Closed",RiskRegister[[#This Row],[Residual Likelihood Level]],RiskRegister[[#This Row],[Inherent Likelihood Level]])</f>
        <v>-- Select Likelihood --</v>
      </c>
      <c r="AO112" s="22" t="str">
        <f>IF(RiskRegister[[#This Row],[Risk Status]]="Closed",RiskRegister[[#This Row],[Residual-I-L-Combo]],RiskRegister[[#This Row],[Inherent-I-L-Combo]])</f>
        <v>-- Select Impact ----- Select Likelihood --</v>
      </c>
      <c r="AP112" s="22" t="str">
        <f t="shared" si="3"/>
        <v>-- Error --</v>
      </c>
    </row>
    <row r="113" spans="1:42" s="18" customFormat="1" ht="64" x14ac:dyDescent="0.2">
      <c r="A113" s="18">
        <v>110</v>
      </c>
      <c r="G113" s="18" t="s">
        <v>87</v>
      </c>
      <c r="I113" s="18" t="s">
        <v>85</v>
      </c>
      <c r="L113" s="18" t="s">
        <v>112</v>
      </c>
      <c r="M113" s="19" t="str">
        <f>VLOOKUP(RiskRegister[[#This Row],[Inherent Impact Level]],'Rating factors'!$F$4:$G$9,2,FALSE)</f>
        <v>--- Error ---</v>
      </c>
      <c r="N113" s="18" t="s">
        <v>89</v>
      </c>
      <c r="O113" s="19" t="str">
        <f>VLOOKUP(RiskRegister[[#This Row],[Inherent Likelihood Level]],'Rating factors'!$F$16:$G$21,2,FALSE)</f>
        <v>--- Error ---</v>
      </c>
      <c r="P113" s="19" t="str">
        <f>IFERROR(VLOOKUP(RiskRegister[[#This Row],[Inherent Risk Rating]],'Rating factors'!$F$30:$G$44,2,FALSE),"-- Error --")</f>
        <v>-- Error --</v>
      </c>
      <c r="Q113" s="19" t="str">
        <f>IFERROR(RiskRegister[[#This Row],[Inherent Impact Rating]]*RiskRegister[[#This Row],[Inherent Likelihood Rating]],"-- Error --")</f>
        <v>-- Error --</v>
      </c>
      <c r="R113" s="18" t="s">
        <v>111</v>
      </c>
      <c r="T113" s="18" t="s">
        <v>112</v>
      </c>
      <c r="U113" s="19" t="str">
        <f>VLOOKUP(RiskRegister[[#This Row],[Residual Impact Level]],'Rating factors'!$F$4:$G$9,2,FALSE)</f>
        <v>--- Error ---</v>
      </c>
      <c r="V113" s="18" t="s">
        <v>89</v>
      </c>
      <c r="W113" s="19" t="str">
        <f>VLOOKUP(RiskRegister[[#This Row],[Residual Likelihood Level]],'Rating factors'!$F$16:$G$21,2,FALSE)</f>
        <v>--- Error ---</v>
      </c>
      <c r="X113" s="19" t="str">
        <f>IFERROR(VLOOKUP(RiskRegister[[#This Row],[Residual Risk Rating]],'Rating factors'!$F$30:$G$44,2,FALSE),"-- Error --")</f>
        <v>-- Error --</v>
      </c>
      <c r="Y113" s="19" t="str">
        <f>IFERROR(RiskRegister[[#This Row],[Residual Impact Rating]]*RiskRegister[[#This Row],[Residual Likelihood Rating]],"-- Error --")</f>
        <v>-- Error --</v>
      </c>
      <c r="Z113" s="18" t="s">
        <v>113</v>
      </c>
      <c r="AB113" s="61"/>
      <c r="AD113" s="22" t="str">
        <f ca="1">IF(ISBLANK(RiskRegister[[#This Row],[Risk Due Date]]), "Missing Risk Due Date", IF(RiskRegister[[#This Row],[Risk Due Date]] &lt; TODAY(), "Overdue", "Not Overdue"))</f>
        <v>Missing Risk Due Date</v>
      </c>
      <c r="AF113" s="22" t="str">
        <f>IF(ISBLANK(RiskRegister[[#This Row],[Risk Due Date]]), "Missing Risk Due Date", TEXT(RiskRegister[[#This Row],[Risk Due Date]], "YYYY-MM"))</f>
        <v>Missing Risk Due Date</v>
      </c>
      <c r="AG113" s="22" t="str">
        <f>IF(RiskRegister[[#This Row],[Created Date]]="","Created Date missing",(TEXT(RiskRegister[[#This Row],[Created Date]],"mmm") &amp; "-" &amp; YEAR(RiskRegister[[#This Row],[Created Date]])))</f>
        <v>Created Date missing</v>
      </c>
      <c r="AH113" s="79">
        <f>IF(RiskRegister[[#This Row],[Risk Status]]="Closed",RiskRegister[[#This Row],[Risk Close Date]],RiskRegister[[#This Row],[Risk Due Date]])</f>
        <v>0</v>
      </c>
      <c r="AI113" s="79">
        <f>IF(RiskRegister[[#This Row],[Risk-Change-Date]]=0,DATE(2030,1,1),RiskRegister[[#This Row],[Risk-Change-Date]])</f>
        <v>47484</v>
      </c>
      <c r="AJ113" s="22" t="str">
        <f>RiskRegister[[#This Row],[Inherent Impact Level]]&amp;"-"&amp;RiskRegister[[#This Row],[Inherent Likelihood Level]]</f>
        <v>-- Select Impact ----- Select Likelihood --</v>
      </c>
      <c r="AK113" s="22" t="str">
        <f>RiskRegister[[#This Row],[Residual Impact Level]]&amp;"-"&amp;RiskRegister[[#This Row],[Residual Likelihood Level]]</f>
        <v>-- Select Impact ----- Select Likelihood --</v>
      </c>
      <c r="AL113" s="22" t="str">
        <f t="shared" si="2"/>
        <v>Error</v>
      </c>
      <c r="AM113" s="22" t="str">
        <f>IF(RiskRegister[[#This Row],[Risk Status]]="Closed",RiskRegister[[#This Row],[Residual Impact Level]],RiskRegister[[#This Row],[Inherent Impact Level]])</f>
        <v>-- Select Impact --</v>
      </c>
      <c r="AN113" s="22" t="str">
        <f>IF(RiskRegister[[#This Row],[Risk Status]]="Closed",RiskRegister[[#This Row],[Residual Likelihood Level]],RiskRegister[[#This Row],[Inherent Likelihood Level]])</f>
        <v>-- Select Likelihood --</v>
      </c>
      <c r="AO113" s="22" t="str">
        <f>IF(RiskRegister[[#This Row],[Risk Status]]="Closed",RiskRegister[[#This Row],[Residual-I-L-Combo]],RiskRegister[[#This Row],[Inherent-I-L-Combo]])</f>
        <v>-- Select Impact ----- Select Likelihood --</v>
      </c>
      <c r="AP113" s="22" t="str">
        <f t="shared" si="3"/>
        <v>-- Error --</v>
      </c>
    </row>
    <row r="114" spans="1:42" s="18" customFormat="1" ht="64" x14ac:dyDescent="0.2">
      <c r="A114" s="18">
        <v>111</v>
      </c>
      <c r="G114" s="18" t="s">
        <v>87</v>
      </c>
      <c r="I114" s="18" t="s">
        <v>85</v>
      </c>
      <c r="L114" s="18" t="s">
        <v>112</v>
      </c>
      <c r="M114" s="19" t="str">
        <f>VLOOKUP(RiskRegister[[#This Row],[Inherent Impact Level]],'Rating factors'!$F$4:$G$9,2,FALSE)</f>
        <v>--- Error ---</v>
      </c>
      <c r="N114" s="18" t="s">
        <v>89</v>
      </c>
      <c r="O114" s="19" t="str">
        <f>VLOOKUP(RiskRegister[[#This Row],[Inherent Likelihood Level]],'Rating factors'!$F$16:$G$21,2,FALSE)</f>
        <v>--- Error ---</v>
      </c>
      <c r="P114" s="19" t="str">
        <f>IFERROR(VLOOKUP(RiskRegister[[#This Row],[Inherent Risk Rating]],'Rating factors'!$F$30:$G$44,2,FALSE),"-- Error --")</f>
        <v>-- Error --</v>
      </c>
      <c r="Q114" s="19" t="str">
        <f>IFERROR(RiskRegister[[#This Row],[Inherent Impact Rating]]*RiskRegister[[#This Row],[Inherent Likelihood Rating]],"-- Error --")</f>
        <v>-- Error --</v>
      </c>
      <c r="R114" s="18" t="s">
        <v>111</v>
      </c>
      <c r="T114" s="18" t="s">
        <v>112</v>
      </c>
      <c r="U114" s="19" t="str">
        <f>VLOOKUP(RiskRegister[[#This Row],[Residual Impact Level]],'Rating factors'!$F$4:$G$9,2,FALSE)</f>
        <v>--- Error ---</v>
      </c>
      <c r="V114" s="18" t="s">
        <v>89</v>
      </c>
      <c r="W114" s="19" t="str">
        <f>VLOOKUP(RiskRegister[[#This Row],[Residual Likelihood Level]],'Rating factors'!$F$16:$G$21,2,FALSE)</f>
        <v>--- Error ---</v>
      </c>
      <c r="X114" s="19" t="str">
        <f>IFERROR(VLOOKUP(RiskRegister[[#This Row],[Residual Risk Rating]],'Rating factors'!$F$30:$G$44,2,FALSE),"-- Error --")</f>
        <v>-- Error --</v>
      </c>
      <c r="Y114" s="19" t="str">
        <f>IFERROR(RiskRegister[[#This Row],[Residual Impact Rating]]*RiskRegister[[#This Row],[Residual Likelihood Rating]],"-- Error --")</f>
        <v>-- Error --</v>
      </c>
      <c r="Z114" s="18" t="s">
        <v>113</v>
      </c>
      <c r="AB114" s="61"/>
      <c r="AD114" s="22" t="str">
        <f ca="1">IF(ISBLANK(RiskRegister[[#This Row],[Risk Due Date]]), "Missing Risk Due Date", IF(RiskRegister[[#This Row],[Risk Due Date]] &lt; TODAY(), "Overdue", "Not Overdue"))</f>
        <v>Missing Risk Due Date</v>
      </c>
      <c r="AF114" s="22" t="str">
        <f>IF(ISBLANK(RiskRegister[[#This Row],[Risk Due Date]]), "Missing Risk Due Date", TEXT(RiskRegister[[#This Row],[Risk Due Date]], "YYYY-MM"))</f>
        <v>Missing Risk Due Date</v>
      </c>
      <c r="AG114" s="22" t="str">
        <f>IF(RiskRegister[[#This Row],[Created Date]]="","Created Date missing",(TEXT(RiskRegister[[#This Row],[Created Date]],"mmm") &amp; "-" &amp; YEAR(RiskRegister[[#This Row],[Created Date]])))</f>
        <v>Created Date missing</v>
      </c>
      <c r="AH114" s="79">
        <f>IF(RiskRegister[[#This Row],[Risk Status]]="Closed",RiskRegister[[#This Row],[Risk Close Date]],RiskRegister[[#This Row],[Risk Due Date]])</f>
        <v>0</v>
      </c>
      <c r="AI114" s="79">
        <f>IF(RiskRegister[[#This Row],[Risk-Change-Date]]=0,DATE(2030,1,1),RiskRegister[[#This Row],[Risk-Change-Date]])</f>
        <v>47484</v>
      </c>
      <c r="AJ114" s="22" t="str">
        <f>RiskRegister[[#This Row],[Inherent Impact Level]]&amp;"-"&amp;RiskRegister[[#This Row],[Inherent Likelihood Level]]</f>
        <v>-- Select Impact ----- Select Likelihood --</v>
      </c>
      <c r="AK114" s="22" t="str">
        <f>RiskRegister[[#This Row],[Residual Impact Level]]&amp;"-"&amp;RiskRegister[[#This Row],[Residual Likelihood Level]]</f>
        <v>-- Select Impact ----- Select Likelihood --</v>
      </c>
      <c r="AL114" s="22" t="str">
        <f t="shared" si="2"/>
        <v>Error</v>
      </c>
      <c r="AM114" s="22" t="str">
        <f>IF(RiskRegister[[#This Row],[Risk Status]]="Closed",RiskRegister[[#This Row],[Residual Impact Level]],RiskRegister[[#This Row],[Inherent Impact Level]])</f>
        <v>-- Select Impact --</v>
      </c>
      <c r="AN114" s="22" t="str">
        <f>IF(RiskRegister[[#This Row],[Risk Status]]="Closed",RiskRegister[[#This Row],[Residual Likelihood Level]],RiskRegister[[#This Row],[Inherent Likelihood Level]])</f>
        <v>-- Select Likelihood --</v>
      </c>
      <c r="AO114" s="22" t="str">
        <f>IF(RiskRegister[[#This Row],[Risk Status]]="Closed",RiskRegister[[#This Row],[Residual-I-L-Combo]],RiskRegister[[#This Row],[Inherent-I-L-Combo]])</f>
        <v>-- Select Impact ----- Select Likelihood --</v>
      </c>
      <c r="AP114" s="22" t="str">
        <f t="shared" si="3"/>
        <v>-- Error --</v>
      </c>
    </row>
    <row r="115" spans="1:42" s="18" customFormat="1" ht="64" x14ac:dyDescent="0.2">
      <c r="A115" s="18">
        <v>112</v>
      </c>
      <c r="G115" s="18" t="s">
        <v>87</v>
      </c>
      <c r="I115" s="18" t="s">
        <v>85</v>
      </c>
      <c r="L115" s="18" t="s">
        <v>112</v>
      </c>
      <c r="M115" s="19" t="str">
        <f>VLOOKUP(RiskRegister[[#This Row],[Inherent Impact Level]],'Rating factors'!$F$4:$G$9,2,FALSE)</f>
        <v>--- Error ---</v>
      </c>
      <c r="N115" s="18" t="s">
        <v>89</v>
      </c>
      <c r="O115" s="19" t="str">
        <f>VLOOKUP(RiskRegister[[#This Row],[Inherent Likelihood Level]],'Rating factors'!$F$16:$G$21,2,FALSE)</f>
        <v>--- Error ---</v>
      </c>
      <c r="P115" s="19" t="str">
        <f>IFERROR(VLOOKUP(RiskRegister[[#This Row],[Inherent Risk Rating]],'Rating factors'!$F$30:$G$44,2,FALSE),"-- Error --")</f>
        <v>-- Error --</v>
      </c>
      <c r="Q115" s="19" t="str">
        <f>IFERROR(RiskRegister[[#This Row],[Inherent Impact Rating]]*RiskRegister[[#This Row],[Inherent Likelihood Rating]],"-- Error --")</f>
        <v>-- Error --</v>
      </c>
      <c r="R115" s="18" t="s">
        <v>111</v>
      </c>
      <c r="T115" s="18" t="s">
        <v>112</v>
      </c>
      <c r="U115" s="19" t="str">
        <f>VLOOKUP(RiskRegister[[#This Row],[Residual Impact Level]],'Rating factors'!$F$4:$G$9,2,FALSE)</f>
        <v>--- Error ---</v>
      </c>
      <c r="V115" s="18" t="s">
        <v>89</v>
      </c>
      <c r="W115" s="19" t="str">
        <f>VLOOKUP(RiskRegister[[#This Row],[Residual Likelihood Level]],'Rating factors'!$F$16:$G$21,2,FALSE)</f>
        <v>--- Error ---</v>
      </c>
      <c r="X115" s="19" t="str">
        <f>IFERROR(VLOOKUP(RiskRegister[[#This Row],[Residual Risk Rating]],'Rating factors'!$F$30:$G$44,2,FALSE),"-- Error --")</f>
        <v>-- Error --</v>
      </c>
      <c r="Y115" s="19" t="str">
        <f>IFERROR(RiskRegister[[#This Row],[Residual Impact Rating]]*RiskRegister[[#This Row],[Residual Likelihood Rating]],"-- Error --")</f>
        <v>-- Error --</v>
      </c>
      <c r="Z115" s="18" t="s">
        <v>113</v>
      </c>
      <c r="AB115" s="61"/>
      <c r="AD115" s="22" t="str">
        <f ca="1">IF(ISBLANK(RiskRegister[[#This Row],[Risk Due Date]]), "Missing Risk Due Date", IF(RiskRegister[[#This Row],[Risk Due Date]] &lt; TODAY(), "Overdue", "Not Overdue"))</f>
        <v>Missing Risk Due Date</v>
      </c>
      <c r="AF115" s="22" t="str">
        <f>IF(ISBLANK(RiskRegister[[#This Row],[Risk Due Date]]), "Missing Risk Due Date", TEXT(RiskRegister[[#This Row],[Risk Due Date]], "YYYY-MM"))</f>
        <v>Missing Risk Due Date</v>
      </c>
      <c r="AG115" s="22" t="str">
        <f>IF(RiskRegister[[#This Row],[Created Date]]="","Created Date missing",(TEXT(RiskRegister[[#This Row],[Created Date]],"mmm") &amp; "-" &amp; YEAR(RiskRegister[[#This Row],[Created Date]])))</f>
        <v>Created Date missing</v>
      </c>
      <c r="AH115" s="79">
        <f>IF(RiskRegister[[#This Row],[Risk Status]]="Closed",RiskRegister[[#This Row],[Risk Close Date]],RiskRegister[[#This Row],[Risk Due Date]])</f>
        <v>0</v>
      </c>
      <c r="AI115" s="79">
        <f>IF(RiskRegister[[#This Row],[Risk-Change-Date]]=0,DATE(2030,1,1),RiskRegister[[#This Row],[Risk-Change-Date]])</f>
        <v>47484</v>
      </c>
      <c r="AJ115" s="22" t="str">
        <f>RiskRegister[[#This Row],[Inherent Impact Level]]&amp;"-"&amp;RiskRegister[[#This Row],[Inherent Likelihood Level]]</f>
        <v>-- Select Impact ----- Select Likelihood --</v>
      </c>
      <c r="AK115" s="22" t="str">
        <f>RiskRegister[[#This Row],[Residual Impact Level]]&amp;"-"&amp;RiskRegister[[#This Row],[Residual Likelihood Level]]</f>
        <v>-- Select Impact ----- Select Likelihood --</v>
      </c>
      <c r="AL115" s="22" t="str">
        <f t="shared" si="2"/>
        <v>Error</v>
      </c>
      <c r="AM115" s="22" t="str">
        <f>IF(RiskRegister[[#This Row],[Risk Status]]="Closed",RiskRegister[[#This Row],[Residual Impact Level]],RiskRegister[[#This Row],[Inherent Impact Level]])</f>
        <v>-- Select Impact --</v>
      </c>
      <c r="AN115" s="22" t="str">
        <f>IF(RiskRegister[[#This Row],[Risk Status]]="Closed",RiskRegister[[#This Row],[Residual Likelihood Level]],RiskRegister[[#This Row],[Inherent Likelihood Level]])</f>
        <v>-- Select Likelihood --</v>
      </c>
      <c r="AO115" s="22" t="str">
        <f>IF(RiskRegister[[#This Row],[Risk Status]]="Closed",RiskRegister[[#This Row],[Residual-I-L-Combo]],RiskRegister[[#This Row],[Inherent-I-L-Combo]])</f>
        <v>-- Select Impact ----- Select Likelihood --</v>
      </c>
      <c r="AP115" s="22" t="str">
        <f t="shared" si="3"/>
        <v>-- Error --</v>
      </c>
    </row>
    <row r="116" spans="1:42" s="18" customFormat="1" ht="64" x14ac:dyDescent="0.2">
      <c r="A116" s="18">
        <v>113</v>
      </c>
      <c r="G116" s="18" t="s">
        <v>87</v>
      </c>
      <c r="I116" s="18" t="s">
        <v>85</v>
      </c>
      <c r="L116" s="18" t="s">
        <v>112</v>
      </c>
      <c r="M116" s="19" t="str">
        <f>VLOOKUP(RiskRegister[[#This Row],[Inherent Impact Level]],'Rating factors'!$F$4:$G$9,2,FALSE)</f>
        <v>--- Error ---</v>
      </c>
      <c r="N116" s="18" t="s">
        <v>89</v>
      </c>
      <c r="O116" s="19" t="str">
        <f>VLOOKUP(RiskRegister[[#This Row],[Inherent Likelihood Level]],'Rating factors'!$F$16:$G$21,2,FALSE)</f>
        <v>--- Error ---</v>
      </c>
      <c r="P116" s="19" t="str">
        <f>IFERROR(VLOOKUP(RiskRegister[[#This Row],[Inherent Risk Rating]],'Rating factors'!$F$30:$G$44,2,FALSE),"-- Error --")</f>
        <v>-- Error --</v>
      </c>
      <c r="Q116" s="19" t="str">
        <f>IFERROR(RiskRegister[[#This Row],[Inherent Impact Rating]]*RiskRegister[[#This Row],[Inherent Likelihood Rating]],"-- Error --")</f>
        <v>-- Error --</v>
      </c>
      <c r="R116" s="18" t="s">
        <v>111</v>
      </c>
      <c r="T116" s="18" t="s">
        <v>112</v>
      </c>
      <c r="U116" s="19" t="str">
        <f>VLOOKUP(RiskRegister[[#This Row],[Residual Impact Level]],'Rating factors'!$F$4:$G$9,2,FALSE)</f>
        <v>--- Error ---</v>
      </c>
      <c r="V116" s="18" t="s">
        <v>89</v>
      </c>
      <c r="W116" s="19" t="str">
        <f>VLOOKUP(RiskRegister[[#This Row],[Residual Likelihood Level]],'Rating factors'!$F$16:$G$21,2,FALSE)</f>
        <v>--- Error ---</v>
      </c>
      <c r="X116" s="19" t="str">
        <f>IFERROR(VLOOKUP(RiskRegister[[#This Row],[Residual Risk Rating]],'Rating factors'!$F$30:$G$44,2,FALSE),"-- Error --")</f>
        <v>-- Error --</v>
      </c>
      <c r="Y116" s="19" t="str">
        <f>IFERROR(RiskRegister[[#This Row],[Residual Impact Rating]]*RiskRegister[[#This Row],[Residual Likelihood Rating]],"-- Error --")</f>
        <v>-- Error --</v>
      </c>
      <c r="Z116" s="18" t="s">
        <v>113</v>
      </c>
      <c r="AB116" s="61"/>
      <c r="AD116" s="22" t="str">
        <f ca="1">IF(ISBLANK(RiskRegister[[#This Row],[Risk Due Date]]), "Missing Risk Due Date", IF(RiskRegister[[#This Row],[Risk Due Date]] &lt; TODAY(), "Overdue", "Not Overdue"))</f>
        <v>Missing Risk Due Date</v>
      </c>
      <c r="AF116" s="22" t="str">
        <f>IF(ISBLANK(RiskRegister[[#This Row],[Risk Due Date]]), "Missing Risk Due Date", TEXT(RiskRegister[[#This Row],[Risk Due Date]], "YYYY-MM"))</f>
        <v>Missing Risk Due Date</v>
      </c>
      <c r="AG116" s="22" t="str">
        <f>IF(RiskRegister[[#This Row],[Created Date]]="","Created Date missing",(TEXT(RiskRegister[[#This Row],[Created Date]],"mmm") &amp; "-" &amp; YEAR(RiskRegister[[#This Row],[Created Date]])))</f>
        <v>Created Date missing</v>
      </c>
      <c r="AH116" s="79">
        <f>IF(RiskRegister[[#This Row],[Risk Status]]="Closed",RiskRegister[[#This Row],[Risk Close Date]],RiskRegister[[#This Row],[Risk Due Date]])</f>
        <v>0</v>
      </c>
      <c r="AI116" s="79">
        <f>IF(RiskRegister[[#This Row],[Risk-Change-Date]]=0,DATE(2030,1,1),RiskRegister[[#This Row],[Risk-Change-Date]])</f>
        <v>47484</v>
      </c>
      <c r="AJ116" s="22" t="str">
        <f>RiskRegister[[#This Row],[Inherent Impact Level]]&amp;"-"&amp;RiskRegister[[#This Row],[Inherent Likelihood Level]]</f>
        <v>-- Select Impact ----- Select Likelihood --</v>
      </c>
      <c r="AK116" s="22" t="str">
        <f>RiskRegister[[#This Row],[Residual Impact Level]]&amp;"-"&amp;RiskRegister[[#This Row],[Residual Likelihood Level]]</f>
        <v>-- Select Impact ----- Select Likelihood --</v>
      </c>
      <c r="AL116" s="22" t="str">
        <f t="shared" si="2"/>
        <v>Error</v>
      </c>
      <c r="AM116" s="22" t="str">
        <f>IF(RiskRegister[[#This Row],[Risk Status]]="Closed",RiskRegister[[#This Row],[Residual Impact Level]],RiskRegister[[#This Row],[Inherent Impact Level]])</f>
        <v>-- Select Impact --</v>
      </c>
      <c r="AN116" s="22" t="str">
        <f>IF(RiskRegister[[#This Row],[Risk Status]]="Closed",RiskRegister[[#This Row],[Residual Likelihood Level]],RiskRegister[[#This Row],[Inherent Likelihood Level]])</f>
        <v>-- Select Likelihood --</v>
      </c>
      <c r="AO116" s="22" t="str">
        <f>IF(RiskRegister[[#This Row],[Risk Status]]="Closed",RiskRegister[[#This Row],[Residual-I-L-Combo]],RiskRegister[[#This Row],[Inherent-I-L-Combo]])</f>
        <v>-- Select Impact ----- Select Likelihood --</v>
      </c>
      <c r="AP116" s="22" t="str">
        <f t="shared" si="3"/>
        <v>-- Error --</v>
      </c>
    </row>
    <row r="117" spans="1:42" s="18" customFormat="1" ht="64" x14ac:dyDescent="0.2">
      <c r="A117" s="18">
        <v>114</v>
      </c>
      <c r="G117" s="18" t="s">
        <v>87</v>
      </c>
      <c r="I117" s="18" t="s">
        <v>85</v>
      </c>
      <c r="L117" s="18" t="s">
        <v>112</v>
      </c>
      <c r="M117" s="19" t="str">
        <f>VLOOKUP(RiskRegister[[#This Row],[Inherent Impact Level]],'Rating factors'!$F$4:$G$9,2,FALSE)</f>
        <v>--- Error ---</v>
      </c>
      <c r="N117" s="18" t="s">
        <v>89</v>
      </c>
      <c r="O117" s="19" t="str">
        <f>VLOOKUP(RiskRegister[[#This Row],[Inherent Likelihood Level]],'Rating factors'!$F$16:$G$21,2,FALSE)</f>
        <v>--- Error ---</v>
      </c>
      <c r="P117" s="19" t="str">
        <f>IFERROR(VLOOKUP(RiskRegister[[#This Row],[Inherent Risk Rating]],'Rating factors'!$F$30:$G$44,2,FALSE),"-- Error --")</f>
        <v>-- Error --</v>
      </c>
      <c r="Q117" s="19" t="str">
        <f>IFERROR(RiskRegister[[#This Row],[Inherent Impact Rating]]*RiskRegister[[#This Row],[Inherent Likelihood Rating]],"-- Error --")</f>
        <v>-- Error --</v>
      </c>
      <c r="R117" s="18" t="s">
        <v>111</v>
      </c>
      <c r="T117" s="18" t="s">
        <v>112</v>
      </c>
      <c r="U117" s="19" t="str">
        <f>VLOOKUP(RiskRegister[[#This Row],[Residual Impact Level]],'Rating factors'!$F$4:$G$9,2,FALSE)</f>
        <v>--- Error ---</v>
      </c>
      <c r="V117" s="18" t="s">
        <v>89</v>
      </c>
      <c r="W117" s="19" t="str">
        <f>VLOOKUP(RiskRegister[[#This Row],[Residual Likelihood Level]],'Rating factors'!$F$16:$G$21,2,FALSE)</f>
        <v>--- Error ---</v>
      </c>
      <c r="X117" s="19" t="str">
        <f>IFERROR(VLOOKUP(RiskRegister[[#This Row],[Residual Risk Rating]],'Rating factors'!$F$30:$G$44,2,FALSE),"-- Error --")</f>
        <v>-- Error --</v>
      </c>
      <c r="Y117" s="19" t="str">
        <f>IFERROR(RiskRegister[[#This Row],[Residual Impact Rating]]*RiskRegister[[#This Row],[Residual Likelihood Rating]],"-- Error --")</f>
        <v>-- Error --</v>
      </c>
      <c r="Z117" s="18" t="s">
        <v>113</v>
      </c>
      <c r="AB117" s="61"/>
      <c r="AD117" s="22" t="str">
        <f ca="1">IF(ISBLANK(RiskRegister[[#This Row],[Risk Due Date]]), "Missing Risk Due Date", IF(RiskRegister[[#This Row],[Risk Due Date]] &lt; TODAY(), "Overdue", "Not Overdue"))</f>
        <v>Missing Risk Due Date</v>
      </c>
      <c r="AF117" s="22" t="str">
        <f>IF(ISBLANK(RiskRegister[[#This Row],[Risk Due Date]]), "Missing Risk Due Date", TEXT(RiskRegister[[#This Row],[Risk Due Date]], "YYYY-MM"))</f>
        <v>Missing Risk Due Date</v>
      </c>
      <c r="AG117" s="22" t="str">
        <f>IF(RiskRegister[[#This Row],[Created Date]]="","Created Date missing",(TEXT(RiskRegister[[#This Row],[Created Date]],"mmm") &amp; "-" &amp; YEAR(RiskRegister[[#This Row],[Created Date]])))</f>
        <v>Created Date missing</v>
      </c>
      <c r="AH117" s="79">
        <f>IF(RiskRegister[[#This Row],[Risk Status]]="Closed",RiskRegister[[#This Row],[Risk Close Date]],RiskRegister[[#This Row],[Risk Due Date]])</f>
        <v>0</v>
      </c>
      <c r="AI117" s="79">
        <f>IF(RiskRegister[[#This Row],[Risk-Change-Date]]=0,DATE(2030,1,1),RiskRegister[[#This Row],[Risk-Change-Date]])</f>
        <v>47484</v>
      </c>
      <c r="AJ117" s="22" t="str">
        <f>RiskRegister[[#This Row],[Inherent Impact Level]]&amp;"-"&amp;RiskRegister[[#This Row],[Inherent Likelihood Level]]</f>
        <v>-- Select Impact ----- Select Likelihood --</v>
      </c>
      <c r="AK117" s="22" t="str">
        <f>RiskRegister[[#This Row],[Residual Impact Level]]&amp;"-"&amp;RiskRegister[[#This Row],[Residual Likelihood Level]]</f>
        <v>-- Select Impact ----- Select Likelihood --</v>
      </c>
      <c r="AL117" s="22" t="str">
        <f t="shared" si="2"/>
        <v>Error</v>
      </c>
      <c r="AM117" s="22" t="str">
        <f>IF(RiskRegister[[#This Row],[Risk Status]]="Closed",RiskRegister[[#This Row],[Residual Impact Level]],RiskRegister[[#This Row],[Inherent Impact Level]])</f>
        <v>-- Select Impact --</v>
      </c>
      <c r="AN117" s="22" t="str">
        <f>IF(RiskRegister[[#This Row],[Risk Status]]="Closed",RiskRegister[[#This Row],[Residual Likelihood Level]],RiskRegister[[#This Row],[Inherent Likelihood Level]])</f>
        <v>-- Select Likelihood --</v>
      </c>
      <c r="AO117" s="22" t="str">
        <f>IF(RiskRegister[[#This Row],[Risk Status]]="Closed",RiskRegister[[#This Row],[Residual-I-L-Combo]],RiskRegister[[#This Row],[Inherent-I-L-Combo]])</f>
        <v>-- Select Impact ----- Select Likelihood --</v>
      </c>
      <c r="AP117" s="22" t="str">
        <f t="shared" si="3"/>
        <v>-- Error --</v>
      </c>
    </row>
    <row r="118" spans="1:42" s="18" customFormat="1" ht="64" x14ac:dyDescent="0.2">
      <c r="A118" s="18">
        <v>115</v>
      </c>
      <c r="G118" s="18" t="s">
        <v>87</v>
      </c>
      <c r="I118" s="18" t="s">
        <v>85</v>
      </c>
      <c r="L118" s="18" t="s">
        <v>112</v>
      </c>
      <c r="M118" s="19" t="str">
        <f>VLOOKUP(RiskRegister[[#This Row],[Inherent Impact Level]],'Rating factors'!$F$4:$G$9,2,FALSE)</f>
        <v>--- Error ---</v>
      </c>
      <c r="N118" s="18" t="s">
        <v>89</v>
      </c>
      <c r="O118" s="19" t="str">
        <f>VLOOKUP(RiskRegister[[#This Row],[Inherent Likelihood Level]],'Rating factors'!$F$16:$G$21,2,FALSE)</f>
        <v>--- Error ---</v>
      </c>
      <c r="P118" s="19" t="str">
        <f>IFERROR(VLOOKUP(RiskRegister[[#This Row],[Inherent Risk Rating]],'Rating factors'!$F$30:$G$44,2,FALSE),"-- Error --")</f>
        <v>-- Error --</v>
      </c>
      <c r="Q118" s="19" t="str">
        <f>IFERROR(RiskRegister[[#This Row],[Inherent Impact Rating]]*RiskRegister[[#This Row],[Inherent Likelihood Rating]],"-- Error --")</f>
        <v>-- Error --</v>
      </c>
      <c r="R118" s="18" t="s">
        <v>111</v>
      </c>
      <c r="T118" s="18" t="s">
        <v>112</v>
      </c>
      <c r="U118" s="19" t="str">
        <f>VLOOKUP(RiskRegister[[#This Row],[Residual Impact Level]],'Rating factors'!$F$4:$G$9,2,FALSE)</f>
        <v>--- Error ---</v>
      </c>
      <c r="V118" s="18" t="s">
        <v>89</v>
      </c>
      <c r="W118" s="19" t="str">
        <f>VLOOKUP(RiskRegister[[#This Row],[Residual Likelihood Level]],'Rating factors'!$F$16:$G$21,2,FALSE)</f>
        <v>--- Error ---</v>
      </c>
      <c r="X118" s="19" t="str">
        <f>IFERROR(VLOOKUP(RiskRegister[[#This Row],[Residual Risk Rating]],'Rating factors'!$F$30:$G$44,2,FALSE),"-- Error --")</f>
        <v>-- Error --</v>
      </c>
      <c r="Y118" s="19" t="str">
        <f>IFERROR(RiskRegister[[#This Row],[Residual Impact Rating]]*RiskRegister[[#This Row],[Residual Likelihood Rating]],"-- Error --")</f>
        <v>-- Error --</v>
      </c>
      <c r="Z118" s="18" t="s">
        <v>113</v>
      </c>
      <c r="AB118" s="61"/>
      <c r="AD118" s="22" t="str">
        <f ca="1">IF(ISBLANK(RiskRegister[[#This Row],[Risk Due Date]]), "Missing Risk Due Date", IF(RiskRegister[[#This Row],[Risk Due Date]] &lt; TODAY(), "Overdue", "Not Overdue"))</f>
        <v>Missing Risk Due Date</v>
      </c>
      <c r="AF118" s="22" t="str">
        <f>IF(ISBLANK(RiskRegister[[#This Row],[Risk Due Date]]), "Missing Risk Due Date", TEXT(RiskRegister[[#This Row],[Risk Due Date]], "YYYY-MM"))</f>
        <v>Missing Risk Due Date</v>
      </c>
      <c r="AG118" s="22" t="str">
        <f>IF(RiskRegister[[#This Row],[Created Date]]="","Created Date missing",(TEXT(RiskRegister[[#This Row],[Created Date]],"mmm") &amp; "-" &amp; YEAR(RiskRegister[[#This Row],[Created Date]])))</f>
        <v>Created Date missing</v>
      </c>
      <c r="AH118" s="79">
        <f>IF(RiskRegister[[#This Row],[Risk Status]]="Closed",RiskRegister[[#This Row],[Risk Close Date]],RiskRegister[[#This Row],[Risk Due Date]])</f>
        <v>0</v>
      </c>
      <c r="AI118" s="79">
        <f>IF(RiskRegister[[#This Row],[Risk-Change-Date]]=0,DATE(2030,1,1),RiskRegister[[#This Row],[Risk-Change-Date]])</f>
        <v>47484</v>
      </c>
      <c r="AJ118" s="22" t="str">
        <f>RiskRegister[[#This Row],[Inherent Impact Level]]&amp;"-"&amp;RiskRegister[[#This Row],[Inherent Likelihood Level]]</f>
        <v>-- Select Impact ----- Select Likelihood --</v>
      </c>
      <c r="AK118" s="22" t="str">
        <f>RiskRegister[[#This Row],[Residual Impact Level]]&amp;"-"&amp;RiskRegister[[#This Row],[Residual Likelihood Level]]</f>
        <v>-- Select Impact ----- Select Likelihood --</v>
      </c>
      <c r="AL118" s="22" t="str">
        <f t="shared" si="2"/>
        <v>Error</v>
      </c>
      <c r="AM118" s="22" t="str">
        <f>IF(RiskRegister[[#This Row],[Risk Status]]="Closed",RiskRegister[[#This Row],[Residual Impact Level]],RiskRegister[[#This Row],[Inherent Impact Level]])</f>
        <v>-- Select Impact --</v>
      </c>
      <c r="AN118" s="22" t="str">
        <f>IF(RiskRegister[[#This Row],[Risk Status]]="Closed",RiskRegister[[#This Row],[Residual Likelihood Level]],RiskRegister[[#This Row],[Inherent Likelihood Level]])</f>
        <v>-- Select Likelihood --</v>
      </c>
      <c r="AO118" s="22" t="str">
        <f>IF(RiskRegister[[#This Row],[Risk Status]]="Closed",RiskRegister[[#This Row],[Residual-I-L-Combo]],RiskRegister[[#This Row],[Inherent-I-L-Combo]])</f>
        <v>-- Select Impact ----- Select Likelihood --</v>
      </c>
      <c r="AP118" s="22" t="str">
        <f t="shared" si="3"/>
        <v>-- Error --</v>
      </c>
    </row>
    <row r="119" spans="1:42" s="18" customFormat="1" ht="64" x14ac:dyDescent="0.2">
      <c r="A119" s="18">
        <v>116</v>
      </c>
      <c r="G119" s="18" t="s">
        <v>87</v>
      </c>
      <c r="I119" s="18" t="s">
        <v>85</v>
      </c>
      <c r="L119" s="18" t="s">
        <v>112</v>
      </c>
      <c r="M119" s="19" t="str">
        <f>VLOOKUP(RiskRegister[[#This Row],[Inherent Impact Level]],'Rating factors'!$F$4:$G$9,2,FALSE)</f>
        <v>--- Error ---</v>
      </c>
      <c r="N119" s="18" t="s">
        <v>89</v>
      </c>
      <c r="O119" s="19" t="str">
        <f>VLOOKUP(RiskRegister[[#This Row],[Inherent Likelihood Level]],'Rating factors'!$F$16:$G$21,2,FALSE)</f>
        <v>--- Error ---</v>
      </c>
      <c r="P119" s="19" t="str">
        <f>IFERROR(VLOOKUP(RiskRegister[[#This Row],[Inherent Risk Rating]],'Rating factors'!$F$30:$G$44,2,FALSE),"-- Error --")</f>
        <v>-- Error --</v>
      </c>
      <c r="Q119" s="19" t="str">
        <f>IFERROR(RiskRegister[[#This Row],[Inherent Impact Rating]]*RiskRegister[[#This Row],[Inherent Likelihood Rating]],"-- Error --")</f>
        <v>-- Error --</v>
      </c>
      <c r="R119" s="18" t="s">
        <v>111</v>
      </c>
      <c r="T119" s="18" t="s">
        <v>112</v>
      </c>
      <c r="U119" s="19" t="str">
        <f>VLOOKUP(RiskRegister[[#This Row],[Residual Impact Level]],'Rating factors'!$F$4:$G$9,2,FALSE)</f>
        <v>--- Error ---</v>
      </c>
      <c r="V119" s="18" t="s">
        <v>89</v>
      </c>
      <c r="W119" s="19" t="str">
        <f>VLOOKUP(RiskRegister[[#This Row],[Residual Likelihood Level]],'Rating factors'!$F$16:$G$21,2,FALSE)</f>
        <v>--- Error ---</v>
      </c>
      <c r="X119" s="19" t="str">
        <f>IFERROR(VLOOKUP(RiskRegister[[#This Row],[Residual Risk Rating]],'Rating factors'!$F$30:$G$44,2,FALSE),"-- Error --")</f>
        <v>-- Error --</v>
      </c>
      <c r="Y119" s="19" t="str">
        <f>IFERROR(RiskRegister[[#This Row],[Residual Impact Rating]]*RiskRegister[[#This Row],[Residual Likelihood Rating]],"-- Error --")</f>
        <v>-- Error --</v>
      </c>
      <c r="Z119" s="18" t="s">
        <v>113</v>
      </c>
      <c r="AB119" s="61"/>
      <c r="AD119" s="22" t="str">
        <f ca="1">IF(ISBLANK(RiskRegister[[#This Row],[Risk Due Date]]), "Missing Risk Due Date", IF(RiskRegister[[#This Row],[Risk Due Date]] &lt; TODAY(), "Overdue", "Not Overdue"))</f>
        <v>Missing Risk Due Date</v>
      </c>
      <c r="AF119" s="22" t="str">
        <f>IF(ISBLANK(RiskRegister[[#This Row],[Risk Due Date]]), "Missing Risk Due Date", TEXT(RiskRegister[[#This Row],[Risk Due Date]], "YYYY-MM"))</f>
        <v>Missing Risk Due Date</v>
      </c>
      <c r="AG119" s="22" t="str">
        <f>IF(RiskRegister[[#This Row],[Created Date]]="","Created Date missing",(TEXT(RiskRegister[[#This Row],[Created Date]],"mmm") &amp; "-" &amp; YEAR(RiskRegister[[#This Row],[Created Date]])))</f>
        <v>Created Date missing</v>
      </c>
      <c r="AH119" s="79">
        <f>IF(RiskRegister[[#This Row],[Risk Status]]="Closed",RiskRegister[[#This Row],[Risk Close Date]],RiskRegister[[#This Row],[Risk Due Date]])</f>
        <v>0</v>
      </c>
      <c r="AI119" s="79">
        <f>IF(RiskRegister[[#This Row],[Risk-Change-Date]]=0,DATE(2030,1,1),RiskRegister[[#This Row],[Risk-Change-Date]])</f>
        <v>47484</v>
      </c>
      <c r="AJ119" s="22" t="str">
        <f>RiskRegister[[#This Row],[Inherent Impact Level]]&amp;"-"&amp;RiskRegister[[#This Row],[Inherent Likelihood Level]]</f>
        <v>-- Select Impact ----- Select Likelihood --</v>
      </c>
      <c r="AK119" s="22" t="str">
        <f>RiskRegister[[#This Row],[Residual Impact Level]]&amp;"-"&amp;RiskRegister[[#This Row],[Residual Likelihood Level]]</f>
        <v>-- Select Impact ----- Select Likelihood --</v>
      </c>
      <c r="AL119" s="22" t="str">
        <f t="shared" si="2"/>
        <v>Error</v>
      </c>
      <c r="AM119" s="22" t="str">
        <f>IF(RiskRegister[[#This Row],[Risk Status]]="Closed",RiskRegister[[#This Row],[Residual Impact Level]],RiskRegister[[#This Row],[Inherent Impact Level]])</f>
        <v>-- Select Impact --</v>
      </c>
      <c r="AN119" s="22" t="str">
        <f>IF(RiskRegister[[#This Row],[Risk Status]]="Closed",RiskRegister[[#This Row],[Residual Likelihood Level]],RiskRegister[[#This Row],[Inherent Likelihood Level]])</f>
        <v>-- Select Likelihood --</v>
      </c>
      <c r="AO119" s="22" t="str">
        <f>IF(RiskRegister[[#This Row],[Risk Status]]="Closed",RiskRegister[[#This Row],[Residual-I-L-Combo]],RiskRegister[[#This Row],[Inherent-I-L-Combo]])</f>
        <v>-- Select Impact ----- Select Likelihood --</v>
      </c>
      <c r="AP119" s="22" t="str">
        <f t="shared" si="3"/>
        <v>-- Error --</v>
      </c>
    </row>
    <row r="120" spans="1:42" s="18" customFormat="1" ht="64" x14ac:dyDescent="0.2">
      <c r="A120" s="18">
        <v>117</v>
      </c>
      <c r="G120" s="18" t="s">
        <v>87</v>
      </c>
      <c r="I120" s="18" t="s">
        <v>85</v>
      </c>
      <c r="L120" s="18" t="s">
        <v>112</v>
      </c>
      <c r="M120" s="19" t="str">
        <f>VLOOKUP(RiskRegister[[#This Row],[Inherent Impact Level]],'Rating factors'!$F$4:$G$9,2,FALSE)</f>
        <v>--- Error ---</v>
      </c>
      <c r="N120" s="18" t="s">
        <v>89</v>
      </c>
      <c r="O120" s="19" t="str">
        <f>VLOOKUP(RiskRegister[[#This Row],[Inherent Likelihood Level]],'Rating factors'!$F$16:$G$21,2,FALSE)</f>
        <v>--- Error ---</v>
      </c>
      <c r="P120" s="19" t="str">
        <f>IFERROR(VLOOKUP(RiskRegister[[#This Row],[Inherent Risk Rating]],'Rating factors'!$F$30:$G$44,2,FALSE),"-- Error --")</f>
        <v>-- Error --</v>
      </c>
      <c r="Q120" s="19" t="str">
        <f>IFERROR(RiskRegister[[#This Row],[Inherent Impact Rating]]*RiskRegister[[#This Row],[Inherent Likelihood Rating]],"-- Error --")</f>
        <v>-- Error --</v>
      </c>
      <c r="R120" s="18" t="s">
        <v>111</v>
      </c>
      <c r="T120" s="18" t="s">
        <v>112</v>
      </c>
      <c r="U120" s="19" t="str">
        <f>VLOOKUP(RiskRegister[[#This Row],[Residual Impact Level]],'Rating factors'!$F$4:$G$9,2,FALSE)</f>
        <v>--- Error ---</v>
      </c>
      <c r="V120" s="18" t="s">
        <v>89</v>
      </c>
      <c r="W120" s="19" t="str">
        <f>VLOOKUP(RiskRegister[[#This Row],[Residual Likelihood Level]],'Rating factors'!$F$16:$G$21,2,FALSE)</f>
        <v>--- Error ---</v>
      </c>
      <c r="X120" s="19" t="str">
        <f>IFERROR(VLOOKUP(RiskRegister[[#This Row],[Residual Risk Rating]],'Rating factors'!$F$30:$G$44,2,FALSE),"-- Error --")</f>
        <v>-- Error --</v>
      </c>
      <c r="Y120" s="19" t="str">
        <f>IFERROR(RiskRegister[[#This Row],[Residual Impact Rating]]*RiskRegister[[#This Row],[Residual Likelihood Rating]],"-- Error --")</f>
        <v>-- Error --</v>
      </c>
      <c r="Z120" s="18" t="s">
        <v>113</v>
      </c>
      <c r="AB120" s="61"/>
      <c r="AD120" s="22" t="str">
        <f ca="1">IF(ISBLANK(RiskRegister[[#This Row],[Risk Due Date]]), "Missing Risk Due Date", IF(RiskRegister[[#This Row],[Risk Due Date]] &lt; TODAY(), "Overdue", "Not Overdue"))</f>
        <v>Missing Risk Due Date</v>
      </c>
      <c r="AF120" s="22" t="str">
        <f>IF(ISBLANK(RiskRegister[[#This Row],[Risk Due Date]]), "Missing Risk Due Date", TEXT(RiskRegister[[#This Row],[Risk Due Date]], "YYYY-MM"))</f>
        <v>Missing Risk Due Date</v>
      </c>
      <c r="AG120" s="22" t="str">
        <f>IF(RiskRegister[[#This Row],[Created Date]]="","Created Date missing",(TEXT(RiskRegister[[#This Row],[Created Date]],"mmm") &amp; "-" &amp; YEAR(RiskRegister[[#This Row],[Created Date]])))</f>
        <v>Created Date missing</v>
      </c>
      <c r="AH120" s="79">
        <f>IF(RiskRegister[[#This Row],[Risk Status]]="Closed",RiskRegister[[#This Row],[Risk Close Date]],RiskRegister[[#This Row],[Risk Due Date]])</f>
        <v>0</v>
      </c>
      <c r="AI120" s="79">
        <f>IF(RiskRegister[[#This Row],[Risk-Change-Date]]=0,DATE(2030,1,1),RiskRegister[[#This Row],[Risk-Change-Date]])</f>
        <v>47484</v>
      </c>
      <c r="AJ120" s="22" t="str">
        <f>RiskRegister[[#This Row],[Inherent Impact Level]]&amp;"-"&amp;RiskRegister[[#This Row],[Inherent Likelihood Level]]</f>
        <v>-- Select Impact ----- Select Likelihood --</v>
      </c>
      <c r="AK120" s="22" t="str">
        <f>RiskRegister[[#This Row],[Residual Impact Level]]&amp;"-"&amp;RiskRegister[[#This Row],[Residual Likelihood Level]]</f>
        <v>-- Select Impact ----- Select Likelihood --</v>
      </c>
      <c r="AL120" s="22" t="str">
        <f t="shared" si="2"/>
        <v>Error</v>
      </c>
      <c r="AM120" s="22" t="str">
        <f>IF(RiskRegister[[#This Row],[Risk Status]]="Closed",RiskRegister[[#This Row],[Residual Impact Level]],RiskRegister[[#This Row],[Inherent Impact Level]])</f>
        <v>-- Select Impact --</v>
      </c>
      <c r="AN120" s="22" t="str">
        <f>IF(RiskRegister[[#This Row],[Risk Status]]="Closed",RiskRegister[[#This Row],[Residual Likelihood Level]],RiskRegister[[#This Row],[Inherent Likelihood Level]])</f>
        <v>-- Select Likelihood --</v>
      </c>
      <c r="AO120" s="22" t="str">
        <f>IF(RiskRegister[[#This Row],[Risk Status]]="Closed",RiskRegister[[#This Row],[Residual-I-L-Combo]],RiskRegister[[#This Row],[Inherent-I-L-Combo]])</f>
        <v>-- Select Impact ----- Select Likelihood --</v>
      </c>
      <c r="AP120" s="22" t="str">
        <f t="shared" si="3"/>
        <v>-- Error --</v>
      </c>
    </row>
    <row r="121" spans="1:42" s="18" customFormat="1" ht="64" x14ac:dyDescent="0.2">
      <c r="A121" s="18">
        <v>118</v>
      </c>
      <c r="G121" s="18" t="s">
        <v>87</v>
      </c>
      <c r="I121" s="18" t="s">
        <v>85</v>
      </c>
      <c r="L121" s="18" t="s">
        <v>112</v>
      </c>
      <c r="M121" s="19" t="str">
        <f>VLOOKUP(RiskRegister[[#This Row],[Inherent Impact Level]],'Rating factors'!$F$4:$G$9,2,FALSE)</f>
        <v>--- Error ---</v>
      </c>
      <c r="N121" s="18" t="s">
        <v>89</v>
      </c>
      <c r="O121" s="19" t="str">
        <f>VLOOKUP(RiskRegister[[#This Row],[Inherent Likelihood Level]],'Rating factors'!$F$16:$G$21,2,FALSE)</f>
        <v>--- Error ---</v>
      </c>
      <c r="P121" s="19" t="str">
        <f>IFERROR(VLOOKUP(RiskRegister[[#This Row],[Inherent Risk Rating]],'Rating factors'!$F$30:$G$44,2,FALSE),"-- Error --")</f>
        <v>-- Error --</v>
      </c>
      <c r="Q121" s="19" t="str">
        <f>IFERROR(RiskRegister[[#This Row],[Inherent Impact Rating]]*RiskRegister[[#This Row],[Inherent Likelihood Rating]],"-- Error --")</f>
        <v>-- Error --</v>
      </c>
      <c r="R121" s="18" t="s">
        <v>111</v>
      </c>
      <c r="T121" s="18" t="s">
        <v>112</v>
      </c>
      <c r="U121" s="19" t="str">
        <f>VLOOKUP(RiskRegister[[#This Row],[Residual Impact Level]],'Rating factors'!$F$4:$G$9,2,FALSE)</f>
        <v>--- Error ---</v>
      </c>
      <c r="V121" s="18" t="s">
        <v>89</v>
      </c>
      <c r="W121" s="19" t="str">
        <f>VLOOKUP(RiskRegister[[#This Row],[Residual Likelihood Level]],'Rating factors'!$F$16:$G$21,2,FALSE)</f>
        <v>--- Error ---</v>
      </c>
      <c r="X121" s="19" t="str">
        <f>IFERROR(VLOOKUP(RiskRegister[[#This Row],[Residual Risk Rating]],'Rating factors'!$F$30:$G$44,2,FALSE),"-- Error --")</f>
        <v>-- Error --</v>
      </c>
      <c r="Y121" s="19" t="str">
        <f>IFERROR(RiskRegister[[#This Row],[Residual Impact Rating]]*RiskRegister[[#This Row],[Residual Likelihood Rating]],"-- Error --")</f>
        <v>-- Error --</v>
      </c>
      <c r="Z121" s="18" t="s">
        <v>113</v>
      </c>
      <c r="AB121" s="61"/>
      <c r="AD121" s="22" t="str">
        <f ca="1">IF(ISBLANK(RiskRegister[[#This Row],[Risk Due Date]]), "Missing Risk Due Date", IF(RiskRegister[[#This Row],[Risk Due Date]] &lt; TODAY(), "Overdue", "Not Overdue"))</f>
        <v>Missing Risk Due Date</v>
      </c>
      <c r="AF121" s="22" t="str">
        <f>IF(ISBLANK(RiskRegister[[#This Row],[Risk Due Date]]), "Missing Risk Due Date", TEXT(RiskRegister[[#This Row],[Risk Due Date]], "YYYY-MM"))</f>
        <v>Missing Risk Due Date</v>
      </c>
      <c r="AG121" s="22" t="str">
        <f>IF(RiskRegister[[#This Row],[Created Date]]="","Created Date missing",(TEXT(RiskRegister[[#This Row],[Created Date]],"mmm") &amp; "-" &amp; YEAR(RiskRegister[[#This Row],[Created Date]])))</f>
        <v>Created Date missing</v>
      </c>
      <c r="AH121" s="79">
        <f>IF(RiskRegister[[#This Row],[Risk Status]]="Closed",RiskRegister[[#This Row],[Risk Close Date]],RiskRegister[[#This Row],[Risk Due Date]])</f>
        <v>0</v>
      </c>
      <c r="AI121" s="79">
        <f>IF(RiskRegister[[#This Row],[Risk-Change-Date]]=0,DATE(2030,1,1),RiskRegister[[#This Row],[Risk-Change-Date]])</f>
        <v>47484</v>
      </c>
      <c r="AJ121" s="22" t="str">
        <f>RiskRegister[[#This Row],[Inherent Impact Level]]&amp;"-"&amp;RiskRegister[[#This Row],[Inherent Likelihood Level]]</f>
        <v>-- Select Impact ----- Select Likelihood --</v>
      </c>
      <c r="AK121" s="22" t="str">
        <f>RiskRegister[[#This Row],[Residual Impact Level]]&amp;"-"&amp;RiskRegister[[#This Row],[Residual Likelihood Level]]</f>
        <v>-- Select Impact ----- Select Likelihood --</v>
      </c>
      <c r="AL121" s="22" t="str">
        <f t="shared" si="2"/>
        <v>Error</v>
      </c>
      <c r="AM121" s="22" t="str">
        <f>IF(RiskRegister[[#This Row],[Risk Status]]="Closed",RiskRegister[[#This Row],[Residual Impact Level]],RiskRegister[[#This Row],[Inherent Impact Level]])</f>
        <v>-- Select Impact --</v>
      </c>
      <c r="AN121" s="22" t="str">
        <f>IF(RiskRegister[[#This Row],[Risk Status]]="Closed",RiskRegister[[#This Row],[Residual Likelihood Level]],RiskRegister[[#This Row],[Inherent Likelihood Level]])</f>
        <v>-- Select Likelihood --</v>
      </c>
      <c r="AO121" s="22" t="str">
        <f>IF(RiskRegister[[#This Row],[Risk Status]]="Closed",RiskRegister[[#This Row],[Residual-I-L-Combo]],RiskRegister[[#This Row],[Inherent-I-L-Combo]])</f>
        <v>-- Select Impact ----- Select Likelihood --</v>
      </c>
      <c r="AP121" s="22" t="str">
        <f t="shared" si="3"/>
        <v>-- Error --</v>
      </c>
    </row>
    <row r="122" spans="1:42" s="18" customFormat="1" ht="64" x14ac:dyDescent="0.2">
      <c r="A122" s="18">
        <v>119</v>
      </c>
      <c r="G122" s="18" t="s">
        <v>87</v>
      </c>
      <c r="I122" s="18" t="s">
        <v>85</v>
      </c>
      <c r="L122" s="18" t="s">
        <v>112</v>
      </c>
      <c r="M122" s="19" t="str">
        <f>VLOOKUP(RiskRegister[[#This Row],[Inherent Impact Level]],'Rating factors'!$F$4:$G$9,2,FALSE)</f>
        <v>--- Error ---</v>
      </c>
      <c r="N122" s="18" t="s">
        <v>89</v>
      </c>
      <c r="O122" s="19" t="str">
        <f>VLOOKUP(RiskRegister[[#This Row],[Inherent Likelihood Level]],'Rating factors'!$F$16:$G$21,2,FALSE)</f>
        <v>--- Error ---</v>
      </c>
      <c r="P122" s="19" t="str">
        <f>IFERROR(VLOOKUP(RiskRegister[[#This Row],[Inherent Risk Rating]],'Rating factors'!$F$30:$G$44,2,FALSE),"-- Error --")</f>
        <v>-- Error --</v>
      </c>
      <c r="Q122" s="19" t="str">
        <f>IFERROR(RiskRegister[[#This Row],[Inherent Impact Rating]]*RiskRegister[[#This Row],[Inherent Likelihood Rating]],"-- Error --")</f>
        <v>-- Error --</v>
      </c>
      <c r="R122" s="18" t="s">
        <v>111</v>
      </c>
      <c r="T122" s="18" t="s">
        <v>112</v>
      </c>
      <c r="U122" s="19" t="str">
        <f>VLOOKUP(RiskRegister[[#This Row],[Residual Impact Level]],'Rating factors'!$F$4:$G$9,2,FALSE)</f>
        <v>--- Error ---</v>
      </c>
      <c r="V122" s="18" t="s">
        <v>89</v>
      </c>
      <c r="W122" s="19" t="str">
        <f>VLOOKUP(RiskRegister[[#This Row],[Residual Likelihood Level]],'Rating factors'!$F$16:$G$21,2,FALSE)</f>
        <v>--- Error ---</v>
      </c>
      <c r="X122" s="19" t="str">
        <f>IFERROR(VLOOKUP(RiskRegister[[#This Row],[Residual Risk Rating]],'Rating factors'!$F$30:$G$44,2,FALSE),"-- Error --")</f>
        <v>-- Error --</v>
      </c>
      <c r="Y122" s="19" t="str">
        <f>IFERROR(RiskRegister[[#This Row],[Residual Impact Rating]]*RiskRegister[[#This Row],[Residual Likelihood Rating]],"-- Error --")</f>
        <v>-- Error --</v>
      </c>
      <c r="Z122" s="18" t="s">
        <v>113</v>
      </c>
      <c r="AB122" s="61"/>
      <c r="AD122" s="22" t="str">
        <f ca="1">IF(ISBLANK(RiskRegister[[#This Row],[Risk Due Date]]), "Missing Risk Due Date", IF(RiskRegister[[#This Row],[Risk Due Date]] &lt; TODAY(), "Overdue", "Not Overdue"))</f>
        <v>Missing Risk Due Date</v>
      </c>
      <c r="AF122" s="22" t="str">
        <f>IF(ISBLANK(RiskRegister[[#This Row],[Risk Due Date]]), "Missing Risk Due Date", TEXT(RiskRegister[[#This Row],[Risk Due Date]], "YYYY-MM"))</f>
        <v>Missing Risk Due Date</v>
      </c>
      <c r="AG122" s="22" t="str">
        <f>IF(RiskRegister[[#This Row],[Created Date]]="","Created Date missing",(TEXT(RiskRegister[[#This Row],[Created Date]],"mmm") &amp; "-" &amp; YEAR(RiskRegister[[#This Row],[Created Date]])))</f>
        <v>Created Date missing</v>
      </c>
      <c r="AH122" s="79">
        <f>IF(RiskRegister[[#This Row],[Risk Status]]="Closed",RiskRegister[[#This Row],[Risk Close Date]],RiskRegister[[#This Row],[Risk Due Date]])</f>
        <v>0</v>
      </c>
      <c r="AI122" s="79">
        <f>IF(RiskRegister[[#This Row],[Risk-Change-Date]]=0,DATE(2030,1,1),RiskRegister[[#This Row],[Risk-Change-Date]])</f>
        <v>47484</v>
      </c>
      <c r="AJ122" s="22" t="str">
        <f>RiskRegister[[#This Row],[Inherent Impact Level]]&amp;"-"&amp;RiskRegister[[#This Row],[Inherent Likelihood Level]]</f>
        <v>-- Select Impact ----- Select Likelihood --</v>
      </c>
      <c r="AK122" s="22" t="str">
        <f>RiskRegister[[#This Row],[Residual Impact Level]]&amp;"-"&amp;RiskRegister[[#This Row],[Residual Likelihood Level]]</f>
        <v>-- Select Impact ----- Select Likelihood --</v>
      </c>
      <c r="AL122" s="22" t="str">
        <f t="shared" si="2"/>
        <v>Error</v>
      </c>
      <c r="AM122" s="22" t="str">
        <f>IF(RiskRegister[[#This Row],[Risk Status]]="Closed",RiskRegister[[#This Row],[Residual Impact Level]],RiskRegister[[#This Row],[Inherent Impact Level]])</f>
        <v>-- Select Impact --</v>
      </c>
      <c r="AN122" s="22" t="str">
        <f>IF(RiskRegister[[#This Row],[Risk Status]]="Closed",RiskRegister[[#This Row],[Residual Likelihood Level]],RiskRegister[[#This Row],[Inherent Likelihood Level]])</f>
        <v>-- Select Likelihood --</v>
      </c>
      <c r="AO122" s="22" t="str">
        <f>IF(RiskRegister[[#This Row],[Risk Status]]="Closed",RiskRegister[[#This Row],[Residual-I-L-Combo]],RiskRegister[[#This Row],[Inherent-I-L-Combo]])</f>
        <v>-- Select Impact ----- Select Likelihood --</v>
      </c>
      <c r="AP122" s="22" t="str">
        <f t="shared" si="3"/>
        <v>-- Error --</v>
      </c>
    </row>
    <row r="123" spans="1:42" s="18" customFormat="1" ht="64" x14ac:dyDescent="0.2">
      <c r="A123" s="18">
        <v>120</v>
      </c>
      <c r="G123" s="18" t="s">
        <v>87</v>
      </c>
      <c r="I123" s="18" t="s">
        <v>85</v>
      </c>
      <c r="L123" s="18" t="s">
        <v>112</v>
      </c>
      <c r="M123" s="19" t="str">
        <f>VLOOKUP(RiskRegister[[#This Row],[Inherent Impact Level]],'Rating factors'!$F$4:$G$9,2,FALSE)</f>
        <v>--- Error ---</v>
      </c>
      <c r="N123" s="18" t="s">
        <v>89</v>
      </c>
      <c r="O123" s="19" t="str">
        <f>VLOOKUP(RiskRegister[[#This Row],[Inherent Likelihood Level]],'Rating factors'!$F$16:$G$21,2,FALSE)</f>
        <v>--- Error ---</v>
      </c>
      <c r="P123" s="19" t="str">
        <f>IFERROR(VLOOKUP(RiskRegister[[#This Row],[Inherent Risk Rating]],'Rating factors'!$F$30:$G$44,2,FALSE),"-- Error --")</f>
        <v>-- Error --</v>
      </c>
      <c r="Q123" s="19" t="str">
        <f>IFERROR(RiskRegister[[#This Row],[Inherent Impact Rating]]*RiskRegister[[#This Row],[Inherent Likelihood Rating]],"-- Error --")</f>
        <v>-- Error --</v>
      </c>
      <c r="R123" s="18" t="s">
        <v>111</v>
      </c>
      <c r="T123" s="18" t="s">
        <v>112</v>
      </c>
      <c r="U123" s="19" t="str">
        <f>VLOOKUP(RiskRegister[[#This Row],[Residual Impact Level]],'Rating factors'!$F$4:$G$9,2,FALSE)</f>
        <v>--- Error ---</v>
      </c>
      <c r="V123" s="18" t="s">
        <v>89</v>
      </c>
      <c r="W123" s="19" t="str">
        <f>VLOOKUP(RiskRegister[[#This Row],[Residual Likelihood Level]],'Rating factors'!$F$16:$G$21,2,FALSE)</f>
        <v>--- Error ---</v>
      </c>
      <c r="X123" s="19" t="str">
        <f>IFERROR(VLOOKUP(RiskRegister[[#This Row],[Residual Risk Rating]],'Rating factors'!$F$30:$G$44,2,FALSE),"-- Error --")</f>
        <v>-- Error --</v>
      </c>
      <c r="Y123" s="19" t="str">
        <f>IFERROR(RiskRegister[[#This Row],[Residual Impact Rating]]*RiskRegister[[#This Row],[Residual Likelihood Rating]],"-- Error --")</f>
        <v>-- Error --</v>
      </c>
      <c r="Z123" s="18" t="s">
        <v>113</v>
      </c>
      <c r="AB123" s="61"/>
      <c r="AD123" s="22" t="str">
        <f ca="1">IF(ISBLANK(RiskRegister[[#This Row],[Risk Due Date]]), "Missing Risk Due Date", IF(RiskRegister[[#This Row],[Risk Due Date]] &lt; TODAY(), "Overdue", "Not Overdue"))</f>
        <v>Missing Risk Due Date</v>
      </c>
      <c r="AF123" s="22" t="str">
        <f>IF(ISBLANK(RiskRegister[[#This Row],[Risk Due Date]]), "Missing Risk Due Date", TEXT(RiskRegister[[#This Row],[Risk Due Date]], "YYYY-MM"))</f>
        <v>Missing Risk Due Date</v>
      </c>
      <c r="AG123" s="22" t="str">
        <f>IF(RiskRegister[[#This Row],[Created Date]]="","Created Date missing",(TEXT(RiskRegister[[#This Row],[Created Date]],"mmm") &amp; "-" &amp; YEAR(RiskRegister[[#This Row],[Created Date]])))</f>
        <v>Created Date missing</v>
      </c>
      <c r="AH123" s="79">
        <f>IF(RiskRegister[[#This Row],[Risk Status]]="Closed",RiskRegister[[#This Row],[Risk Close Date]],RiskRegister[[#This Row],[Risk Due Date]])</f>
        <v>0</v>
      </c>
      <c r="AI123" s="79">
        <f>IF(RiskRegister[[#This Row],[Risk-Change-Date]]=0,DATE(2030,1,1),RiskRegister[[#This Row],[Risk-Change-Date]])</f>
        <v>47484</v>
      </c>
      <c r="AJ123" s="22" t="str">
        <f>RiskRegister[[#This Row],[Inherent Impact Level]]&amp;"-"&amp;RiskRegister[[#This Row],[Inherent Likelihood Level]]</f>
        <v>-- Select Impact ----- Select Likelihood --</v>
      </c>
      <c r="AK123" s="22" t="str">
        <f>RiskRegister[[#This Row],[Residual Impact Level]]&amp;"-"&amp;RiskRegister[[#This Row],[Residual Likelihood Level]]</f>
        <v>-- Select Impact ----- Select Likelihood --</v>
      </c>
      <c r="AL123" s="22" t="str">
        <f t="shared" si="2"/>
        <v>Error</v>
      </c>
      <c r="AM123" s="22" t="str">
        <f>IF(RiskRegister[[#This Row],[Risk Status]]="Closed",RiskRegister[[#This Row],[Residual Impact Level]],RiskRegister[[#This Row],[Inherent Impact Level]])</f>
        <v>-- Select Impact --</v>
      </c>
      <c r="AN123" s="22" t="str">
        <f>IF(RiskRegister[[#This Row],[Risk Status]]="Closed",RiskRegister[[#This Row],[Residual Likelihood Level]],RiskRegister[[#This Row],[Inherent Likelihood Level]])</f>
        <v>-- Select Likelihood --</v>
      </c>
      <c r="AO123" s="22" t="str">
        <f>IF(RiskRegister[[#This Row],[Risk Status]]="Closed",RiskRegister[[#This Row],[Residual-I-L-Combo]],RiskRegister[[#This Row],[Inherent-I-L-Combo]])</f>
        <v>-- Select Impact ----- Select Likelihood --</v>
      </c>
      <c r="AP123" s="22" t="str">
        <f t="shared" si="3"/>
        <v>-- Error --</v>
      </c>
    </row>
    <row r="124" spans="1:42" s="18" customFormat="1" ht="64" x14ac:dyDescent="0.2">
      <c r="A124" s="18">
        <v>121</v>
      </c>
      <c r="G124" s="18" t="s">
        <v>87</v>
      </c>
      <c r="I124" s="18" t="s">
        <v>85</v>
      </c>
      <c r="L124" s="18" t="s">
        <v>112</v>
      </c>
      <c r="M124" s="19" t="str">
        <f>VLOOKUP(RiskRegister[[#This Row],[Inherent Impact Level]],'Rating factors'!$F$4:$G$9,2,FALSE)</f>
        <v>--- Error ---</v>
      </c>
      <c r="N124" s="18" t="s">
        <v>89</v>
      </c>
      <c r="O124" s="19" t="str">
        <f>VLOOKUP(RiskRegister[[#This Row],[Inherent Likelihood Level]],'Rating factors'!$F$16:$G$21,2,FALSE)</f>
        <v>--- Error ---</v>
      </c>
      <c r="P124" s="19" t="str">
        <f>IFERROR(VLOOKUP(RiskRegister[[#This Row],[Inherent Risk Rating]],'Rating factors'!$F$30:$G$44,2,FALSE),"-- Error --")</f>
        <v>-- Error --</v>
      </c>
      <c r="Q124" s="19" t="str">
        <f>IFERROR(RiskRegister[[#This Row],[Inherent Impact Rating]]*RiskRegister[[#This Row],[Inherent Likelihood Rating]],"-- Error --")</f>
        <v>-- Error --</v>
      </c>
      <c r="R124" s="18" t="s">
        <v>111</v>
      </c>
      <c r="T124" s="18" t="s">
        <v>112</v>
      </c>
      <c r="U124" s="19" t="str">
        <f>VLOOKUP(RiskRegister[[#This Row],[Residual Impact Level]],'Rating factors'!$F$4:$G$9,2,FALSE)</f>
        <v>--- Error ---</v>
      </c>
      <c r="V124" s="18" t="s">
        <v>89</v>
      </c>
      <c r="W124" s="19" t="str">
        <f>VLOOKUP(RiskRegister[[#This Row],[Residual Likelihood Level]],'Rating factors'!$F$16:$G$21,2,FALSE)</f>
        <v>--- Error ---</v>
      </c>
      <c r="X124" s="19" t="str">
        <f>IFERROR(VLOOKUP(RiskRegister[[#This Row],[Residual Risk Rating]],'Rating factors'!$F$30:$G$44,2,FALSE),"-- Error --")</f>
        <v>-- Error --</v>
      </c>
      <c r="Y124" s="19" t="str">
        <f>IFERROR(RiskRegister[[#This Row],[Residual Impact Rating]]*RiskRegister[[#This Row],[Residual Likelihood Rating]],"-- Error --")</f>
        <v>-- Error --</v>
      </c>
      <c r="Z124" s="18" t="s">
        <v>113</v>
      </c>
      <c r="AB124" s="61"/>
      <c r="AD124" s="22" t="str">
        <f ca="1">IF(ISBLANK(RiskRegister[[#This Row],[Risk Due Date]]), "Missing Risk Due Date", IF(RiskRegister[[#This Row],[Risk Due Date]] &lt; TODAY(), "Overdue", "Not Overdue"))</f>
        <v>Missing Risk Due Date</v>
      </c>
      <c r="AF124" s="22" t="str">
        <f>IF(ISBLANK(RiskRegister[[#This Row],[Risk Due Date]]), "Missing Risk Due Date", TEXT(RiskRegister[[#This Row],[Risk Due Date]], "YYYY-MM"))</f>
        <v>Missing Risk Due Date</v>
      </c>
      <c r="AG124" s="22" t="str">
        <f>IF(RiskRegister[[#This Row],[Created Date]]="","Created Date missing",(TEXT(RiskRegister[[#This Row],[Created Date]],"mmm") &amp; "-" &amp; YEAR(RiskRegister[[#This Row],[Created Date]])))</f>
        <v>Created Date missing</v>
      </c>
      <c r="AH124" s="79">
        <f>IF(RiskRegister[[#This Row],[Risk Status]]="Closed",RiskRegister[[#This Row],[Risk Close Date]],RiskRegister[[#This Row],[Risk Due Date]])</f>
        <v>0</v>
      </c>
      <c r="AI124" s="79">
        <f>IF(RiskRegister[[#This Row],[Risk-Change-Date]]=0,DATE(2030,1,1),RiskRegister[[#This Row],[Risk-Change-Date]])</f>
        <v>47484</v>
      </c>
      <c r="AJ124" s="22" t="str">
        <f>RiskRegister[[#This Row],[Inherent Impact Level]]&amp;"-"&amp;RiskRegister[[#This Row],[Inherent Likelihood Level]]</f>
        <v>-- Select Impact ----- Select Likelihood --</v>
      </c>
      <c r="AK124" s="22" t="str">
        <f>RiskRegister[[#This Row],[Residual Impact Level]]&amp;"-"&amp;RiskRegister[[#This Row],[Residual Likelihood Level]]</f>
        <v>-- Select Impact ----- Select Likelihood --</v>
      </c>
      <c r="AL124" s="22" t="str">
        <f t="shared" si="2"/>
        <v>Error</v>
      </c>
      <c r="AM124" s="22" t="str">
        <f>IF(RiskRegister[[#This Row],[Risk Status]]="Closed",RiskRegister[[#This Row],[Residual Impact Level]],RiskRegister[[#This Row],[Inherent Impact Level]])</f>
        <v>-- Select Impact --</v>
      </c>
      <c r="AN124" s="22" t="str">
        <f>IF(RiskRegister[[#This Row],[Risk Status]]="Closed",RiskRegister[[#This Row],[Residual Likelihood Level]],RiskRegister[[#This Row],[Inherent Likelihood Level]])</f>
        <v>-- Select Likelihood --</v>
      </c>
      <c r="AO124" s="22" t="str">
        <f>IF(RiskRegister[[#This Row],[Risk Status]]="Closed",RiskRegister[[#This Row],[Residual-I-L-Combo]],RiskRegister[[#This Row],[Inherent-I-L-Combo]])</f>
        <v>-- Select Impact ----- Select Likelihood --</v>
      </c>
      <c r="AP124" s="22" t="str">
        <f t="shared" si="3"/>
        <v>-- Error --</v>
      </c>
    </row>
    <row r="125" spans="1:42" s="18" customFormat="1" ht="64" x14ac:dyDescent="0.2">
      <c r="A125" s="18">
        <v>122</v>
      </c>
      <c r="G125" s="18" t="s">
        <v>87</v>
      </c>
      <c r="I125" s="18" t="s">
        <v>85</v>
      </c>
      <c r="L125" s="18" t="s">
        <v>112</v>
      </c>
      <c r="M125" s="19" t="str">
        <f>VLOOKUP(RiskRegister[[#This Row],[Inherent Impact Level]],'Rating factors'!$F$4:$G$9,2,FALSE)</f>
        <v>--- Error ---</v>
      </c>
      <c r="N125" s="18" t="s">
        <v>89</v>
      </c>
      <c r="O125" s="19" t="str">
        <f>VLOOKUP(RiskRegister[[#This Row],[Inherent Likelihood Level]],'Rating factors'!$F$16:$G$21,2,FALSE)</f>
        <v>--- Error ---</v>
      </c>
      <c r="P125" s="19" t="str">
        <f>IFERROR(VLOOKUP(RiskRegister[[#This Row],[Inherent Risk Rating]],'Rating factors'!$F$30:$G$44,2,FALSE),"-- Error --")</f>
        <v>-- Error --</v>
      </c>
      <c r="Q125" s="19" t="str">
        <f>IFERROR(RiskRegister[[#This Row],[Inherent Impact Rating]]*RiskRegister[[#This Row],[Inherent Likelihood Rating]],"-- Error --")</f>
        <v>-- Error --</v>
      </c>
      <c r="R125" s="18" t="s">
        <v>111</v>
      </c>
      <c r="T125" s="18" t="s">
        <v>112</v>
      </c>
      <c r="U125" s="19" t="str">
        <f>VLOOKUP(RiskRegister[[#This Row],[Residual Impact Level]],'Rating factors'!$F$4:$G$9,2,FALSE)</f>
        <v>--- Error ---</v>
      </c>
      <c r="V125" s="18" t="s">
        <v>89</v>
      </c>
      <c r="W125" s="19" t="str">
        <f>VLOOKUP(RiskRegister[[#This Row],[Residual Likelihood Level]],'Rating factors'!$F$16:$G$21,2,FALSE)</f>
        <v>--- Error ---</v>
      </c>
      <c r="X125" s="19" t="str">
        <f>IFERROR(VLOOKUP(RiskRegister[[#This Row],[Residual Risk Rating]],'Rating factors'!$F$30:$G$44,2,FALSE),"-- Error --")</f>
        <v>-- Error --</v>
      </c>
      <c r="Y125" s="19" t="str">
        <f>IFERROR(RiskRegister[[#This Row],[Residual Impact Rating]]*RiskRegister[[#This Row],[Residual Likelihood Rating]],"-- Error --")</f>
        <v>-- Error --</v>
      </c>
      <c r="Z125" s="18" t="s">
        <v>113</v>
      </c>
      <c r="AB125" s="61"/>
      <c r="AD125" s="22" t="str">
        <f ca="1">IF(ISBLANK(RiskRegister[[#This Row],[Risk Due Date]]), "Missing Risk Due Date", IF(RiskRegister[[#This Row],[Risk Due Date]] &lt; TODAY(), "Overdue", "Not Overdue"))</f>
        <v>Missing Risk Due Date</v>
      </c>
      <c r="AF125" s="22" t="str">
        <f>IF(ISBLANK(RiskRegister[[#This Row],[Risk Due Date]]), "Missing Risk Due Date", TEXT(RiskRegister[[#This Row],[Risk Due Date]], "YYYY-MM"))</f>
        <v>Missing Risk Due Date</v>
      </c>
      <c r="AG125" s="22" t="str">
        <f>IF(RiskRegister[[#This Row],[Created Date]]="","Created Date missing",(TEXT(RiskRegister[[#This Row],[Created Date]],"mmm") &amp; "-" &amp; YEAR(RiskRegister[[#This Row],[Created Date]])))</f>
        <v>Created Date missing</v>
      </c>
      <c r="AH125" s="79">
        <f>IF(RiskRegister[[#This Row],[Risk Status]]="Closed",RiskRegister[[#This Row],[Risk Close Date]],RiskRegister[[#This Row],[Risk Due Date]])</f>
        <v>0</v>
      </c>
      <c r="AI125" s="79">
        <f>IF(RiskRegister[[#This Row],[Risk-Change-Date]]=0,DATE(2030,1,1),RiskRegister[[#This Row],[Risk-Change-Date]])</f>
        <v>47484</v>
      </c>
      <c r="AJ125" s="22" t="str">
        <f>RiskRegister[[#This Row],[Inherent Impact Level]]&amp;"-"&amp;RiskRegister[[#This Row],[Inherent Likelihood Level]]</f>
        <v>-- Select Impact ----- Select Likelihood --</v>
      </c>
      <c r="AK125" s="22" t="str">
        <f>RiskRegister[[#This Row],[Residual Impact Level]]&amp;"-"&amp;RiskRegister[[#This Row],[Residual Likelihood Level]]</f>
        <v>-- Select Impact ----- Select Likelihood --</v>
      </c>
      <c r="AL125" s="22" t="str">
        <f t="shared" si="2"/>
        <v>Error</v>
      </c>
      <c r="AM125" s="22" t="str">
        <f>IF(RiskRegister[[#This Row],[Risk Status]]="Closed",RiskRegister[[#This Row],[Residual Impact Level]],RiskRegister[[#This Row],[Inherent Impact Level]])</f>
        <v>-- Select Impact --</v>
      </c>
      <c r="AN125" s="22" t="str">
        <f>IF(RiskRegister[[#This Row],[Risk Status]]="Closed",RiskRegister[[#This Row],[Residual Likelihood Level]],RiskRegister[[#This Row],[Inherent Likelihood Level]])</f>
        <v>-- Select Likelihood --</v>
      </c>
      <c r="AO125" s="22" t="str">
        <f>IF(RiskRegister[[#This Row],[Risk Status]]="Closed",RiskRegister[[#This Row],[Residual-I-L-Combo]],RiskRegister[[#This Row],[Inherent-I-L-Combo]])</f>
        <v>-- Select Impact ----- Select Likelihood --</v>
      </c>
      <c r="AP125" s="22" t="str">
        <f t="shared" si="3"/>
        <v>-- Error --</v>
      </c>
    </row>
    <row r="126" spans="1:42" s="18" customFormat="1" ht="64" x14ac:dyDescent="0.2">
      <c r="A126" s="18">
        <v>123</v>
      </c>
      <c r="G126" s="18" t="s">
        <v>87</v>
      </c>
      <c r="I126" s="18" t="s">
        <v>85</v>
      </c>
      <c r="L126" s="18" t="s">
        <v>112</v>
      </c>
      <c r="M126" s="19" t="str">
        <f>VLOOKUP(RiskRegister[[#This Row],[Inherent Impact Level]],'Rating factors'!$F$4:$G$9,2,FALSE)</f>
        <v>--- Error ---</v>
      </c>
      <c r="N126" s="18" t="s">
        <v>89</v>
      </c>
      <c r="O126" s="19" t="str">
        <f>VLOOKUP(RiskRegister[[#This Row],[Inherent Likelihood Level]],'Rating factors'!$F$16:$G$21,2,FALSE)</f>
        <v>--- Error ---</v>
      </c>
      <c r="P126" s="19" t="str">
        <f>IFERROR(VLOOKUP(RiskRegister[[#This Row],[Inherent Risk Rating]],'Rating factors'!$F$30:$G$44,2,FALSE),"-- Error --")</f>
        <v>-- Error --</v>
      </c>
      <c r="Q126" s="19" t="str">
        <f>IFERROR(RiskRegister[[#This Row],[Inherent Impact Rating]]*RiskRegister[[#This Row],[Inherent Likelihood Rating]],"-- Error --")</f>
        <v>-- Error --</v>
      </c>
      <c r="R126" s="18" t="s">
        <v>111</v>
      </c>
      <c r="T126" s="18" t="s">
        <v>112</v>
      </c>
      <c r="U126" s="19" t="str">
        <f>VLOOKUP(RiskRegister[[#This Row],[Residual Impact Level]],'Rating factors'!$F$4:$G$9,2,FALSE)</f>
        <v>--- Error ---</v>
      </c>
      <c r="V126" s="18" t="s">
        <v>89</v>
      </c>
      <c r="W126" s="19" t="str">
        <f>VLOOKUP(RiskRegister[[#This Row],[Residual Likelihood Level]],'Rating factors'!$F$16:$G$21,2,FALSE)</f>
        <v>--- Error ---</v>
      </c>
      <c r="X126" s="19" t="str">
        <f>IFERROR(VLOOKUP(RiskRegister[[#This Row],[Residual Risk Rating]],'Rating factors'!$F$30:$G$44,2,FALSE),"-- Error --")</f>
        <v>-- Error --</v>
      </c>
      <c r="Y126" s="19" t="str">
        <f>IFERROR(RiskRegister[[#This Row],[Residual Impact Rating]]*RiskRegister[[#This Row],[Residual Likelihood Rating]],"-- Error --")</f>
        <v>-- Error --</v>
      </c>
      <c r="Z126" s="18" t="s">
        <v>113</v>
      </c>
      <c r="AB126" s="61"/>
      <c r="AD126" s="22" t="str">
        <f ca="1">IF(ISBLANK(RiskRegister[[#This Row],[Risk Due Date]]), "Missing Risk Due Date", IF(RiskRegister[[#This Row],[Risk Due Date]] &lt; TODAY(), "Overdue", "Not Overdue"))</f>
        <v>Missing Risk Due Date</v>
      </c>
      <c r="AF126" s="22" t="str">
        <f>IF(ISBLANK(RiskRegister[[#This Row],[Risk Due Date]]), "Missing Risk Due Date", TEXT(RiskRegister[[#This Row],[Risk Due Date]], "YYYY-MM"))</f>
        <v>Missing Risk Due Date</v>
      </c>
      <c r="AG126" s="22" t="str">
        <f>IF(RiskRegister[[#This Row],[Created Date]]="","Created Date missing",(TEXT(RiskRegister[[#This Row],[Created Date]],"mmm") &amp; "-" &amp; YEAR(RiskRegister[[#This Row],[Created Date]])))</f>
        <v>Created Date missing</v>
      </c>
      <c r="AH126" s="79">
        <f>IF(RiskRegister[[#This Row],[Risk Status]]="Closed",RiskRegister[[#This Row],[Risk Close Date]],RiskRegister[[#This Row],[Risk Due Date]])</f>
        <v>0</v>
      </c>
      <c r="AI126" s="79">
        <f>IF(RiskRegister[[#This Row],[Risk-Change-Date]]=0,DATE(2030,1,1),RiskRegister[[#This Row],[Risk-Change-Date]])</f>
        <v>47484</v>
      </c>
      <c r="AJ126" s="22" t="str">
        <f>RiskRegister[[#This Row],[Inherent Impact Level]]&amp;"-"&amp;RiskRegister[[#This Row],[Inherent Likelihood Level]]</f>
        <v>-- Select Impact ----- Select Likelihood --</v>
      </c>
      <c r="AK126" s="22" t="str">
        <f>RiskRegister[[#This Row],[Residual Impact Level]]&amp;"-"&amp;RiskRegister[[#This Row],[Residual Likelihood Level]]</f>
        <v>-- Select Impact ----- Select Likelihood --</v>
      </c>
      <c r="AL126" s="22" t="str">
        <f t="shared" si="2"/>
        <v>Error</v>
      </c>
      <c r="AM126" s="22" t="str">
        <f>IF(RiskRegister[[#This Row],[Risk Status]]="Closed",RiskRegister[[#This Row],[Residual Impact Level]],RiskRegister[[#This Row],[Inherent Impact Level]])</f>
        <v>-- Select Impact --</v>
      </c>
      <c r="AN126" s="22" t="str">
        <f>IF(RiskRegister[[#This Row],[Risk Status]]="Closed",RiskRegister[[#This Row],[Residual Likelihood Level]],RiskRegister[[#This Row],[Inherent Likelihood Level]])</f>
        <v>-- Select Likelihood --</v>
      </c>
      <c r="AO126" s="22" t="str">
        <f>IF(RiskRegister[[#This Row],[Risk Status]]="Closed",RiskRegister[[#This Row],[Residual-I-L-Combo]],RiskRegister[[#This Row],[Inherent-I-L-Combo]])</f>
        <v>-- Select Impact ----- Select Likelihood --</v>
      </c>
      <c r="AP126" s="22" t="str">
        <f t="shared" si="3"/>
        <v>-- Error --</v>
      </c>
    </row>
    <row r="127" spans="1:42" s="18" customFormat="1" ht="64" x14ac:dyDescent="0.2">
      <c r="A127" s="18">
        <v>124</v>
      </c>
      <c r="G127" s="18" t="s">
        <v>87</v>
      </c>
      <c r="I127" s="18" t="s">
        <v>85</v>
      </c>
      <c r="L127" s="18" t="s">
        <v>112</v>
      </c>
      <c r="M127" s="19" t="str">
        <f>VLOOKUP(RiskRegister[[#This Row],[Inherent Impact Level]],'Rating factors'!$F$4:$G$9,2,FALSE)</f>
        <v>--- Error ---</v>
      </c>
      <c r="N127" s="18" t="s">
        <v>89</v>
      </c>
      <c r="O127" s="19" t="str">
        <f>VLOOKUP(RiskRegister[[#This Row],[Inherent Likelihood Level]],'Rating factors'!$F$16:$G$21,2,FALSE)</f>
        <v>--- Error ---</v>
      </c>
      <c r="P127" s="19" t="str">
        <f>IFERROR(VLOOKUP(RiskRegister[[#This Row],[Inherent Risk Rating]],'Rating factors'!$F$30:$G$44,2,FALSE),"-- Error --")</f>
        <v>-- Error --</v>
      </c>
      <c r="Q127" s="19" t="str">
        <f>IFERROR(RiskRegister[[#This Row],[Inherent Impact Rating]]*RiskRegister[[#This Row],[Inherent Likelihood Rating]],"-- Error --")</f>
        <v>-- Error --</v>
      </c>
      <c r="R127" s="18" t="s">
        <v>111</v>
      </c>
      <c r="T127" s="18" t="s">
        <v>112</v>
      </c>
      <c r="U127" s="19" t="str">
        <f>VLOOKUP(RiskRegister[[#This Row],[Residual Impact Level]],'Rating factors'!$F$4:$G$9,2,FALSE)</f>
        <v>--- Error ---</v>
      </c>
      <c r="V127" s="18" t="s">
        <v>89</v>
      </c>
      <c r="W127" s="19" t="str">
        <f>VLOOKUP(RiskRegister[[#This Row],[Residual Likelihood Level]],'Rating factors'!$F$16:$G$21,2,FALSE)</f>
        <v>--- Error ---</v>
      </c>
      <c r="X127" s="19" t="str">
        <f>IFERROR(VLOOKUP(RiskRegister[[#This Row],[Residual Risk Rating]],'Rating factors'!$F$30:$G$44,2,FALSE),"-- Error --")</f>
        <v>-- Error --</v>
      </c>
      <c r="Y127" s="19" t="str">
        <f>IFERROR(RiskRegister[[#This Row],[Residual Impact Rating]]*RiskRegister[[#This Row],[Residual Likelihood Rating]],"-- Error --")</f>
        <v>-- Error --</v>
      </c>
      <c r="Z127" s="18" t="s">
        <v>113</v>
      </c>
      <c r="AB127" s="61"/>
      <c r="AD127" s="22" t="str">
        <f ca="1">IF(ISBLANK(RiskRegister[[#This Row],[Risk Due Date]]), "Missing Risk Due Date", IF(RiskRegister[[#This Row],[Risk Due Date]] &lt; TODAY(), "Overdue", "Not Overdue"))</f>
        <v>Missing Risk Due Date</v>
      </c>
      <c r="AF127" s="22" t="str">
        <f>IF(ISBLANK(RiskRegister[[#This Row],[Risk Due Date]]), "Missing Risk Due Date", TEXT(RiskRegister[[#This Row],[Risk Due Date]], "YYYY-MM"))</f>
        <v>Missing Risk Due Date</v>
      </c>
      <c r="AG127" s="22" t="str">
        <f>IF(RiskRegister[[#This Row],[Created Date]]="","Created Date missing",(TEXT(RiskRegister[[#This Row],[Created Date]],"mmm") &amp; "-" &amp; YEAR(RiskRegister[[#This Row],[Created Date]])))</f>
        <v>Created Date missing</v>
      </c>
      <c r="AH127" s="79">
        <f>IF(RiskRegister[[#This Row],[Risk Status]]="Closed",RiskRegister[[#This Row],[Risk Close Date]],RiskRegister[[#This Row],[Risk Due Date]])</f>
        <v>0</v>
      </c>
      <c r="AI127" s="79">
        <f>IF(RiskRegister[[#This Row],[Risk-Change-Date]]=0,DATE(2030,1,1),RiskRegister[[#This Row],[Risk-Change-Date]])</f>
        <v>47484</v>
      </c>
      <c r="AJ127" s="22" t="str">
        <f>RiskRegister[[#This Row],[Inherent Impact Level]]&amp;"-"&amp;RiskRegister[[#This Row],[Inherent Likelihood Level]]</f>
        <v>-- Select Impact ----- Select Likelihood --</v>
      </c>
      <c r="AK127" s="22" t="str">
        <f>RiskRegister[[#This Row],[Residual Impact Level]]&amp;"-"&amp;RiskRegister[[#This Row],[Residual Likelihood Level]]</f>
        <v>-- Select Impact ----- Select Likelihood --</v>
      </c>
      <c r="AL127" s="22" t="str">
        <f t="shared" si="2"/>
        <v>Error</v>
      </c>
      <c r="AM127" s="22" t="str">
        <f>IF(RiskRegister[[#This Row],[Risk Status]]="Closed",RiskRegister[[#This Row],[Residual Impact Level]],RiskRegister[[#This Row],[Inherent Impact Level]])</f>
        <v>-- Select Impact --</v>
      </c>
      <c r="AN127" s="22" t="str">
        <f>IF(RiskRegister[[#This Row],[Risk Status]]="Closed",RiskRegister[[#This Row],[Residual Likelihood Level]],RiskRegister[[#This Row],[Inherent Likelihood Level]])</f>
        <v>-- Select Likelihood --</v>
      </c>
      <c r="AO127" s="22" t="str">
        <f>IF(RiskRegister[[#This Row],[Risk Status]]="Closed",RiskRegister[[#This Row],[Residual-I-L-Combo]],RiskRegister[[#This Row],[Inherent-I-L-Combo]])</f>
        <v>-- Select Impact ----- Select Likelihood --</v>
      </c>
      <c r="AP127" s="22" t="str">
        <f t="shared" si="3"/>
        <v>-- Error --</v>
      </c>
    </row>
    <row r="128" spans="1:42" s="18" customFormat="1" ht="64" x14ac:dyDescent="0.2">
      <c r="A128" s="18">
        <v>125</v>
      </c>
      <c r="G128" s="18" t="s">
        <v>87</v>
      </c>
      <c r="I128" s="18" t="s">
        <v>85</v>
      </c>
      <c r="L128" s="18" t="s">
        <v>112</v>
      </c>
      <c r="M128" s="19" t="str">
        <f>VLOOKUP(RiskRegister[[#This Row],[Inherent Impact Level]],'Rating factors'!$F$4:$G$9,2,FALSE)</f>
        <v>--- Error ---</v>
      </c>
      <c r="N128" s="18" t="s">
        <v>89</v>
      </c>
      <c r="O128" s="19" t="str">
        <f>VLOOKUP(RiskRegister[[#This Row],[Inherent Likelihood Level]],'Rating factors'!$F$16:$G$21,2,FALSE)</f>
        <v>--- Error ---</v>
      </c>
      <c r="P128" s="19" t="str">
        <f>IFERROR(VLOOKUP(RiskRegister[[#This Row],[Inherent Risk Rating]],'Rating factors'!$F$30:$G$44,2,FALSE),"-- Error --")</f>
        <v>-- Error --</v>
      </c>
      <c r="Q128" s="19" t="str">
        <f>IFERROR(RiskRegister[[#This Row],[Inherent Impact Rating]]*RiskRegister[[#This Row],[Inherent Likelihood Rating]],"-- Error --")</f>
        <v>-- Error --</v>
      </c>
      <c r="R128" s="18" t="s">
        <v>111</v>
      </c>
      <c r="T128" s="18" t="s">
        <v>112</v>
      </c>
      <c r="U128" s="19" t="str">
        <f>VLOOKUP(RiskRegister[[#This Row],[Residual Impact Level]],'Rating factors'!$F$4:$G$9,2,FALSE)</f>
        <v>--- Error ---</v>
      </c>
      <c r="V128" s="18" t="s">
        <v>89</v>
      </c>
      <c r="W128" s="19" t="str">
        <f>VLOOKUP(RiskRegister[[#This Row],[Residual Likelihood Level]],'Rating factors'!$F$16:$G$21,2,FALSE)</f>
        <v>--- Error ---</v>
      </c>
      <c r="X128" s="19" t="str">
        <f>IFERROR(VLOOKUP(RiskRegister[[#This Row],[Residual Risk Rating]],'Rating factors'!$F$30:$G$44,2,FALSE),"-- Error --")</f>
        <v>-- Error --</v>
      </c>
      <c r="Y128" s="19" t="str">
        <f>IFERROR(RiskRegister[[#This Row],[Residual Impact Rating]]*RiskRegister[[#This Row],[Residual Likelihood Rating]],"-- Error --")</f>
        <v>-- Error --</v>
      </c>
      <c r="Z128" s="18" t="s">
        <v>113</v>
      </c>
      <c r="AB128" s="61"/>
      <c r="AD128" s="22" t="str">
        <f ca="1">IF(ISBLANK(RiskRegister[[#This Row],[Risk Due Date]]), "Missing Risk Due Date", IF(RiskRegister[[#This Row],[Risk Due Date]] &lt; TODAY(), "Overdue", "Not Overdue"))</f>
        <v>Missing Risk Due Date</v>
      </c>
      <c r="AF128" s="22" t="str">
        <f>IF(ISBLANK(RiskRegister[[#This Row],[Risk Due Date]]), "Missing Risk Due Date", TEXT(RiskRegister[[#This Row],[Risk Due Date]], "YYYY-MM"))</f>
        <v>Missing Risk Due Date</v>
      </c>
      <c r="AG128" s="22" t="str">
        <f>IF(RiskRegister[[#This Row],[Created Date]]="","Created Date missing",(TEXT(RiskRegister[[#This Row],[Created Date]],"mmm") &amp; "-" &amp; YEAR(RiskRegister[[#This Row],[Created Date]])))</f>
        <v>Created Date missing</v>
      </c>
      <c r="AH128" s="79">
        <f>IF(RiskRegister[[#This Row],[Risk Status]]="Closed",RiskRegister[[#This Row],[Risk Close Date]],RiskRegister[[#This Row],[Risk Due Date]])</f>
        <v>0</v>
      </c>
      <c r="AI128" s="79">
        <f>IF(RiskRegister[[#This Row],[Risk-Change-Date]]=0,DATE(2030,1,1),RiskRegister[[#This Row],[Risk-Change-Date]])</f>
        <v>47484</v>
      </c>
      <c r="AJ128" s="22" t="str">
        <f>RiskRegister[[#This Row],[Inherent Impact Level]]&amp;"-"&amp;RiskRegister[[#This Row],[Inherent Likelihood Level]]</f>
        <v>-- Select Impact ----- Select Likelihood --</v>
      </c>
      <c r="AK128" s="22" t="str">
        <f>RiskRegister[[#This Row],[Residual Impact Level]]&amp;"-"&amp;RiskRegister[[#This Row],[Residual Likelihood Level]]</f>
        <v>-- Select Impact ----- Select Likelihood --</v>
      </c>
      <c r="AL128" s="22" t="str">
        <f t="shared" si="2"/>
        <v>Error</v>
      </c>
      <c r="AM128" s="22" t="str">
        <f>IF(RiskRegister[[#This Row],[Risk Status]]="Closed",RiskRegister[[#This Row],[Residual Impact Level]],RiskRegister[[#This Row],[Inherent Impact Level]])</f>
        <v>-- Select Impact --</v>
      </c>
      <c r="AN128" s="22" t="str">
        <f>IF(RiskRegister[[#This Row],[Risk Status]]="Closed",RiskRegister[[#This Row],[Residual Likelihood Level]],RiskRegister[[#This Row],[Inherent Likelihood Level]])</f>
        <v>-- Select Likelihood --</v>
      </c>
      <c r="AO128" s="22" t="str">
        <f>IF(RiskRegister[[#This Row],[Risk Status]]="Closed",RiskRegister[[#This Row],[Residual-I-L-Combo]],RiskRegister[[#This Row],[Inherent-I-L-Combo]])</f>
        <v>-- Select Impact ----- Select Likelihood --</v>
      </c>
      <c r="AP128" s="22" t="str">
        <f t="shared" si="3"/>
        <v>-- Error --</v>
      </c>
    </row>
    <row r="129" spans="1:42" s="18" customFormat="1" ht="64" x14ac:dyDescent="0.2">
      <c r="A129" s="18">
        <v>126</v>
      </c>
      <c r="G129" s="18" t="s">
        <v>87</v>
      </c>
      <c r="I129" s="18" t="s">
        <v>85</v>
      </c>
      <c r="L129" s="18" t="s">
        <v>112</v>
      </c>
      <c r="M129" s="19" t="str">
        <f>VLOOKUP(RiskRegister[[#This Row],[Inherent Impact Level]],'Rating factors'!$F$4:$G$9,2,FALSE)</f>
        <v>--- Error ---</v>
      </c>
      <c r="N129" s="18" t="s">
        <v>89</v>
      </c>
      <c r="O129" s="19" t="str">
        <f>VLOOKUP(RiskRegister[[#This Row],[Inherent Likelihood Level]],'Rating factors'!$F$16:$G$21,2,FALSE)</f>
        <v>--- Error ---</v>
      </c>
      <c r="P129" s="19" t="str">
        <f>IFERROR(VLOOKUP(RiskRegister[[#This Row],[Inherent Risk Rating]],'Rating factors'!$F$30:$G$44,2,FALSE),"-- Error --")</f>
        <v>-- Error --</v>
      </c>
      <c r="Q129" s="19" t="str">
        <f>IFERROR(RiskRegister[[#This Row],[Inherent Impact Rating]]*RiskRegister[[#This Row],[Inherent Likelihood Rating]],"-- Error --")</f>
        <v>-- Error --</v>
      </c>
      <c r="R129" s="18" t="s">
        <v>111</v>
      </c>
      <c r="T129" s="18" t="s">
        <v>112</v>
      </c>
      <c r="U129" s="19" t="str">
        <f>VLOOKUP(RiskRegister[[#This Row],[Residual Impact Level]],'Rating factors'!$F$4:$G$9,2,FALSE)</f>
        <v>--- Error ---</v>
      </c>
      <c r="V129" s="18" t="s">
        <v>89</v>
      </c>
      <c r="W129" s="19" t="str">
        <f>VLOOKUP(RiskRegister[[#This Row],[Residual Likelihood Level]],'Rating factors'!$F$16:$G$21,2,FALSE)</f>
        <v>--- Error ---</v>
      </c>
      <c r="X129" s="19" t="str">
        <f>IFERROR(VLOOKUP(RiskRegister[[#This Row],[Residual Risk Rating]],'Rating factors'!$F$30:$G$44,2,FALSE),"-- Error --")</f>
        <v>-- Error --</v>
      </c>
      <c r="Y129" s="19" t="str">
        <f>IFERROR(RiskRegister[[#This Row],[Residual Impact Rating]]*RiskRegister[[#This Row],[Residual Likelihood Rating]],"-- Error --")</f>
        <v>-- Error --</v>
      </c>
      <c r="Z129" s="18" t="s">
        <v>113</v>
      </c>
      <c r="AB129" s="61"/>
      <c r="AD129" s="22" t="str">
        <f ca="1">IF(ISBLANK(RiskRegister[[#This Row],[Risk Due Date]]), "Missing Risk Due Date", IF(RiskRegister[[#This Row],[Risk Due Date]] &lt; TODAY(), "Overdue", "Not Overdue"))</f>
        <v>Missing Risk Due Date</v>
      </c>
      <c r="AF129" s="22" t="str">
        <f>IF(ISBLANK(RiskRegister[[#This Row],[Risk Due Date]]), "Missing Risk Due Date", TEXT(RiskRegister[[#This Row],[Risk Due Date]], "YYYY-MM"))</f>
        <v>Missing Risk Due Date</v>
      </c>
      <c r="AG129" s="22" t="str">
        <f>IF(RiskRegister[[#This Row],[Created Date]]="","Created Date missing",(TEXT(RiskRegister[[#This Row],[Created Date]],"mmm") &amp; "-" &amp; YEAR(RiskRegister[[#This Row],[Created Date]])))</f>
        <v>Created Date missing</v>
      </c>
      <c r="AH129" s="79">
        <f>IF(RiskRegister[[#This Row],[Risk Status]]="Closed",RiskRegister[[#This Row],[Risk Close Date]],RiskRegister[[#This Row],[Risk Due Date]])</f>
        <v>0</v>
      </c>
      <c r="AI129" s="79">
        <f>IF(RiskRegister[[#This Row],[Risk-Change-Date]]=0,DATE(2030,1,1),RiskRegister[[#This Row],[Risk-Change-Date]])</f>
        <v>47484</v>
      </c>
      <c r="AJ129" s="22" t="str">
        <f>RiskRegister[[#This Row],[Inherent Impact Level]]&amp;"-"&amp;RiskRegister[[#This Row],[Inherent Likelihood Level]]</f>
        <v>-- Select Impact ----- Select Likelihood --</v>
      </c>
      <c r="AK129" s="22" t="str">
        <f>RiskRegister[[#This Row],[Residual Impact Level]]&amp;"-"&amp;RiskRegister[[#This Row],[Residual Likelihood Level]]</f>
        <v>-- Select Impact ----- Select Likelihood --</v>
      </c>
      <c r="AL129" s="22" t="str">
        <f t="shared" si="2"/>
        <v>Error</v>
      </c>
      <c r="AM129" s="22" t="str">
        <f>IF(RiskRegister[[#This Row],[Risk Status]]="Closed",RiskRegister[[#This Row],[Residual Impact Level]],RiskRegister[[#This Row],[Inherent Impact Level]])</f>
        <v>-- Select Impact --</v>
      </c>
      <c r="AN129" s="22" t="str">
        <f>IF(RiskRegister[[#This Row],[Risk Status]]="Closed",RiskRegister[[#This Row],[Residual Likelihood Level]],RiskRegister[[#This Row],[Inherent Likelihood Level]])</f>
        <v>-- Select Likelihood --</v>
      </c>
      <c r="AO129" s="22" t="str">
        <f>IF(RiskRegister[[#This Row],[Risk Status]]="Closed",RiskRegister[[#This Row],[Residual-I-L-Combo]],RiskRegister[[#This Row],[Inherent-I-L-Combo]])</f>
        <v>-- Select Impact ----- Select Likelihood --</v>
      </c>
      <c r="AP129" s="22" t="str">
        <f t="shared" si="3"/>
        <v>-- Error --</v>
      </c>
    </row>
    <row r="130" spans="1:42" s="18" customFormat="1" ht="64" x14ac:dyDescent="0.2">
      <c r="A130" s="18">
        <v>127</v>
      </c>
      <c r="G130" s="18" t="s">
        <v>87</v>
      </c>
      <c r="I130" s="18" t="s">
        <v>85</v>
      </c>
      <c r="L130" s="18" t="s">
        <v>112</v>
      </c>
      <c r="M130" s="19" t="str">
        <f>VLOOKUP(RiskRegister[[#This Row],[Inherent Impact Level]],'Rating factors'!$F$4:$G$9,2,FALSE)</f>
        <v>--- Error ---</v>
      </c>
      <c r="N130" s="18" t="s">
        <v>89</v>
      </c>
      <c r="O130" s="19" t="str">
        <f>VLOOKUP(RiskRegister[[#This Row],[Inherent Likelihood Level]],'Rating factors'!$F$16:$G$21,2,FALSE)</f>
        <v>--- Error ---</v>
      </c>
      <c r="P130" s="19" t="str">
        <f>IFERROR(VLOOKUP(RiskRegister[[#This Row],[Inherent Risk Rating]],'Rating factors'!$F$30:$G$44,2,FALSE),"-- Error --")</f>
        <v>-- Error --</v>
      </c>
      <c r="Q130" s="19" t="str">
        <f>IFERROR(RiskRegister[[#This Row],[Inherent Impact Rating]]*RiskRegister[[#This Row],[Inherent Likelihood Rating]],"-- Error --")</f>
        <v>-- Error --</v>
      </c>
      <c r="R130" s="18" t="s">
        <v>111</v>
      </c>
      <c r="T130" s="18" t="s">
        <v>112</v>
      </c>
      <c r="U130" s="19" t="str">
        <f>VLOOKUP(RiskRegister[[#This Row],[Residual Impact Level]],'Rating factors'!$F$4:$G$9,2,FALSE)</f>
        <v>--- Error ---</v>
      </c>
      <c r="V130" s="18" t="s">
        <v>89</v>
      </c>
      <c r="W130" s="19" t="str">
        <f>VLOOKUP(RiskRegister[[#This Row],[Residual Likelihood Level]],'Rating factors'!$F$16:$G$21,2,FALSE)</f>
        <v>--- Error ---</v>
      </c>
      <c r="X130" s="19" t="str">
        <f>IFERROR(VLOOKUP(RiskRegister[[#This Row],[Residual Risk Rating]],'Rating factors'!$F$30:$G$44,2,FALSE),"-- Error --")</f>
        <v>-- Error --</v>
      </c>
      <c r="Y130" s="19" t="str">
        <f>IFERROR(RiskRegister[[#This Row],[Residual Impact Rating]]*RiskRegister[[#This Row],[Residual Likelihood Rating]],"-- Error --")</f>
        <v>-- Error --</v>
      </c>
      <c r="Z130" s="18" t="s">
        <v>113</v>
      </c>
      <c r="AB130" s="61"/>
      <c r="AD130" s="22" t="str">
        <f ca="1">IF(ISBLANK(RiskRegister[[#This Row],[Risk Due Date]]), "Missing Risk Due Date", IF(RiskRegister[[#This Row],[Risk Due Date]] &lt; TODAY(), "Overdue", "Not Overdue"))</f>
        <v>Missing Risk Due Date</v>
      </c>
      <c r="AF130" s="22" t="str">
        <f>IF(ISBLANK(RiskRegister[[#This Row],[Risk Due Date]]), "Missing Risk Due Date", TEXT(RiskRegister[[#This Row],[Risk Due Date]], "YYYY-MM"))</f>
        <v>Missing Risk Due Date</v>
      </c>
      <c r="AG130" s="22" t="str">
        <f>IF(RiskRegister[[#This Row],[Created Date]]="","Created Date missing",(TEXT(RiskRegister[[#This Row],[Created Date]],"mmm") &amp; "-" &amp; YEAR(RiskRegister[[#This Row],[Created Date]])))</f>
        <v>Created Date missing</v>
      </c>
      <c r="AH130" s="79">
        <f>IF(RiskRegister[[#This Row],[Risk Status]]="Closed",RiskRegister[[#This Row],[Risk Close Date]],RiskRegister[[#This Row],[Risk Due Date]])</f>
        <v>0</v>
      </c>
      <c r="AI130" s="79">
        <f>IF(RiskRegister[[#This Row],[Risk-Change-Date]]=0,DATE(2030,1,1),RiskRegister[[#This Row],[Risk-Change-Date]])</f>
        <v>47484</v>
      </c>
      <c r="AJ130" s="22" t="str">
        <f>RiskRegister[[#This Row],[Inherent Impact Level]]&amp;"-"&amp;RiskRegister[[#This Row],[Inherent Likelihood Level]]</f>
        <v>-- Select Impact ----- Select Likelihood --</v>
      </c>
      <c r="AK130" s="22" t="str">
        <f>RiskRegister[[#This Row],[Residual Impact Level]]&amp;"-"&amp;RiskRegister[[#This Row],[Residual Likelihood Level]]</f>
        <v>-- Select Impact ----- Select Likelihood --</v>
      </c>
      <c r="AL130" s="22" t="str">
        <f t="shared" si="2"/>
        <v>Error</v>
      </c>
      <c r="AM130" s="22" t="str">
        <f>IF(RiskRegister[[#This Row],[Risk Status]]="Closed",RiskRegister[[#This Row],[Residual Impact Level]],RiskRegister[[#This Row],[Inherent Impact Level]])</f>
        <v>-- Select Impact --</v>
      </c>
      <c r="AN130" s="22" t="str">
        <f>IF(RiskRegister[[#This Row],[Risk Status]]="Closed",RiskRegister[[#This Row],[Residual Likelihood Level]],RiskRegister[[#This Row],[Inherent Likelihood Level]])</f>
        <v>-- Select Likelihood --</v>
      </c>
      <c r="AO130" s="22" t="str">
        <f>IF(RiskRegister[[#This Row],[Risk Status]]="Closed",RiskRegister[[#This Row],[Residual-I-L-Combo]],RiskRegister[[#This Row],[Inherent-I-L-Combo]])</f>
        <v>-- Select Impact ----- Select Likelihood --</v>
      </c>
      <c r="AP130" s="22" t="str">
        <f t="shared" si="3"/>
        <v>-- Error --</v>
      </c>
    </row>
    <row r="131" spans="1:42" s="18" customFormat="1" ht="64" x14ac:dyDescent="0.2">
      <c r="A131" s="18">
        <v>128</v>
      </c>
      <c r="G131" s="18" t="s">
        <v>87</v>
      </c>
      <c r="I131" s="18" t="s">
        <v>85</v>
      </c>
      <c r="L131" s="18" t="s">
        <v>112</v>
      </c>
      <c r="M131" s="19" t="str">
        <f>VLOOKUP(RiskRegister[[#This Row],[Inherent Impact Level]],'Rating factors'!$F$4:$G$9,2,FALSE)</f>
        <v>--- Error ---</v>
      </c>
      <c r="N131" s="18" t="s">
        <v>89</v>
      </c>
      <c r="O131" s="19" t="str">
        <f>VLOOKUP(RiskRegister[[#This Row],[Inherent Likelihood Level]],'Rating factors'!$F$16:$G$21,2,FALSE)</f>
        <v>--- Error ---</v>
      </c>
      <c r="P131" s="19" t="str">
        <f>IFERROR(VLOOKUP(RiskRegister[[#This Row],[Inherent Risk Rating]],'Rating factors'!$F$30:$G$44,2,FALSE),"-- Error --")</f>
        <v>-- Error --</v>
      </c>
      <c r="Q131" s="19" t="str">
        <f>IFERROR(RiskRegister[[#This Row],[Inherent Impact Rating]]*RiskRegister[[#This Row],[Inherent Likelihood Rating]],"-- Error --")</f>
        <v>-- Error --</v>
      </c>
      <c r="R131" s="18" t="s">
        <v>111</v>
      </c>
      <c r="T131" s="18" t="s">
        <v>112</v>
      </c>
      <c r="U131" s="19" t="str">
        <f>VLOOKUP(RiskRegister[[#This Row],[Residual Impact Level]],'Rating factors'!$F$4:$G$9,2,FALSE)</f>
        <v>--- Error ---</v>
      </c>
      <c r="V131" s="18" t="s">
        <v>89</v>
      </c>
      <c r="W131" s="19" t="str">
        <f>VLOOKUP(RiskRegister[[#This Row],[Residual Likelihood Level]],'Rating factors'!$F$16:$G$21,2,FALSE)</f>
        <v>--- Error ---</v>
      </c>
      <c r="X131" s="19" t="str">
        <f>IFERROR(VLOOKUP(RiskRegister[[#This Row],[Residual Risk Rating]],'Rating factors'!$F$30:$G$44,2,FALSE),"-- Error --")</f>
        <v>-- Error --</v>
      </c>
      <c r="Y131" s="19" t="str">
        <f>IFERROR(RiskRegister[[#This Row],[Residual Impact Rating]]*RiskRegister[[#This Row],[Residual Likelihood Rating]],"-- Error --")</f>
        <v>-- Error --</v>
      </c>
      <c r="Z131" s="18" t="s">
        <v>113</v>
      </c>
      <c r="AB131" s="61"/>
      <c r="AD131" s="22" t="str">
        <f ca="1">IF(ISBLANK(RiskRegister[[#This Row],[Risk Due Date]]), "Missing Risk Due Date", IF(RiskRegister[[#This Row],[Risk Due Date]] &lt; TODAY(), "Overdue", "Not Overdue"))</f>
        <v>Missing Risk Due Date</v>
      </c>
      <c r="AF131" s="22" t="str">
        <f>IF(ISBLANK(RiskRegister[[#This Row],[Risk Due Date]]), "Missing Risk Due Date", TEXT(RiskRegister[[#This Row],[Risk Due Date]], "YYYY-MM"))</f>
        <v>Missing Risk Due Date</v>
      </c>
      <c r="AG131" s="22" t="str">
        <f>IF(RiskRegister[[#This Row],[Created Date]]="","Created Date missing",(TEXT(RiskRegister[[#This Row],[Created Date]],"mmm") &amp; "-" &amp; YEAR(RiskRegister[[#This Row],[Created Date]])))</f>
        <v>Created Date missing</v>
      </c>
      <c r="AH131" s="79">
        <f>IF(RiskRegister[[#This Row],[Risk Status]]="Closed",RiskRegister[[#This Row],[Risk Close Date]],RiskRegister[[#This Row],[Risk Due Date]])</f>
        <v>0</v>
      </c>
      <c r="AI131" s="79">
        <f>IF(RiskRegister[[#This Row],[Risk-Change-Date]]=0,DATE(2030,1,1),RiskRegister[[#This Row],[Risk-Change-Date]])</f>
        <v>47484</v>
      </c>
      <c r="AJ131" s="22" t="str">
        <f>RiskRegister[[#This Row],[Inherent Impact Level]]&amp;"-"&amp;RiskRegister[[#This Row],[Inherent Likelihood Level]]</f>
        <v>-- Select Impact ----- Select Likelihood --</v>
      </c>
      <c r="AK131" s="22" t="str">
        <f>RiskRegister[[#This Row],[Residual Impact Level]]&amp;"-"&amp;RiskRegister[[#This Row],[Residual Likelihood Level]]</f>
        <v>-- Select Impact ----- Select Likelihood --</v>
      </c>
      <c r="AL131" s="22" t="str">
        <f t="shared" si="2"/>
        <v>Error</v>
      </c>
      <c r="AM131" s="22" t="str">
        <f>IF(RiskRegister[[#This Row],[Risk Status]]="Closed",RiskRegister[[#This Row],[Residual Impact Level]],RiskRegister[[#This Row],[Inherent Impact Level]])</f>
        <v>-- Select Impact --</v>
      </c>
      <c r="AN131" s="22" t="str">
        <f>IF(RiskRegister[[#This Row],[Risk Status]]="Closed",RiskRegister[[#This Row],[Residual Likelihood Level]],RiskRegister[[#This Row],[Inherent Likelihood Level]])</f>
        <v>-- Select Likelihood --</v>
      </c>
      <c r="AO131" s="22" t="str">
        <f>IF(RiskRegister[[#This Row],[Risk Status]]="Closed",RiskRegister[[#This Row],[Residual-I-L-Combo]],RiskRegister[[#This Row],[Inherent-I-L-Combo]])</f>
        <v>-- Select Impact ----- Select Likelihood --</v>
      </c>
      <c r="AP131" s="22" t="str">
        <f t="shared" si="3"/>
        <v>-- Error --</v>
      </c>
    </row>
    <row r="132" spans="1:42" s="18" customFormat="1" ht="64" x14ac:dyDescent="0.2">
      <c r="A132" s="18">
        <v>129</v>
      </c>
      <c r="G132" s="18" t="s">
        <v>87</v>
      </c>
      <c r="I132" s="18" t="s">
        <v>85</v>
      </c>
      <c r="L132" s="18" t="s">
        <v>112</v>
      </c>
      <c r="M132" s="19" t="str">
        <f>VLOOKUP(RiskRegister[[#This Row],[Inherent Impact Level]],'Rating factors'!$F$4:$G$9,2,FALSE)</f>
        <v>--- Error ---</v>
      </c>
      <c r="N132" s="18" t="s">
        <v>89</v>
      </c>
      <c r="O132" s="19" t="str">
        <f>VLOOKUP(RiskRegister[[#This Row],[Inherent Likelihood Level]],'Rating factors'!$F$16:$G$21,2,FALSE)</f>
        <v>--- Error ---</v>
      </c>
      <c r="P132" s="19" t="str">
        <f>IFERROR(VLOOKUP(RiskRegister[[#This Row],[Inherent Risk Rating]],'Rating factors'!$F$30:$G$44,2,FALSE),"-- Error --")</f>
        <v>-- Error --</v>
      </c>
      <c r="Q132" s="19" t="str">
        <f>IFERROR(RiskRegister[[#This Row],[Inherent Impact Rating]]*RiskRegister[[#This Row],[Inherent Likelihood Rating]],"-- Error --")</f>
        <v>-- Error --</v>
      </c>
      <c r="R132" s="18" t="s">
        <v>111</v>
      </c>
      <c r="T132" s="18" t="s">
        <v>112</v>
      </c>
      <c r="U132" s="19" t="str">
        <f>VLOOKUP(RiskRegister[[#This Row],[Residual Impact Level]],'Rating factors'!$F$4:$G$9,2,FALSE)</f>
        <v>--- Error ---</v>
      </c>
      <c r="V132" s="18" t="s">
        <v>89</v>
      </c>
      <c r="W132" s="19" t="str">
        <f>VLOOKUP(RiskRegister[[#This Row],[Residual Likelihood Level]],'Rating factors'!$F$16:$G$21,2,FALSE)</f>
        <v>--- Error ---</v>
      </c>
      <c r="X132" s="19" t="str">
        <f>IFERROR(VLOOKUP(RiskRegister[[#This Row],[Residual Risk Rating]],'Rating factors'!$F$30:$G$44,2,FALSE),"-- Error --")</f>
        <v>-- Error --</v>
      </c>
      <c r="Y132" s="19" t="str">
        <f>IFERROR(RiskRegister[[#This Row],[Residual Impact Rating]]*RiskRegister[[#This Row],[Residual Likelihood Rating]],"-- Error --")</f>
        <v>-- Error --</v>
      </c>
      <c r="Z132" s="18" t="s">
        <v>113</v>
      </c>
      <c r="AB132" s="61"/>
      <c r="AD132" s="22" t="str">
        <f ca="1">IF(ISBLANK(RiskRegister[[#This Row],[Risk Due Date]]), "Missing Risk Due Date", IF(RiskRegister[[#This Row],[Risk Due Date]] &lt; TODAY(), "Overdue", "Not Overdue"))</f>
        <v>Missing Risk Due Date</v>
      </c>
      <c r="AF132" s="22" t="str">
        <f>IF(ISBLANK(RiskRegister[[#This Row],[Risk Due Date]]), "Missing Risk Due Date", TEXT(RiskRegister[[#This Row],[Risk Due Date]], "YYYY-MM"))</f>
        <v>Missing Risk Due Date</v>
      </c>
      <c r="AG132" s="22" t="str">
        <f>IF(RiskRegister[[#This Row],[Created Date]]="","Created Date missing",(TEXT(RiskRegister[[#This Row],[Created Date]],"mmm") &amp; "-" &amp; YEAR(RiskRegister[[#This Row],[Created Date]])))</f>
        <v>Created Date missing</v>
      </c>
      <c r="AH132" s="79">
        <f>IF(RiskRegister[[#This Row],[Risk Status]]="Closed",RiskRegister[[#This Row],[Risk Close Date]],RiskRegister[[#This Row],[Risk Due Date]])</f>
        <v>0</v>
      </c>
      <c r="AI132" s="79">
        <f>IF(RiskRegister[[#This Row],[Risk-Change-Date]]=0,DATE(2030,1,1),RiskRegister[[#This Row],[Risk-Change-Date]])</f>
        <v>47484</v>
      </c>
      <c r="AJ132" s="22" t="str">
        <f>RiskRegister[[#This Row],[Inherent Impact Level]]&amp;"-"&amp;RiskRegister[[#This Row],[Inherent Likelihood Level]]</f>
        <v>-- Select Impact ----- Select Likelihood --</v>
      </c>
      <c r="AK132" s="22" t="str">
        <f>RiskRegister[[#This Row],[Residual Impact Level]]&amp;"-"&amp;RiskRegister[[#This Row],[Residual Likelihood Level]]</f>
        <v>-- Select Impact ----- Select Likelihood --</v>
      </c>
      <c r="AL132" s="22" t="str">
        <f t="shared" ref="AL132:AL195" si="4">IF(OR(R132="-- Select Risk Response --", Z132="-- Select Risk Status --"), "Error", IF(AND(Z132="Closed", R132="Mitigate"), "Yes", "No"))</f>
        <v>Error</v>
      </c>
      <c r="AM132" s="22" t="str">
        <f>IF(RiskRegister[[#This Row],[Risk Status]]="Closed",RiskRegister[[#This Row],[Residual Impact Level]],RiskRegister[[#This Row],[Inherent Impact Level]])</f>
        <v>-- Select Impact --</v>
      </c>
      <c r="AN132" s="22" t="str">
        <f>IF(RiskRegister[[#This Row],[Risk Status]]="Closed",RiskRegister[[#This Row],[Residual Likelihood Level]],RiskRegister[[#This Row],[Inherent Likelihood Level]])</f>
        <v>-- Select Likelihood --</v>
      </c>
      <c r="AO132" s="22" t="str">
        <f>IF(RiskRegister[[#This Row],[Risk Status]]="Closed",RiskRegister[[#This Row],[Residual-I-L-Combo]],RiskRegister[[#This Row],[Inherent-I-L-Combo]])</f>
        <v>-- Select Impact ----- Select Likelihood --</v>
      </c>
      <c r="AP132" s="22" t="str">
        <f t="shared" ref="AP132:AP195" si="5">IF(Z132="Closed", X132, P132)</f>
        <v>-- Error --</v>
      </c>
    </row>
    <row r="133" spans="1:42" s="18" customFormat="1" ht="64" x14ac:dyDescent="0.2">
      <c r="A133" s="18">
        <v>130</v>
      </c>
      <c r="G133" s="18" t="s">
        <v>87</v>
      </c>
      <c r="I133" s="18" t="s">
        <v>85</v>
      </c>
      <c r="L133" s="18" t="s">
        <v>112</v>
      </c>
      <c r="M133" s="19" t="str">
        <f>VLOOKUP(RiskRegister[[#This Row],[Inherent Impact Level]],'Rating factors'!$F$4:$G$9,2,FALSE)</f>
        <v>--- Error ---</v>
      </c>
      <c r="N133" s="18" t="s">
        <v>89</v>
      </c>
      <c r="O133" s="19" t="str">
        <f>VLOOKUP(RiskRegister[[#This Row],[Inherent Likelihood Level]],'Rating factors'!$F$16:$G$21,2,FALSE)</f>
        <v>--- Error ---</v>
      </c>
      <c r="P133" s="19" t="str">
        <f>IFERROR(VLOOKUP(RiskRegister[[#This Row],[Inherent Risk Rating]],'Rating factors'!$F$30:$G$44,2,FALSE),"-- Error --")</f>
        <v>-- Error --</v>
      </c>
      <c r="Q133" s="19" t="str">
        <f>IFERROR(RiskRegister[[#This Row],[Inherent Impact Rating]]*RiskRegister[[#This Row],[Inherent Likelihood Rating]],"-- Error --")</f>
        <v>-- Error --</v>
      </c>
      <c r="R133" s="18" t="s">
        <v>111</v>
      </c>
      <c r="T133" s="18" t="s">
        <v>112</v>
      </c>
      <c r="U133" s="19" t="str">
        <f>VLOOKUP(RiskRegister[[#This Row],[Residual Impact Level]],'Rating factors'!$F$4:$G$9,2,FALSE)</f>
        <v>--- Error ---</v>
      </c>
      <c r="V133" s="18" t="s">
        <v>89</v>
      </c>
      <c r="W133" s="19" t="str">
        <f>VLOOKUP(RiskRegister[[#This Row],[Residual Likelihood Level]],'Rating factors'!$F$16:$G$21,2,FALSE)</f>
        <v>--- Error ---</v>
      </c>
      <c r="X133" s="19" t="str">
        <f>IFERROR(VLOOKUP(RiskRegister[[#This Row],[Residual Risk Rating]],'Rating factors'!$F$30:$G$44,2,FALSE),"-- Error --")</f>
        <v>-- Error --</v>
      </c>
      <c r="Y133" s="19" t="str">
        <f>IFERROR(RiskRegister[[#This Row],[Residual Impact Rating]]*RiskRegister[[#This Row],[Residual Likelihood Rating]],"-- Error --")</f>
        <v>-- Error --</v>
      </c>
      <c r="Z133" s="18" t="s">
        <v>113</v>
      </c>
      <c r="AB133" s="61"/>
      <c r="AD133" s="22" t="str">
        <f ca="1">IF(ISBLANK(RiskRegister[[#This Row],[Risk Due Date]]), "Missing Risk Due Date", IF(RiskRegister[[#This Row],[Risk Due Date]] &lt; TODAY(), "Overdue", "Not Overdue"))</f>
        <v>Missing Risk Due Date</v>
      </c>
      <c r="AF133" s="22" t="str">
        <f>IF(ISBLANK(RiskRegister[[#This Row],[Risk Due Date]]), "Missing Risk Due Date", TEXT(RiskRegister[[#This Row],[Risk Due Date]], "YYYY-MM"))</f>
        <v>Missing Risk Due Date</v>
      </c>
      <c r="AG133" s="22" t="str">
        <f>IF(RiskRegister[[#This Row],[Created Date]]="","Created Date missing",(TEXT(RiskRegister[[#This Row],[Created Date]],"mmm") &amp; "-" &amp; YEAR(RiskRegister[[#This Row],[Created Date]])))</f>
        <v>Created Date missing</v>
      </c>
      <c r="AH133" s="79">
        <f>IF(RiskRegister[[#This Row],[Risk Status]]="Closed",RiskRegister[[#This Row],[Risk Close Date]],RiskRegister[[#This Row],[Risk Due Date]])</f>
        <v>0</v>
      </c>
      <c r="AI133" s="79">
        <f>IF(RiskRegister[[#This Row],[Risk-Change-Date]]=0,DATE(2030,1,1),RiskRegister[[#This Row],[Risk-Change-Date]])</f>
        <v>47484</v>
      </c>
      <c r="AJ133" s="22" t="str">
        <f>RiskRegister[[#This Row],[Inherent Impact Level]]&amp;"-"&amp;RiskRegister[[#This Row],[Inherent Likelihood Level]]</f>
        <v>-- Select Impact ----- Select Likelihood --</v>
      </c>
      <c r="AK133" s="22" t="str">
        <f>RiskRegister[[#This Row],[Residual Impact Level]]&amp;"-"&amp;RiskRegister[[#This Row],[Residual Likelihood Level]]</f>
        <v>-- Select Impact ----- Select Likelihood --</v>
      </c>
      <c r="AL133" s="22" t="str">
        <f t="shared" si="4"/>
        <v>Error</v>
      </c>
      <c r="AM133" s="22" t="str">
        <f>IF(RiskRegister[[#This Row],[Risk Status]]="Closed",RiskRegister[[#This Row],[Residual Impact Level]],RiskRegister[[#This Row],[Inherent Impact Level]])</f>
        <v>-- Select Impact --</v>
      </c>
      <c r="AN133" s="22" t="str">
        <f>IF(RiskRegister[[#This Row],[Risk Status]]="Closed",RiskRegister[[#This Row],[Residual Likelihood Level]],RiskRegister[[#This Row],[Inherent Likelihood Level]])</f>
        <v>-- Select Likelihood --</v>
      </c>
      <c r="AO133" s="22" t="str">
        <f>IF(RiskRegister[[#This Row],[Risk Status]]="Closed",RiskRegister[[#This Row],[Residual-I-L-Combo]],RiskRegister[[#This Row],[Inherent-I-L-Combo]])</f>
        <v>-- Select Impact ----- Select Likelihood --</v>
      </c>
      <c r="AP133" s="22" t="str">
        <f t="shared" si="5"/>
        <v>-- Error --</v>
      </c>
    </row>
    <row r="134" spans="1:42" s="18" customFormat="1" ht="64" x14ac:dyDescent="0.2">
      <c r="A134" s="18">
        <v>131</v>
      </c>
      <c r="G134" s="18" t="s">
        <v>87</v>
      </c>
      <c r="I134" s="18" t="s">
        <v>85</v>
      </c>
      <c r="L134" s="18" t="s">
        <v>112</v>
      </c>
      <c r="M134" s="19" t="str">
        <f>VLOOKUP(RiskRegister[[#This Row],[Inherent Impact Level]],'Rating factors'!$F$4:$G$9,2,FALSE)</f>
        <v>--- Error ---</v>
      </c>
      <c r="N134" s="18" t="s">
        <v>89</v>
      </c>
      <c r="O134" s="19" t="str">
        <f>VLOOKUP(RiskRegister[[#This Row],[Inherent Likelihood Level]],'Rating factors'!$F$16:$G$21,2,FALSE)</f>
        <v>--- Error ---</v>
      </c>
      <c r="P134" s="19" t="str">
        <f>IFERROR(VLOOKUP(RiskRegister[[#This Row],[Inherent Risk Rating]],'Rating factors'!$F$30:$G$44,2,FALSE),"-- Error --")</f>
        <v>-- Error --</v>
      </c>
      <c r="Q134" s="19" t="str">
        <f>IFERROR(RiskRegister[[#This Row],[Inherent Impact Rating]]*RiskRegister[[#This Row],[Inherent Likelihood Rating]],"-- Error --")</f>
        <v>-- Error --</v>
      </c>
      <c r="R134" s="18" t="s">
        <v>111</v>
      </c>
      <c r="T134" s="18" t="s">
        <v>112</v>
      </c>
      <c r="U134" s="19" t="str">
        <f>VLOOKUP(RiskRegister[[#This Row],[Residual Impact Level]],'Rating factors'!$F$4:$G$9,2,FALSE)</f>
        <v>--- Error ---</v>
      </c>
      <c r="V134" s="18" t="s">
        <v>89</v>
      </c>
      <c r="W134" s="19" t="str">
        <f>VLOOKUP(RiskRegister[[#This Row],[Residual Likelihood Level]],'Rating factors'!$F$16:$G$21,2,FALSE)</f>
        <v>--- Error ---</v>
      </c>
      <c r="X134" s="19" t="str">
        <f>IFERROR(VLOOKUP(RiskRegister[[#This Row],[Residual Risk Rating]],'Rating factors'!$F$30:$G$44,2,FALSE),"-- Error --")</f>
        <v>-- Error --</v>
      </c>
      <c r="Y134" s="19" t="str">
        <f>IFERROR(RiskRegister[[#This Row],[Residual Impact Rating]]*RiskRegister[[#This Row],[Residual Likelihood Rating]],"-- Error --")</f>
        <v>-- Error --</v>
      </c>
      <c r="Z134" s="18" t="s">
        <v>113</v>
      </c>
      <c r="AB134" s="61"/>
      <c r="AD134" s="22" t="str">
        <f ca="1">IF(ISBLANK(RiskRegister[[#This Row],[Risk Due Date]]), "Missing Risk Due Date", IF(RiskRegister[[#This Row],[Risk Due Date]] &lt; TODAY(), "Overdue", "Not Overdue"))</f>
        <v>Missing Risk Due Date</v>
      </c>
      <c r="AF134" s="22" t="str">
        <f>IF(ISBLANK(RiskRegister[[#This Row],[Risk Due Date]]), "Missing Risk Due Date", TEXT(RiskRegister[[#This Row],[Risk Due Date]], "YYYY-MM"))</f>
        <v>Missing Risk Due Date</v>
      </c>
      <c r="AG134" s="22" t="str">
        <f>IF(RiskRegister[[#This Row],[Created Date]]="","Created Date missing",(TEXT(RiskRegister[[#This Row],[Created Date]],"mmm") &amp; "-" &amp; YEAR(RiskRegister[[#This Row],[Created Date]])))</f>
        <v>Created Date missing</v>
      </c>
      <c r="AH134" s="79">
        <f>IF(RiskRegister[[#This Row],[Risk Status]]="Closed",RiskRegister[[#This Row],[Risk Close Date]],RiskRegister[[#This Row],[Risk Due Date]])</f>
        <v>0</v>
      </c>
      <c r="AI134" s="79">
        <f>IF(RiskRegister[[#This Row],[Risk-Change-Date]]=0,DATE(2030,1,1),RiskRegister[[#This Row],[Risk-Change-Date]])</f>
        <v>47484</v>
      </c>
      <c r="AJ134" s="22" t="str">
        <f>RiskRegister[[#This Row],[Inherent Impact Level]]&amp;"-"&amp;RiskRegister[[#This Row],[Inherent Likelihood Level]]</f>
        <v>-- Select Impact ----- Select Likelihood --</v>
      </c>
      <c r="AK134" s="22" t="str">
        <f>RiskRegister[[#This Row],[Residual Impact Level]]&amp;"-"&amp;RiskRegister[[#This Row],[Residual Likelihood Level]]</f>
        <v>-- Select Impact ----- Select Likelihood --</v>
      </c>
      <c r="AL134" s="22" t="str">
        <f t="shared" si="4"/>
        <v>Error</v>
      </c>
      <c r="AM134" s="22" t="str">
        <f>IF(RiskRegister[[#This Row],[Risk Status]]="Closed",RiskRegister[[#This Row],[Residual Impact Level]],RiskRegister[[#This Row],[Inherent Impact Level]])</f>
        <v>-- Select Impact --</v>
      </c>
      <c r="AN134" s="22" t="str">
        <f>IF(RiskRegister[[#This Row],[Risk Status]]="Closed",RiskRegister[[#This Row],[Residual Likelihood Level]],RiskRegister[[#This Row],[Inherent Likelihood Level]])</f>
        <v>-- Select Likelihood --</v>
      </c>
      <c r="AO134" s="22" t="str">
        <f>IF(RiskRegister[[#This Row],[Risk Status]]="Closed",RiskRegister[[#This Row],[Residual-I-L-Combo]],RiskRegister[[#This Row],[Inherent-I-L-Combo]])</f>
        <v>-- Select Impact ----- Select Likelihood --</v>
      </c>
      <c r="AP134" s="22" t="str">
        <f t="shared" si="5"/>
        <v>-- Error --</v>
      </c>
    </row>
    <row r="135" spans="1:42" s="18" customFormat="1" ht="64" x14ac:dyDescent="0.2">
      <c r="A135" s="18">
        <v>132</v>
      </c>
      <c r="G135" s="18" t="s">
        <v>87</v>
      </c>
      <c r="I135" s="18" t="s">
        <v>85</v>
      </c>
      <c r="L135" s="18" t="s">
        <v>112</v>
      </c>
      <c r="M135" s="19" t="str">
        <f>VLOOKUP(RiskRegister[[#This Row],[Inherent Impact Level]],'Rating factors'!$F$4:$G$9,2,FALSE)</f>
        <v>--- Error ---</v>
      </c>
      <c r="N135" s="18" t="s">
        <v>89</v>
      </c>
      <c r="O135" s="19" t="str">
        <f>VLOOKUP(RiskRegister[[#This Row],[Inherent Likelihood Level]],'Rating factors'!$F$16:$G$21,2,FALSE)</f>
        <v>--- Error ---</v>
      </c>
      <c r="P135" s="19" t="str">
        <f>IFERROR(VLOOKUP(RiskRegister[[#This Row],[Inherent Risk Rating]],'Rating factors'!$F$30:$G$44,2,FALSE),"-- Error --")</f>
        <v>-- Error --</v>
      </c>
      <c r="Q135" s="19" t="str">
        <f>IFERROR(RiskRegister[[#This Row],[Inherent Impact Rating]]*RiskRegister[[#This Row],[Inherent Likelihood Rating]],"-- Error --")</f>
        <v>-- Error --</v>
      </c>
      <c r="R135" s="18" t="s">
        <v>111</v>
      </c>
      <c r="T135" s="18" t="s">
        <v>112</v>
      </c>
      <c r="U135" s="19" t="str">
        <f>VLOOKUP(RiskRegister[[#This Row],[Residual Impact Level]],'Rating factors'!$F$4:$G$9,2,FALSE)</f>
        <v>--- Error ---</v>
      </c>
      <c r="V135" s="18" t="s">
        <v>89</v>
      </c>
      <c r="W135" s="19" t="str">
        <f>VLOOKUP(RiskRegister[[#This Row],[Residual Likelihood Level]],'Rating factors'!$F$16:$G$21,2,FALSE)</f>
        <v>--- Error ---</v>
      </c>
      <c r="X135" s="19" t="str">
        <f>IFERROR(VLOOKUP(RiskRegister[[#This Row],[Residual Risk Rating]],'Rating factors'!$F$30:$G$44,2,FALSE),"-- Error --")</f>
        <v>-- Error --</v>
      </c>
      <c r="Y135" s="19" t="str">
        <f>IFERROR(RiskRegister[[#This Row],[Residual Impact Rating]]*RiskRegister[[#This Row],[Residual Likelihood Rating]],"-- Error --")</f>
        <v>-- Error --</v>
      </c>
      <c r="Z135" s="18" t="s">
        <v>113</v>
      </c>
      <c r="AB135" s="61"/>
      <c r="AD135" s="22" t="str">
        <f ca="1">IF(ISBLANK(RiskRegister[[#This Row],[Risk Due Date]]), "Missing Risk Due Date", IF(RiskRegister[[#This Row],[Risk Due Date]] &lt; TODAY(), "Overdue", "Not Overdue"))</f>
        <v>Missing Risk Due Date</v>
      </c>
      <c r="AF135" s="22" t="str">
        <f>IF(ISBLANK(RiskRegister[[#This Row],[Risk Due Date]]), "Missing Risk Due Date", TEXT(RiskRegister[[#This Row],[Risk Due Date]], "YYYY-MM"))</f>
        <v>Missing Risk Due Date</v>
      </c>
      <c r="AG135" s="22" t="str">
        <f>IF(RiskRegister[[#This Row],[Created Date]]="","Created Date missing",(TEXT(RiskRegister[[#This Row],[Created Date]],"mmm") &amp; "-" &amp; YEAR(RiskRegister[[#This Row],[Created Date]])))</f>
        <v>Created Date missing</v>
      </c>
      <c r="AH135" s="79">
        <f>IF(RiskRegister[[#This Row],[Risk Status]]="Closed",RiskRegister[[#This Row],[Risk Close Date]],RiskRegister[[#This Row],[Risk Due Date]])</f>
        <v>0</v>
      </c>
      <c r="AI135" s="79">
        <f>IF(RiskRegister[[#This Row],[Risk-Change-Date]]=0,DATE(2030,1,1),RiskRegister[[#This Row],[Risk-Change-Date]])</f>
        <v>47484</v>
      </c>
      <c r="AJ135" s="22" t="str">
        <f>RiskRegister[[#This Row],[Inherent Impact Level]]&amp;"-"&amp;RiskRegister[[#This Row],[Inherent Likelihood Level]]</f>
        <v>-- Select Impact ----- Select Likelihood --</v>
      </c>
      <c r="AK135" s="22" t="str">
        <f>RiskRegister[[#This Row],[Residual Impact Level]]&amp;"-"&amp;RiskRegister[[#This Row],[Residual Likelihood Level]]</f>
        <v>-- Select Impact ----- Select Likelihood --</v>
      </c>
      <c r="AL135" s="22" t="str">
        <f t="shared" si="4"/>
        <v>Error</v>
      </c>
      <c r="AM135" s="22" t="str">
        <f>IF(RiskRegister[[#This Row],[Risk Status]]="Closed",RiskRegister[[#This Row],[Residual Impact Level]],RiskRegister[[#This Row],[Inherent Impact Level]])</f>
        <v>-- Select Impact --</v>
      </c>
      <c r="AN135" s="22" t="str">
        <f>IF(RiskRegister[[#This Row],[Risk Status]]="Closed",RiskRegister[[#This Row],[Residual Likelihood Level]],RiskRegister[[#This Row],[Inherent Likelihood Level]])</f>
        <v>-- Select Likelihood --</v>
      </c>
      <c r="AO135" s="22" t="str">
        <f>IF(RiskRegister[[#This Row],[Risk Status]]="Closed",RiskRegister[[#This Row],[Residual-I-L-Combo]],RiskRegister[[#This Row],[Inherent-I-L-Combo]])</f>
        <v>-- Select Impact ----- Select Likelihood --</v>
      </c>
      <c r="AP135" s="22" t="str">
        <f t="shared" si="5"/>
        <v>-- Error --</v>
      </c>
    </row>
    <row r="136" spans="1:42" s="18" customFormat="1" ht="64" x14ac:dyDescent="0.2">
      <c r="A136" s="18">
        <v>133</v>
      </c>
      <c r="G136" s="18" t="s">
        <v>87</v>
      </c>
      <c r="I136" s="18" t="s">
        <v>85</v>
      </c>
      <c r="L136" s="18" t="s">
        <v>112</v>
      </c>
      <c r="M136" s="19" t="str">
        <f>VLOOKUP(RiskRegister[[#This Row],[Inherent Impact Level]],'Rating factors'!$F$4:$G$9,2,FALSE)</f>
        <v>--- Error ---</v>
      </c>
      <c r="N136" s="18" t="s">
        <v>89</v>
      </c>
      <c r="O136" s="19" t="str">
        <f>VLOOKUP(RiskRegister[[#This Row],[Inherent Likelihood Level]],'Rating factors'!$F$16:$G$21,2,FALSE)</f>
        <v>--- Error ---</v>
      </c>
      <c r="P136" s="19" t="str">
        <f>IFERROR(VLOOKUP(RiskRegister[[#This Row],[Inherent Risk Rating]],'Rating factors'!$F$30:$G$44,2,FALSE),"-- Error --")</f>
        <v>-- Error --</v>
      </c>
      <c r="Q136" s="19" t="str">
        <f>IFERROR(RiskRegister[[#This Row],[Inherent Impact Rating]]*RiskRegister[[#This Row],[Inherent Likelihood Rating]],"-- Error --")</f>
        <v>-- Error --</v>
      </c>
      <c r="R136" s="18" t="s">
        <v>111</v>
      </c>
      <c r="T136" s="18" t="s">
        <v>112</v>
      </c>
      <c r="U136" s="19" t="str">
        <f>VLOOKUP(RiskRegister[[#This Row],[Residual Impact Level]],'Rating factors'!$F$4:$G$9,2,FALSE)</f>
        <v>--- Error ---</v>
      </c>
      <c r="V136" s="18" t="s">
        <v>89</v>
      </c>
      <c r="W136" s="19" t="str">
        <f>VLOOKUP(RiskRegister[[#This Row],[Residual Likelihood Level]],'Rating factors'!$F$16:$G$21,2,FALSE)</f>
        <v>--- Error ---</v>
      </c>
      <c r="X136" s="19" t="str">
        <f>IFERROR(VLOOKUP(RiskRegister[[#This Row],[Residual Risk Rating]],'Rating factors'!$F$30:$G$44,2,FALSE),"-- Error --")</f>
        <v>-- Error --</v>
      </c>
      <c r="Y136" s="19" t="str">
        <f>IFERROR(RiskRegister[[#This Row],[Residual Impact Rating]]*RiskRegister[[#This Row],[Residual Likelihood Rating]],"-- Error --")</f>
        <v>-- Error --</v>
      </c>
      <c r="Z136" s="18" t="s">
        <v>113</v>
      </c>
      <c r="AB136" s="61"/>
      <c r="AD136" s="22" t="str">
        <f ca="1">IF(ISBLANK(RiskRegister[[#This Row],[Risk Due Date]]), "Missing Risk Due Date", IF(RiskRegister[[#This Row],[Risk Due Date]] &lt; TODAY(), "Overdue", "Not Overdue"))</f>
        <v>Missing Risk Due Date</v>
      </c>
      <c r="AF136" s="22" t="str">
        <f>IF(ISBLANK(RiskRegister[[#This Row],[Risk Due Date]]), "Missing Risk Due Date", TEXT(RiskRegister[[#This Row],[Risk Due Date]], "YYYY-MM"))</f>
        <v>Missing Risk Due Date</v>
      </c>
      <c r="AG136" s="22" t="str">
        <f>IF(RiskRegister[[#This Row],[Created Date]]="","Created Date missing",(TEXT(RiskRegister[[#This Row],[Created Date]],"mmm") &amp; "-" &amp; YEAR(RiskRegister[[#This Row],[Created Date]])))</f>
        <v>Created Date missing</v>
      </c>
      <c r="AH136" s="79">
        <f>IF(RiskRegister[[#This Row],[Risk Status]]="Closed",RiskRegister[[#This Row],[Risk Close Date]],RiskRegister[[#This Row],[Risk Due Date]])</f>
        <v>0</v>
      </c>
      <c r="AI136" s="79">
        <f>IF(RiskRegister[[#This Row],[Risk-Change-Date]]=0,DATE(2030,1,1),RiskRegister[[#This Row],[Risk-Change-Date]])</f>
        <v>47484</v>
      </c>
      <c r="AJ136" s="22" t="str">
        <f>RiskRegister[[#This Row],[Inherent Impact Level]]&amp;"-"&amp;RiskRegister[[#This Row],[Inherent Likelihood Level]]</f>
        <v>-- Select Impact ----- Select Likelihood --</v>
      </c>
      <c r="AK136" s="22" t="str">
        <f>RiskRegister[[#This Row],[Residual Impact Level]]&amp;"-"&amp;RiskRegister[[#This Row],[Residual Likelihood Level]]</f>
        <v>-- Select Impact ----- Select Likelihood --</v>
      </c>
      <c r="AL136" s="22" t="str">
        <f t="shared" si="4"/>
        <v>Error</v>
      </c>
      <c r="AM136" s="22" t="str">
        <f>IF(RiskRegister[[#This Row],[Risk Status]]="Closed",RiskRegister[[#This Row],[Residual Impact Level]],RiskRegister[[#This Row],[Inherent Impact Level]])</f>
        <v>-- Select Impact --</v>
      </c>
      <c r="AN136" s="22" t="str">
        <f>IF(RiskRegister[[#This Row],[Risk Status]]="Closed",RiskRegister[[#This Row],[Residual Likelihood Level]],RiskRegister[[#This Row],[Inherent Likelihood Level]])</f>
        <v>-- Select Likelihood --</v>
      </c>
      <c r="AO136" s="22" t="str">
        <f>IF(RiskRegister[[#This Row],[Risk Status]]="Closed",RiskRegister[[#This Row],[Residual-I-L-Combo]],RiskRegister[[#This Row],[Inherent-I-L-Combo]])</f>
        <v>-- Select Impact ----- Select Likelihood --</v>
      </c>
      <c r="AP136" s="22" t="str">
        <f t="shared" si="5"/>
        <v>-- Error --</v>
      </c>
    </row>
    <row r="137" spans="1:42" s="18" customFormat="1" ht="64" x14ac:dyDescent="0.2">
      <c r="A137" s="18">
        <v>134</v>
      </c>
      <c r="G137" s="18" t="s">
        <v>87</v>
      </c>
      <c r="I137" s="18" t="s">
        <v>85</v>
      </c>
      <c r="L137" s="18" t="s">
        <v>112</v>
      </c>
      <c r="M137" s="19" t="str">
        <f>VLOOKUP(RiskRegister[[#This Row],[Inherent Impact Level]],'Rating factors'!$F$4:$G$9,2,FALSE)</f>
        <v>--- Error ---</v>
      </c>
      <c r="N137" s="18" t="s">
        <v>89</v>
      </c>
      <c r="O137" s="19" t="str">
        <f>VLOOKUP(RiskRegister[[#This Row],[Inherent Likelihood Level]],'Rating factors'!$F$16:$G$21,2,FALSE)</f>
        <v>--- Error ---</v>
      </c>
      <c r="P137" s="19" t="str">
        <f>IFERROR(VLOOKUP(RiskRegister[[#This Row],[Inherent Risk Rating]],'Rating factors'!$F$30:$G$44,2,FALSE),"-- Error --")</f>
        <v>-- Error --</v>
      </c>
      <c r="Q137" s="19" t="str">
        <f>IFERROR(RiskRegister[[#This Row],[Inherent Impact Rating]]*RiskRegister[[#This Row],[Inherent Likelihood Rating]],"-- Error --")</f>
        <v>-- Error --</v>
      </c>
      <c r="R137" s="18" t="s">
        <v>111</v>
      </c>
      <c r="T137" s="18" t="s">
        <v>112</v>
      </c>
      <c r="U137" s="19" t="str">
        <f>VLOOKUP(RiskRegister[[#This Row],[Residual Impact Level]],'Rating factors'!$F$4:$G$9,2,FALSE)</f>
        <v>--- Error ---</v>
      </c>
      <c r="V137" s="18" t="s">
        <v>89</v>
      </c>
      <c r="W137" s="19" t="str">
        <f>VLOOKUP(RiskRegister[[#This Row],[Residual Likelihood Level]],'Rating factors'!$F$16:$G$21,2,FALSE)</f>
        <v>--- Error ---</v>
      </c>
      <c r="X137" s="19" t="str">
        <f>IFERROR(VLOOKUP(RiskRegister[[#This Row],[Residual Risk Rating]],'Rating factors'!$F$30:$G$44,2,FALSE),"-- Error --")</f>
        <v>-- Error --</v>
      </c>
      <c r="Y137" s="19" t="str">
        <f>IFERROR(RiskRegister[[#This Row],[Residual Impact Rating]]*RiskRegister[[#This Row],[Residual Likelihood Rating]],"-- Error --")</f>
        <v>-- Error --</v>
      </c>
      <c r="Z137" s="18" t="s">
        <v>113</v>
      </c>
      <c r="AB137" s="61"/>
      <c r="AD137" s="22" t="str">
        <f ca="1">IF(ISBLANK(RiskRegister[[#This Row],[Risk Due Date]]), "Missing Risk Due Date", IF(RiskRegister[[#This Row],[Risk Due Date]] &lt; TODAY(), "Overdue", "Not Overdue"))</f>
        <v>Missing Risk Due Date</v>
      </c>
      <c r="AF137" s="22" t="str">
        <f>IF(ISBLANK(RiskRegister[[#This Row],[Risk Due Date]]), "Missing Risk Due Date", TEXT(RiskRegister[[#This Row],[Risk Due Date]], "YYYY-MM"))</f>
        <v>Missing Risk Due Date</v>
      </c>
      <c r="AG137" s="22" t="str">
        <f>IF(RiskRegister[[#This Row],[Created Date]]="","Created Date missing",(TEXT(RiskRegister[[#This Row],[Created Date]],"mmm") &amp; "-" &amp; YEAR(RiskRegister[[#This Row],[Created Date]])))</f>
        <v>Created Date missing</v>
      </c>
      <c r="AH137" s="79">
        <f>IF(RiskRegister[[#This Row],[Risk Status]]="Closed",RiskRegister[[#This Row],[Risk Close Date]],RiskRegister[[#This Row],[Risk Due Date]])</f>
        <v>0</v>
      </c>
      <c r="AI137" s="79">
        <f>IF(RiskRegister[[#This Row],[Risk-Change-Date]]=0,DATE(2030,1,1),RiskRegister[[#This Row],[Risk-Change-Date]])</f>
        <v>47484</v>
      </c>
      <c r="AJ137" s="22" t="str">
        <f>RiskRegister[[#This Row],[Inherent Impact Level]]&amp;"-"&amp;RiskRegister[[#This Row],[Inherent Likelihood Level]]</f>
        <v>-- Select Impact ----- Select Likelihood --</v>
      </c>
      <c r="AK137" s="22" t="str">
        <f>RiskRegister[[#This Row],[Residual Impact Level]]&amp;"-"&amp;RiskRegister[[#This Row],[Residual Likelihood Level]]</f>
        <v>-- Select Impact ----- Select Likelihood --</v>
      </c>
      <c r="AL137" s="22" t="str">
        <f t="shared" si="4"/>
        <v>Error</v>
      </c>
      <c r="AM137" s="22" t="str">
        <f>IF(RiskRegister[[#This Row],[Risk Status]]="Closed",RiskRegister[[#This Row],[Residual Impact Level]],RiskRegister[[#This Row],[Inherent Impact Level]])</f>
        <v>-- Select Impact --</v>
      </c>
      <c r="AN137" s="22" t="str">
        <f>IF(RiskRegister[[#This Row],[Risk Status]]="Closed",RiskRegister[[#This Row],[Residual Likelihood Level]],RiskRegister[[#This Row],[Inherent Likelihood Level]])</f>
        <v>-- Select Likelihood --</v>
      </c>
      <c r="AO137" s="22" t="str">
        <f>IF(RiskRegister[[#This Row],[Risk Status]]="Closed",RiskRegister[[#This Row],[Residual-I-L-Combo]],RiskRegister[[#This Row],[Inherent-I-L-Combo]])</f>
        <v>-- Select Impact ----- Select Likelihood --</v>
      </c>
      <c r="AP137" s="22" t="str">
        <f t="shared" si="5"/>
        <v>-- Error --</v>
      </c>
    </row>
    <row r="138" spans="1:42" s="18" customFormat="1" ht="64" x14ac:dyDescent="0.2">
      <c r="A138" s="18">
        <v>135</v>
      </c>
      <c r="G138" s="18" t="s">
        <v>87</v>
      </c>
      <c r="I138" s="18" t="s">
        <v>85</v>
      </c>
      <c r="L138" s="18" t="s">
        <v>112</v>
      </c>
      <c r="M138" s="19" t="str">
        <f>VLOOKUP(RiskRegister[[#This Row],[Inherent Impact Level]],'Rating factors'!$F$4:$G$9,2,FALSE)</f>
        <v>--- Error ---</v>
      </c>
      <c r="N138" s="18" t="s">
        <v>89</v>
      </c>
      <c r="O138" s="19" t="str">
        <f>VLOOKUP(RiskRegister[[#This Row],[Inherent Likelihood Level]],'Rating factors'!$F$16:$G$21,2,FALSE)</f>
        <v>--- Error ---</v>
      </c>
      <c r="P138" s="19" t="str">
        <f>IFERROR(VLOOKUP(RiskRegister[[#This Row],[Inherent Risk Rating]],'Rating factors'!$F$30:$G$44,2,FALSE),"-- Error --")</f>
        <v>-- Error --</v>
      </c>
      <c r="Q138" s="19" t="str">
        <f>IFERROR(RiskRegister[[#This Row],[Inherent Impact Rating]]*RiskRegister[[#This Row],[Inherent Likelihood Rating]],"-- Error --")</f>
        <v>-- Error --</v>
      </c>
      <c r="R138" s="18" t="s">
        <v>111</v>
      </c>
      <c r="T138" s="18" t="s">
        <v>112</v>
      </c>
      <c r="U138" s="19" t="str">
        <f>VLOOKUP(RiskRegister[[#This Row],[Residual Impact Level]],'Rating factors'!$F$4:$G$9,2,FALSE)</f>
        <v>--- Error ---</v>
      </c>
      <c r="V138" s="18" t="s">
        <v>89</v>
      </c>
      <c r="W138" s="19" t="str">
        <f>VLOOKUP(RiskRegister[[#This Row],[Residual Likelihood Level]],'Rating factors'!$F$16:$G$21,2,FALSE)</f>
        <v>--- Error ---</v>
      </c>
      <c r="X138" s="19" t="str">
        <f>IFERROR(VLOOKUP(RiskRegister[[#This Row],[Residual Risk Rating]],'Rating factors'!$F$30:$G$44,2,FALSE),"-- Error --")</f>
        <v>-- Error --</v>
      </c>
      <c r="Y138" s="19" t="str">
        <f>IFERROR(RiskRegister[[#This Row],[Residual Impact Rating]]*RiskRegister[[#This Row],[Residual Likelihood Rating]],"-- Error --")</f>
        <v>-- Error --</v>
      </c>
      <c r="Z138" s="18" t="s">
        <v>113</v>
      </c>
      <c r="AB138" s="61"/>
      <c r="AD138" s="22" t="str">
        <f ca="1">IF(ISBLANK(RiskRegister[[#This Row],[Risk Due Date]]), "Missing Risk Due Date", IF(RiskRegister[[#This Row],[Risk Due Date]] &lt; TODAY(), "Overdue", "Not Overdue"))</f>
        <v>Missing Risk Due Date</v>
      </c>
      <c r="AF138" s="22" t="str">
        <f>IF(ISBLANK(RiskRegister[[#This Row],[Risk Due Date]]), "Missing Risk Due Date", TEXT(RiskRegister[[#This Row],[Risk Due Date]], "YYYY-MM"))</f>
        <v>Missing Risk Due Date</v>
      </c>
      <c r="AG138" s="22" t="str">
        <f>IF(RiskRegister[[#This Row],[Created Date]]="","Created Date missing",(TEXT(RiskRegister[[#This Row],[Created Date]],"mmm") &amp; "-" &amp; YEAR(RiskRegister[[#This Row],[Created Date]])))</f>
        <v>Created Date missing</v>
      </c>
      <c r="AH138" s="79">
        <f>IF(RiskRegister[[#This Row],[Risk Status]]="Closed",RiskRegister[[#This Row],[Risk Close Date]],RiskRegister[[#This Row],[Risk Due Date]])</f>
        <v>0</v>
      </c>
      <c r="AI138" s="79">
        <f>IF(RiskRegister[[#This Row],[Risk-Change-Date]]=0,DATE(2030,1,1),RiskRegister[[#This Row],[Risk-Change-Date]])</f>
        <v>47484</v>
      </c>
      <c r="AJ138" s="22" t="str">
        <f>RiskRegister[[#This Row],[Inherent Impact Level]]&amp;"-"&amp;RiskRegister[[#This Row],[Inherent Likelihood Level]]</f>
        <v>-- Select Impact ----- Select Likelihood --</v>
      </c>
      <c r="AK138" s="22" t="str">
        <f>RiskRegister[[#This Row],[Residual Impact Level]]&amp;"-"&amp;RiskRegister[[#This Row],[Residual Likelihood Level]]</f>
        <v>-- Select Impact ----- Select Likelihood --</v>
      </c>
      <c r="AL138" s="22" t="str">
        <f t="shared" si="4"/>
        <v>Error</v>
      </c>
      <c r="AM138" s="22" t="str">
        <f>IF(RiskRegister[[#This Row],[Risk Status]]="Closed",RiskRegister[[#This Row],[Residual Impact Level]],RiskRegister[[#This Row],[Inherent Impact Level]])</f>
        <v>-- Select Impact --</v>
      </c>
      <c r="AN138" s="22" t="str">
        <f>IF(RiskRegister[[#This Row],[Risk Status]]="Closed",RiskRegister[[#This Row],[Residual Likelihood Level]],RiskRegister[[#This Row],[Inherent Likelihood Level]])</f>
        <v>-- Select Likelihood --</v>
      </c>
      <c r="AO138" s="22" t="str">
        <f>IF(RiskRegister[[#This Row],[Risk Status]]="Closed",RiskRegister[[#This Row],[Residual-I-L-Combo]],RiskRegister[[#This Row],[Inherent-I-L-Combo]])</f>
        <v>-- Select Impact ----- Select Likelihood --</v>
      </c>
      <c r="AP138" s="22" t="str">
        <f t="shared" si="5"/>
        <v>-- Error --</v>
      </c>
    </row>
    <row r="139" spans="1:42" s="18" customFormat="1" ht="64" x14ac:dyDescent="0.2">
      <c r="A139" s="18">
        <v>136</v>
      </c>
      <c r="G139" s="18" t="s">
        <v>87</v>
      </c>
      <c r="I139" s="18" t="s">
        <v>85</v>
      </c>
      <c r="L139" s="18" t="s">
        <v>112</v>
      </c>
      <c r="M139" s="19" t="str">
        <f>VLOOKUP(RiskRegister[[#This Row],[Inherent Impact Level]],'Rating factors'!$F$4:$G$9,2,FALSE)</f>
        <v>--- Error ---</v>
      </c>
      <c r="N139" s="18" t="s">
        <v>89</v>
      </c>
      <c r="O139" s="19" t="str">
        <f>VLOOKUP(RiskRegister[[#This Row],[Inherent Likelihood Level]],'Rating factors'!$F$16:$G$21,2,FALSE)</f>
        <v>--- Error ---</v>
      </c>
      <c r="P139" s="19" t="str">
        <f>IFERROR(VLOOKUP(RiskRegister[[#This Row],[Inherent Risk Rating]],'Rating factors'!$F$30:$G$44,2,FALSE),"-- Error --")</f>
        <v>-- Error --</v>
      </c>
      <c r="Q139" s="19" t="str">
        <f>IFERROR(RiskRegister[[#This Row],[Inherent Impact Rating]]*RiskRegister[[#This Row],[Inherent Likelihood Rating]],"-- Error --")</f>
        <v>-- Error --</v>
      </c>
      <c r="R139" s="18" t="s">
        <v>111</v>
      </c>
      <c r="T139" s="18" t="s">
        <v>112</v>
      </c>
      <c r="U139" s="19" t="str">
        <f>VLOOKUP(RiskRegister[[#This Row],[Residual Impact Level]],'Rating factors'!$F$4:$G$9,2,FALSE)</f>
        <v>--- Error ---</v>
      </c>
      <c r="V139" s="18" t="s">
        <v>89</v>
      </c>
      <c r="W139" s="19" t="str">
        <f>VLOOKUP(RiskRegister[[#This Row],[Residual Likelihood Level]],'Rating factors'!$F$16:$G$21,2,FALSE)</f>
        <v>--- Error ---</v>
      </c>
      <c r="X139" s="19" t="str">
        <f>IFERROR(VLOOKUP(RiskRegister[[#This Row],[Residual Risk Rating]],'Rating factors'!$F$30:$G$44,2,FALSE),"-- Error --")</f>
        <v>-- Error --</v>
      </c>
      <c r="Y139" s="19" t="str">
        <f>IFERROR(RiskRegister[[#This Row],[Residual Impact Rating]]*RiskRegister[[#This Row],[Residual Likelihood Rating]],"-- Error --")</f>
        <v>-- Error --</v>
      </c>
      <c r="Z139" s="18" t="s">
        <v>113</v>
      </c>
      <c r="AB139" s="61"/>
      <c r="AD139" s="22" t="str">
        <f ca="1">IF(ISBLANK(RiskRegister[[#This Row],[Risk Due Date]]), "Missing Risk Due Date", IF(RiskRegister[[#This Row],[Risk Due Date]] &lt; TODAY(), "Overdue", "Not Overdue"))</f>
        <v>Missing Risk Due Date</v>
      </c>
      <c r="AF139" s="22" t="str">
        <f>IF(ISBLANK(RiskRegister[[#This Row],[Risk Due Date]]), "Missing Risk Due Date", TEXT(RiskRegister[[#This Row],[Risk Due Date]], "YYYY-MM"))</f>
        <v>Missing Risk Due Date</v>
      </c>
      <c r="AG139" s="22" t="str">
        <f>IF(RiskRegister[[#This Row],[Created Date]]="","Created Date missing",(TEXT(RiskRegister[[#This Row],[Created Date]],"mmm") &amp; "-" &amp; YEAR(RiskRegister[[#This Row],[Created Date]])))</f>
        <v>Created Date missing</v>
      </c>
      <c r="AH139" s="79">
        <f>IF(RiskRegister[[#This Row],[Risk Status]]="Closed",RiskRegister[[#This Row],[Risk Close Date]],RiskRegister[[#This Row],[Risk Due Date]])</f>
        <v>0</v>
      </c>
      <c r="AI139" s="79">
        <f>IF(RiskRegister[[#This Row],[Risk-Change-Date]]=0,DATE(2030,1,1),RiskRegister[[#This Row],[Risk-Change-Date]])</f>
        <v>47484</v>
      </c>
      <c r="AJ139" s="22" t="str">
        <f>RiskRegister[[#This Row],[Inherent Impact Level]]&amp;"-"&amp;RiskRegister[[#This Row],[Inherent Likelihood Level]]</f>
        <v>-- Select Impact ----- Select Likelihood --</v>
      </c>
      <c r="AK139" s="22" t="str">
        <f>RiskRegister[[#This Row],[Residual Impact Level]]&amp;"-"&amp;RiskRegister[[#This Row],[Residual Likelihood Level]]</f>
        <v>-- Select Impact ----- Select Likelihood --</v>
      </c>
      <c r="AL139" s="22" t="str">
        <f t="shared" si="4"/>
        <v>Error</v>
      </c>
      <c r="AM139" s="22" t="str">
        <f>IF(RiskRegister[[#This Row],[Risk Status]]="Closed",RiskRegister[[#This Row],[Residual Impact Level]],RiskRegister[[#This Row],[Inherent Impact Level]])</f>
        <v>-- Select Impact --</v>
      </c>
      <c r="AN139" s="22" t="str">
        <f>IF(RiskRegister[[#This Row],[Risk Status]]="Closed",RiskRegister[[#This Row],[Residual Likelihood Level]],RiskRegister[[#This Row],[Inherent Likelihood Level]])</f>
        <v>-- Select Likelihood --</v>
      </c>
      <c r="AO139" s="22" t="str">
        <f>IF(RiskRegister[[#This Row],[Risk Status]]="Closed",RiskRegister[[#This Row],[Residual-I-L-Combo]],RiskRegister[[#This Row],[Inherent-I-L-Combo]])</f>
        <v>-- Select Impact ----- Select Likelihood --</v>
      </c>
      <c r="AP139" s="22" t="str">
        <f t="shared" si="5"/>
        <v>-- Error --</v>
      </c>
    </row>
    <row r="140" spans="1:42" s="18" customFormat="1" ht="64" x14ac:dyDescent="0.2">
      <c r="A140" s="18">
        <v>137</v>
      </c>
      <c r="G140" s="18" t="s">
        <v>87</v>
      </c>
      <c r="I140" s="18" t="s">
        <v>85</v>
      </c>
      <c r="L140" s="18" t="s">
        <v>112</v>
      </c>
      <c r="M140" s="19" t="str">
        <f>VLOOKUP(RiskRegister[[#This Row],[Inherent Impact Level]],'Rating factors'!$F$4:$G$9,2,FALSE)</f>
        <v>--- Error ---</v>
      </c>
      <c r="N140" s="18" t="s">
        <v>89</v>
      </c>
      <c r="O140" s="19" t="str">
        <f>VLOOKUP(RiskRegister[[#This Row],[Inherent Likelihood Level]],'Rating factors'!$F$16:$G$21,2,FALSE)</f>
        <v>--- Error ---</v>
      </c>
      <c r="P140" s="19" t="str">
        <f>IFERROR(VLOOKUP(RiskRegister[[#This Row],[Inherent Risk Rating]],'Rating factors'!$F$30:$G$44,2,FALSE),"-- Error --")</f>
        <v>-- Error --</v>
      </c>
      <c r="Q140" s="19" t="str">
        <f>IFERROR(RiskRegister[[#This Row],[Inherent Impact Rating]]*RiskRegister[[#This Row],[Inherent Likelihood Rating]],"-- Error --")</f>
        <v>-- Error --</v>
      </c>
      <c r="R140" s="18" t="s">
        <v>111</v>
      </c>
      <c r="T140" s="18" t="s">
        <v>112</v>
      </c>
      <c r="U140" s="19" t="str">
        <f>VLOOKUP(RiskRegister[[#This Row],[Residual Impact Level]],'Rating factors'!$F$4:$G$9,2,FALSE)</f>
        <v>--- Error ---</v>
      </c>
      <c r="V140" s="18" t="s">
        <v>89</v>
      </c>
      <c r="W140" s="19" t="str">
        <f>VLOOKUP(RiskRegister[[#This Row],[Residual Likelihood Level]],'Rating factors'!$F$16:$G$21,2,FALSE)</f>
        <v>--- Error ---</v>
      </c>
      <c r="X140" s="19" t="str">
        <f>IFERROR(VLOOKUP(RiskRegister[[#This Row],[Residual Risk Rating]],'Rating factors'!$F$30:$G$44,2,FALSE),"-- Error --")</f>
        <v>-- Error --</v>
      </c>
      <c r="Y140" s="19" t="str">
        <f>IFERROR(RiskRegister[[#This Row],[Residual Impact Rating]]*RiskRegister[[#This Row],[Residual Likelihood Rating]],"-- Error --")</f>
        <v>-- Error --</v>
      </c>
      <c r="Z140" s="18" t="s">
        <v>113</v>
      </c>
      <c r="AB140" s="61"/>
      <c r="AD140" s="22" t="str">
        <f ca="1">IF(ISBLANK(RiskRegister[[#This Row],[Risk Due Date]]), "Missing Risk Due Date", IF(RiskRegister[[#This Row],[Risk Due Date]] &lt; TODAY(), "Overdue", "Not Overdue"))</f>
        <v>Missing Risk Due Date</v>
      </c>
      <c r="AF140" s="22" t="str">
        <f>IF(ISBLANK(RiskRegister[[#This Row],[Risk Due Date]]), "Missing Risk Due Date", TEXT(RiskRegister[[#This Row],[Risk Due Date]], "YYYY-MM"))</f>
        <v>Missing Risk Due Date</v>
      </c>
      <c r="AG140" s="22" t="str">
        <f>IF(RiskRegister[[#This Row],[Created Date]]="","Created Date missing",(TEXT(RiskRegister[[#This Row],[Created Date]],"mmm") &amp; "-" &amp; YEAR(RiskRegister[[#This Row],[Created Date]])))</f>
        <v>Created Date missing</v>
      </c>
      <c r="AH140" s="79">
        <f>IF(RiskRegister[[#This Row],[Risk Status]]="Closed",RiskRegister[[#This Row],[Risk Close Date]],RiskRegister[[#This Row],[Risk Due Date]])</f>
        <v>0</v>
      </c>
      <c r="AI140" s="79">
        <f>IF(RiskRegister[[#This Row],[Risk-Change-Date]]=0,DATE(2030,1,1),RiskRegister[[#This Row],[Risk-Change-Date]])</f>
        <v>47484</v>
      </c>
      <c r="AJ140" s="22" t="str">
        <f>RiskRegister[[#This Row],[Inherent Impact Level]]&amp;"-"&amp;RiskRegister[[#This Row],[Inherent Likelihood Level]]</f>
        <v>-- Select Impact ----- Select Likelihood --</v>
      </c>
      <c r="AK140" s="22" t="str">
        <f>RiskRegister[[#This Row],[Residual Impact Level]]&amp;"-"&amp;RiskRegister[[#This Row],[Residual Likelihood Level]]</f>
        <v>-- Select Impact ----- Select Likelihood --</v>
      </c>
      <c r="AL140" s="22" t="str">
        <f t="shared" si="4"/>
        <v>Error</v>
      </c>
      <c r="AM140" s="22" t="str">
        <f>IF(RiskRegister[[#This Row],[Risk Status]]="Closed",RiskRegister[[#This Row],[Residual Impact Level]],RiskRegister[[#This Row],[Inherent Impact Level]])</f>
        <v>-- Select Impact --</v>
      </c>
      <c r="AN140" s="22" t="str">
        <f>IF(RiskRegister[[#This Row],[Risk Status]]="Closed",RiskRegister[[#This Row],[Residual Likelihood Level]],RiskRegister[[#This Row],[Inherent Likelihood Level]])</f>
        <v>-- Select Likelihood --</v>
      </c>
      <c r="AO140" s="22" t="str">
        <f>IF(RiskRegister[[#This Row],[Risk Status]]="Closed",RiskRegister[[#This Row],[Residual-I-L-Combo]],RiskRegister[[#This Row],[Inherent-I-L-Combo]])</f>
        <v>-- Select Impact ----- Select Likelihood --</v>
      </c>
      <c r="AP140" s="22" t="str">
        <f t="shared" si="5"/>
        <v>-- Error --</v>
      </c>
    </row>
    <row r="141" spans="1:42" s="18" customFormat="1" ht="64" x14ac:dyDescent="0.2">
      <c r="A141" s="18">
        <v>138</v>
      </c>
      <c r="G141" s="18" t="s">
        <v>87</v>
      </c>
      <c r="I141" s="18" t="s">
        <v>85</v>
      </c>
      <c r="L141" s="18" t="s">
        <v>112</v>
      </c>
      <c r="M141" s="19" t="str">
        <f>VLOOKUP(RiskRegister[[#This Row],[Inherent Impact Level]],'Rating factors'!$F$4:$G$9,2,FALSE)</f>
        <v>--- Error ---</v>
      </c>
      <c r="N141" s="18" t="s">
        <v>89</v>
      </c>
      <c r="O141" s="19" t="str">
        <f>VLOOKUP(RiskRegister[[#This Row],[Inherent Likelihood Level]],'Rating factors'!$F$16:$G$21,2,FALSE)</f>
        <v>--- Error ---</v>
      </c>
      <c r="P141" s="19" t="str">
        <f>IFERROR(VLOOKUP(RiskRegister[[#This Row],[Inherent Risk Rating]],'Rating factors'!$F$30:$G$44,2,FALSE),"-- Error --")</f>
        <v>-- Error --</v>
      </c>
      <c r="Q141" s="19" t="str">
        <f>IFERROR(RiskRegister[[#This Row],[Inherent Impact Rating]]*RiskRegister[[#This Row],[Inherent Likelihood Rating]],"-- Error --")</f>
        <v>-- Error --</v>
      </c>
      <c r="R141" s="18" t="s">
        <v>111</v>
      </c>
      <c r="T141" s="18" t="s">
        <v>112</v>
      </c>
      <c r="U141" s="19" t="str">
        <f>VLOOKUP(RiskRegister[[#This Row],[Residual Impact Level]],'Rating factors'!$F$4:$G$9,2,FALSE)</f>
        <v>--- Error ---</v>
      </c>
      <c r="V141" s="18" t="s">
        <v>89</v>
      </c>
      <c r="W141" s="19" t="str">
        <f>VLOOKUP(RiskRegister[[#This Row],[Residual Likelihood Level]],'Rating factors'!$F$16:$G$21,2,FALSE)</f>
        <v>--- Error ---</v>
      </c>
      <c r="X141" s="19" t="str">
        <f>IFERROR(VLOOKUP(RiskRegister[[#This Row],[Residual Risk Rating]],'Rating factors'!$F$30:$G$44,2,FALSE),"-- Error --")</f>
        <v>-- Error --</v>
      </c>
      <c r="Y141" s="19" t="str">
        <f>IFERROR(RiskRegister[[#This Row],[Residual Impact Rating]]*RiskRegister[[#This Row],[Residual Likelihood Rating]],"-- Error --")</f>
        <v>-- Error --</v>
      </c>
      <c r="Z141" s="18" t="s">
        <v>113</v>
      </c>
      <c r="AB141" s="61"/>
      <c r="AD141" s="22" t="str">
        <f ca="1">IF(ISBLANK(RiskRegister[[#This Row],[Risk Due Date]]), "Missing Risk Due Date", IF(RiskRegister[[#This Row],[Risk Due Date]] &lt; TODAY(), "Overdue", "Not Overdue"))</f>
        <v>Missing Risk Due Date</v>
      </c>
      <c r="AF141" s="22" t="str">
        <f>IF(ISBLANK(RiskRegister[[#This Row],[Risk Due Date]]), "Missing Risk Due Date", TEXT(RiskRegister[[#This Row],[Risk Due Date]], "YYYY-MM"))</f>
        <v>Missing Risk Due Date</v>
      </c>
      <c r="AG141" s="22" t="str">
        <f>IF(RiskRegister[[#This Row],[Created Date]]="","Created Date missing",(TEXT(RiskRegister[[#This Row],[Created Date]],"mmm") &amp; "-" &amp; YEAR(RiskRegister[[#This Row],[Created Date]])))</f>
        <v>Created Date missing</v>
      </c>
      <c r="AH141" s="79">
        <f>IF(RiskRegister[[#This Row],[Risk Status]]="Closed",RiskRegister[[#This Row],[Risk Close Date]],RiskRegister[[#This Row],[Risk Due Date]])</f>
        <v>0</v>
      </c>
      <c r="AI141" s="79">
        <f>IF(RiskRegister[[#This Row],[Risk-Change-Date]]=0,DATE(2030,1,1),RiskRegister[[#This Row],[Risk-Change-Date]])</f>
        <v>47484</v>
      </c>
      <c r="AJ141" s="22" t="str">
        <f>RiskRegister[[#This Row],[Inherent Impact Level]]&amp;"-"&amp;RiskRegister[[#This Row],[Inherent Likelihood Level]]</f>
        <v>-- Select Impact ----- Select Likelihood --</v>
      </c>
      <c r="AK141" s="22" t="str">
        <f>RiskRegister[[#This Row],[Residual Impact Level]]&amp;"-"&amp;RiskRegister[[#This Row],[Residual Likelihood Level]]</f>
        <v>-- Select Impact ----- Select Likelihood --</v>
      </c>
      <c r="AL141" s="22" t="str">
        <f t="shared" si="4"/>
        <v>Error</v>
      </c>
      <c r="AM141" s="22" t="str">
        <f>IF(RiskRegister[[#This Row],[Risk Status]]="Closed",RiskRegister[[#This Row],[Residual Impact Level]],RiskRegister[[#This Row],[Inherent Impact Level]])</f>
        <v>-- Select Impact --</v>
      </c>
      <c r="AN141" s="22" t="str">
        <f>IF(RiskRegister[[#This Row],[Risk Status]]="Closed",RiskRegister[[#This Row],[Residual Likelihood Level]],RiskRegister[[#This Row],[Inherent Likelihood Level]])</f>
        <v>-- Select Likelihood --</v>
      </c>
      <c r="AO141" s="22" t="str">
        <f>IF(RiskRegister[[#This Row],[Risk Status]]="Closed",RiskRegister[[#This Row],[Residual-I-L-Combo]],RiskRegister[[#This Row],[Inherent-I-L-Combo]])</f>
        <v>-- Select Impact ----- Select Likelihood --</v>
      </c>
      <c r="AP141" s="22" t="str">
        <f t="shared" si="5"/>
        <v>-- Error --</v>
      </c>
    </row>
    <row r="142" spans="1:42" s="18" customFormat="1" ht="64" x14ac:dyDescent="0.2">
      <c r="A142" s="18">
        <v>139</v>
      </c>
      <c r="G142" s="18" t="s">
        <v>87</v>
      </c>
      <c r="I142" s="18" t="s">
        <v>85</v>
      </c>
      <c r="L142" s="18" t="s">
        <v>112</v>
      </c>
      <c r="M142" s="19" t="str">
        <f>VLOOKUP(RiskRegister[[#This Row],[Inherent Impact Level]],'Rating factors'!$F$4:$G$9,2,FALSE)</f>
        <v>--- Error ---</v>
      </c>
      <c r="N142" s="18" t="s">
        <v>89</v>
      </c>
      <c r="O142" s="19" t="str">
        <f>VLOOKUP(RiskRegister[[#This Row],[Inherent Likelihood Level]],'Rating factors'!$F$16:$G$21,2,FALSE)</f>
        <v>--- Error ---</v>
      </c>
      <c r="P142" s="19" t="str">
        <f>IFERROR(VLOOKUP(RiskRegister[[#This Row],[Inherent Risk Rating]],'Rating factors'!$F$30:$G$44,2,FALSE),"-- Error --")</f>
        <v>-- Error --</v>
      </c>
      <c r="Q142" s="19" t="str">
        <f>IFERROR(RiskRegister[[#This Row],[Inherent Impact Rating]]*RiskRegister[[#This Row],[Inherent Likelihood Rating]],"-- Error --")</f>
        <v>-- Error --</v>
      </c>
      <c r="R142" s="18" t="s">
        <v>111</v>
      </c>
      <c r="T142" s="18" t="s">
        <v>112</v>
      </c>
      <c r="U142" s="19" t="str">
        <f>VLOOKUP(RiskRegister[[#This Row],[Residual Impact Level]],'Rating factors'!$F$4:$G$9,2,FALSE)</f>
        <v>--- Error ---</v>
      </c>
      <c r="V142" s="18" t="s">
        <v>89</v>
      </c>
      <c r="W142" s="19" t="str">
        <f>VLOOKUP(RiskRegister[[#This Row],[Residual Likelihood Level]],'Rating factors'!$F$16:$G$21,2,FALSE)</f>
        <v>--- Error ---</v>
      </c>
      <c r="X142" s="19" t="str">
        <f>IFERROR(VLOOKUP(RiskRegister[[#This Row],[Residual Risk Rating]],'Rating factors'!$F$30:$G$44,2,FALSE),"-- Error --")</f>
        <v>-- Error --</v>
      </c>
      <c r="Y142" s="19" t="str">
        <f>IFERROR(RiskRegister[[#This Row],[Residual Impact Rating]]*RiskRegister[[#This Row],[Residual Likelihood Rating]],"-- Error --")</f>
        <v>-- Error --</v>
      </c>
      <c r="Z142" s="18" t="s">
        <v>113</v>
      </c>
      <c r="AB142" s="61"/>
      <c r="AD142" s="22" t="str">
        <f ca="1">IF(ISBLANK(RiskRegister[[#This Row],[Risk Due Date]]), "Missing Risk Due Date", IF(RiskRegister[[#This Row],[Risk Due Date]] &lt; TODAY(), "Overdue", "Not Overdue"))</f>
        <v>Missing Risk Due Date</v>
      </c>
      <c r="AF142" s="22" t="str">
        <f>IF(ISBLANK(RiskRegister[[#This Row],[Risk Due Date]]), "Missing Risk Due Date", TEXT(RiskRegister[[#This Row],[Risk Due Date]], "YYYY-MM"))</f>
        <v>Missing Risk Due Date</v>
      </c>
      <c r="AG142" s="22" t="str">
        <f>IF(RiskRegister[[#This Row],[Created Date]]="","Created Date missing",(TEXT(RiskRegister[[#This Row],[Created Date]],"mmm") &amp; "-" &amp; YEAR(RiskRegister[[#This Row],[Created Date]])))</f>
        <v>Created Date missing</v>
      </c>
      <c r="AH142" s="79">
        <f>IF(RiskRegister[[#This Row],[Risk Status]]="Closed",RiskRegister[[#This Row],[Risk Close Date]],RiskRegister[[#This Row],[Risk Due Date]])</f>
        <v>0</v>
      </c>
      <c r="AI142" s="79">
        <f>IF(RiskRegister[[#This Row],[Risk-Change-Date]]=0,DATE(2030,1,1),RiskRegister[[#This Row],[Risk-Change-Date]])</f>
        <v>47484</v>
      </c>
      <c r="AJ142" s="22" t="str">
        <f>RiskRegister[[#This Row],[Inherent Impact Level]]&amp;"-"&amp;RiskRegister[[#This Row],[Inherent Likelihood Level]]</f>
        <v>-- Select Impact ----- Select Likelihood --</v>
      </c>
      <c r="AK142" s="22" t="str">
        <f>RiskRegister[[#This Row],[Residual Impact Level]]&amp;"-"&amp;RiskRegister[[#This Row],[Residual Likelihood Level]]</f>
        <v>-- Select Impact ----- Select Likelihood --</v>
      </c>
      <c r="AL142" s="22" t="str">
        <f t="shared" si="4"/>
        <v>Error</v>
      </c>
      <c r="AM142" s="22" t="str">
        <f>IF(RiskRegister[[#This Row],[Risk Status]]="Closed",RiskRegister[[#This Row],[Residual Impact Level]],RiskRegister[[#This Row],[Inherent Impact Level]])</f>
        <v>-- Select Impact --</v>
      </c>
      <c r="AN142" s="22" t="str">
        <f>IF(RiskRegister[[#This Row],[Risk Status]]="Closed",RiskRegister[[#This Row],[Residual Likelihood Level]],RiskRegister[[#This Row],[Inherent Likelihood Level]])</f>
        <v>-- Select Likelihood --</v>
      </c>
      <c r="AO142" s="22" t="str">
        <f>IF(RiskRegister[[#This Row],[Risk Status]]="Closed",RiskRegister[[#This Row],[Residual-I-L-Combo]],RiskRegister[[#This Row],[Inherent-I-L-Combo]])</f>
        <v>-- Select Impact ----- Select Likelihood --</v>
      </c>
      <c r="AP142" s="22" t="str">
        <f t="shared" si="5"/>
        <v>-- Error --</v>
      </c>
    </row>
    <row r="143" spans="1:42" s="18" customFormat="1" ht="64" x14ac:dyDescent="0.2">
      <c r="A143" s="18">
        <v>140</v>
      </c>
      <c r="G143" s="18" t="s">
        <v>87</v>
      </c>
      <c r="I143" s="18" t="s">
        <v>85</v>
      </c>
      <c r="L143" s="18" t="s">
        <v>112</v>
      </c>
      <c r="M143" s="19" t="str">
        <f>VLOOKUP(RiskRegister[[#This Row],[Inherent Impact Level]],'Rating factors'!$F$4:$G$9,2,FALSE)</f>
        <v>--- Error ---</v>
      </c>
      <c r="N143" s="18" t="s">
        <v>89</v>
      </c>
      <c r="O143" s="19" t="str">
        <f>VLOOKUP(RiskRegister[[#This Row],[Inherent Likelihood Level]],'Rating factors'!$F$16:$G$21,2,FALSE)</f>
        <v>--- Error ---</v>
      </c>
      <c r="P143" s="19" t="str">
        <f>IFERROR(VLOOKUP(RiskRegister[[#This Row],[Inherent Risk Rating]],'Rating factors'!$F$30:$G$44,2,FALSE),"-- Error --")</f>
        <v>-- Error --</v>
      </c>
      <c r="Q143" s="19" t="str">
        <f>IFERROR(RiskRegister[[#This Row],[Inherent Impact Rating]]*RiskRegister[[#This Row],[Inherent Likelihood Rating]],"-- Error --")</f>
        <v>-- Error --</v>
      </c>
      <c r="R143" s="18" t="s">
        <v>111</v>
      </c>
      <c r="T143" s="18" t="s">
        <v>112</v>
      </c>
      <c r="U143" s="19" t="str">
        <f>VLOOKUP(RiskRegister[[#This Row],[Residual Impact Level]],'Rating factors'!$F$4:$G$9,2,FALSE)</f>
        <v>--- Error ---</v>
      </c>
      <c r="V143" s="18" t="s">
        <v>89</v>
      </c>
      <c r="W143" s="19" t="str">
        <f>VLOOKUP(RiskRegister[[#This Row],[Residual Likelihood Level]],'Rating factors'!$F$16:$G$21,2,FALSE)</f>
        <v>--- Error ---</v>
      </c>
      <c r="X143" s="19" t="str">
        <f>IFERROR(VLOOKUP(RiskRegister[[#This Row],[Residual Risk Rating]],'Rating factors'!$F$30:$G$44,2,FALSE),"-- Error --")</f>
        <v>-- Error --</v>
      </c>
      <c r="Y143" s="19" t="str">
        <f>IFERROR(RiskRegister[[#This Row],[Residual Impact Rating]]*RiskRegister[[#This Row],[Residual Likelihood Rating]],"-- Error --")</f>
        <v>-- Error --</v>
      </c>
      <c r="Z143" s="18" t="s">
        <v>113</v>
      </c>
      <c r="AB143" s="61"/>
      <c r="AD143" s="22" t="str">
        <f ca="1">IF(ISBLANK(RiskRegister[[#This Row],[Risk Due Date]]), "Missing Risk Due Date", IF(RiskRegister[[#This Row],[Risk Due Date]] &lt; TODAY(), "Overdue", "Not Overdue"))</f>
        <v>Missing Risk Due Date</v>
      </c>
      <c r="AF143" s="22" t="str">
        <f>IF(ISBLANK(RiskRegister[[#This Row],[Risk Due Date]]), "Missing Risk Due Date", TEXT(RiskRegister[[#This Row],[Risk Due Date]], "YYYY-MM"))</f>
        <v>Missing Risk Due Date</v>
      </c>
      <c r="AG143" s="22" t="str">
        <f>IF(RiskRegister[[#This Row],[Created Date]]="","Created Date missing",(TEXT(RiskRegister[[#This Row],[Created Date]],"mmm") &amp; "-" &amp; YEAR(RiskRegister[[#This Row],[Created Date]])))</f>
        <v>Created Date missing</v>
      </c>
      <c r="AH143" s="79">
        <f>IF(RiskRegister[[#This Row],[Risk Status]]="Closed",RiskRegister[[#This Row],[Risk Close Date]],RiskRegister[[#This Row],[Risk Due Date]])</f>
        <v>0</v>
      </c>
      <c r="AI143" s="79">
        <f>IF(RiskRegister[[#This Row],[Risk-Change-Date]]=0,DATE(2030,1,1),RiskRegister[[#This Row],[Risk-Change-Date]])</f>
        <v>47484</v>
      </c>
      <c r="AJ143" s="22" t="str">
        <f>RiskRegister[[#This Row],[Inherent Impact Level]]&amp;"-"&amp;RiskRegister[[#This Row],[Inherent Likelihood Level]]</f>
        <v>-- Select Impact ----- Select Likelihood --</v>
      </c>
      <c r="AK143" s="22" t="str">
        <f>RiskRegister[[#This Row],[Residual Impact Level]]&amp;"-"&amp;RiskRegister[[#This Row],[Residual Likelihood Level]]</f>
        <v>-- Select Impact ----- Select Likelihood --</v>
      </c>
      <c r="AL143" s="22" t="str">
        <f t="shared" si="4"/>
        <v>Error</v>
      </c>
      <c r="AM143" s="22" t="str">
        <f>IF(RiskRegister[[#This Row],[Risk Status]]="Closed",RiskRegister[[#This Row],[Residual Impact Level]],RiskRegister[[#This Row],[Inherent Impact Level]])</f>
        <v>-- Select Impact --</v>
      </c>
      <c r="AN143" s="22" t="str">
        <f>IF(RiskRegister[[#This Row],[Risk Status]]="Closed",RiskRegister[[#This Row],[Residual Likelihood Level]],RiskRegister[[#This Row],[Inherent Likelihood Level]])</f>
        <v>-- Select Likelihood --</v>
      </c>
      <c r="AO143" s="22" t="str">
        <f>IF(RiskRegister[[#This Row],[Risk Status]]="Closed",RiskRegister[[#This Row],[Residual-I-L-Combo]],RiskRegister[[#This Row],[Inherent-I-L-Combo]])</f>
        <v>-- Select Impact ----- Select Likelihood --</v>
      </c>
      <c r="AP143" s="22" t="str">
        <f t="shared" si="5"/>
        <v>-- Error --</v>
      </c>
    </row>
    <row r="144" spans="1:42" s="18" customFormat="1" ht="64" x14ac:dyDescent="0.2">
      <c r="A144" s="18">
        <v>141</v>
      </c>
      <c r="G144" s="18" t="s">
        <v>87</v>
      </c>
      <c r="I144" s="18" t="s">
        <v>85</v>
      </c>
      <c r="L144" s="18" t="s">
        <v>112</v>
      </c>
      <c r="M144" s="19" t="str">
        <f>VLOOKUP(RiskRegister[[#This Row],[Inherent Impact Level]],'Rating factors'!$F$4:$G$9,2,FALSE)</f>
        <v>--- Error ---</v>
      </c>
      <c r="N144" s="18" t="s">
        <v>89</v>
      </c>
      <c r="O144" s="19" t="str">
        <f>VLOOKUP(RiskRegister[[#This Row],[Inherent Likelihood Level]],'Rating factors'!$F$16:$G$21,2,FALSE)</f>
        <v>--- Error ---</v>
      </c>
      <c r="P144" s="19" t="str">
        <f>IFERROR(VLOOKUP(RiskRegister[[#This Row],[Inherent Risk Rating]],'Rating factors'!$F$30:$G$44,2,FALSE),"-- Error --")</f>
        <v>-- Error --</v>
      </c>
      <c r="Q144" s="19" t="str">
        <f>IFERROR(RiskRegister[[#This Row],[Inherent Impact Rating]]*RiskRegister[[#This Row],[Inherent Likelihood Rating]],"-- Error --")</f>
        <v>-- Error --</v>
      </c>
      <c r="R144" s="18" t="s">
        <v>111</v>
      </c>
      <c r="T144" s="18" t="s">
        <v>112</v>
      </c>
      <c r="U144" s="19" t="str">
        <f>VLOOKUP(RiskRegister[[#This Row],[Residual Impact Level]],'Rating factors'!$F$4:$G$9,2,FALSE)</f>
        <v>--- Error ---</v>
      </c>
      <c r="V144" s="18" t="s">
        <v>89</v>
      </c>
      <c r="W144" s="19" t="str">
        <f>VLOOKUP(RiskRegister[[#This Row],[Residual Likelihood Level]],'Rating factors'!$F$16:$G$21,2,FALSE)</f>
        <v>--- Error ---</v>
      </c>
      <c r="X144" s="19" t="str">
        <f>IFERROR(VLOOKUP(RiskRegister[[#This Row],[Residual Risk Rating]],'Rating factors'!$F$30:$G$44,2,FALSE),"-- Error --")</f>
        <v>-- Error --</v>
      </c>
      <c r="Y144" s="19" t="str">
        <f>IFERROR(RiskRegister[[#This Row],[Residual Impact Rating]]*RiskRegister[[#This Row],[Residual Likelihood Rating]],"-- Error --")</f>
        <v>-- Error --</v>
      </c>
      <c r="Z144" s="18" t="s">
        <v>113</v>
      </c>
      <c r="AB144" s="61"/>
      <c r="AD144" s="22" t="str">
        <f ca="1">IF(ISBLANK(RiskRegister[[#This Row],[Risk Due Date]]), "Missing Risk Due Date", IF(RiskRegister[[#This Row],[Risk Due Date]] &lt; TODAY(), "Overdue", "Not Overdue"))</f>
        <v>Missing Risk Due Date</v>
      </c>
      <c r="AF144" s="22" t="str">
        <f>IF(ISBLANK(RiskRegister[[#This Row],[Risk Due Date]]), "Missing Risk Due Date", TEXT(RiskRegister[[#This Row],[Risk Due Date]], "YYYY-MM"))</f>
        <v>Missing Risk Due Date</v>
      </c>
      <c r="AG144" s="22" t="str">
        <f>IF(RiskRegister[[#This Row],[Created Date]]="","Created Date missing",(TEXT(RiskRegister[[#This Row],[Created Date]],"mmm") &amp; "-" &amp; YEAR(RiskRegister[[#This Row],[Created Date]])))</f>
        <v>Created Date missing</v>
      </c>
      <c r="AH144" s="79">
        <f>IF(RiskRegister[[#This Row],[Risk Status]]="Closed",RiskRegister[[#This Row],[Risk Close Date]],RiskRegister[[#This Row],[Risk Due Date]])</f>
        <v>0</v>
      </c>
      <c r="AI144" s="79">
        <f>IF(RiskRegister[[#This Row],[Risk-Change-Date]]=0,DATE(2030,1,1),RiskRegister[[#This Row],[Risk-Change-Date]])</f>
        <v>47484</v>
      </c>
      <c r="AJ144" s="22" t="str">
        <f>RiskRegister[[#This Row],[Inherent Impact Level]]&amp;"-"&amp;RiskRegister[[#This Row],[Inherent Likelihood Level]]</f>
        <v>-- Select Impact ----- Select Likelihood --</v>
      </c>
      <c r="AK144" s="22" t="str">
        <f>RiskRegister[[#This Row],[Residual Impact Level]]&amp;"-"&amp;RiskRegister[[#This Row],[Residual Likelihood Level]]</f>
        <v>-- Select Impact ----- Select Likelihood --</v>
      </c>
      <c r="AL144" s="22" t="str">
        <f t="shared" si="4"/>
        <v>Error</v>
      </c>
      <c r="AM144" s="22" t="str">
        <f>IF(RiskRegister[[#This Row],[Risk Status]]="Closed",RiskRegister[[#This Row],[Residual Impact Level]],RiskRegister[[#This Row],[Inherent Impact Level]])</f>
        <v>-- Select Impact --</v>
      </c>
      <c r="AN144" s="22" t="str">
        <f>IF(RiskRegister[[#This Row],[Risk Status]]="Closed",RiskRegister[[#This Row],[Residual Likelihood Level]],RiskRegister[[#This Row],[Inherent Likelihood Level]])</f>
        <v>-- Select Likelihood --</v>
      </c>
      <c r="AO144" s="22" t="str">
        <f>IF(RiskRegister[[#This Row],[Risk Status]]="Closed",RiskRegister[[#This Row],[Residual-I-L-Combo]],RiskRegister[[#This Row],[Inherent-I-L-Combo]])</f>
        <v>-- Select Impact ----- Select Likelihood --</v>
      </c>
      <c r="AP144" s="22" t="str">
        <f t="shared" si="5"/>
        <v>-- Error --</v>
      </c>
    </row>
    <row r="145" spans="1:42" s="18" customFormat="1" ht="64" x14ac:dyDescent="0.2">
      <c r="A145" s="18">
        <v>142</v>
      </c>
      <c r="G145" s="18" t="s">
        <v>87</v>
      </c>
      <c r="I145" s="18" t="s">
        <v>85</v>
      </c>
      <c r="L145" s="18" t="s">
        <v>112</v>
      </c>
      <c r="M145" s="19" t="str">
        <f>VLOOKUP(RiskRegister[[#This Row],[Inherent Impact Level]],'Rating factors'!$F$4:$G$9,2,FALSE)</f>
        <v>--- Error ---</v>
      </c>
      <c r="N145" s="18" t="s">
        <v>89</v>
      </c>
      <c r="O145" s="19" t="str">
        <f>VLOOKUP(RiskRegister[[#This Row],[Inherent Likelihood Level]],'Rating factors'!$F$16:$G$21,2,FALSE)</f>
        <v>--- Error ---</v>
      </c>
      <c r="P145" s="19" t="str">
        <f>IFERROR(VLOOKUP(RiskRegister[[#This Row],[Inherent Risk Rating]],'Rating factors'!$F$30:$G$44,2,FALSE),"-- Error --")</f>
        <v>-- Error --</v>
      </c>
      <c r="Q145" s="19" t="str">
        <f>IFERROR(RiskRegister[[#This Row],[Inherent Impact Rating]]*RiskRegister[[#This Row],[Inherent Likelihood Rating]],"-- Error --")</f>
        <v>-- Error --</v>
      </c>
      <c r="R145" s="18" t="s">
        <v>111</v>
      </c>
      <c r="T145" s="18" t="s">
        <v>112</v>
      </c>
      <c r="U145" s="19" t="str">
        <f>VLOOKUP(RiskRegister[[#This Row],[Residual Impact Level]],'Rating factors'!$F$4:$G$9,2,FALSE)</f>
        <v>--- Error ---</v>
      </c>
      <c r="V145" s="18" t="s">
        <v>89</v>
      </c>
      <c r="W145" s="19" t="str">
        <f>VLOOKUP(RiskRegister[[#This Row],[Residual Likelihood Level]],'Rating factors'!$F$16:$G$21,2,FALSE)</f>
        <v>--- Error ---</v>
      </c>
      <c r="X145" s="19" t="str">
        <f>IFERROR(VLOOKUP(RiskRegister[[#This Row],[Residual Risk Rating]],'Rating factors'!$F$30:$G$44,2,FALSE),"-- Error --")</f>
        <v>-- Error --</v>
      </c>
      <c r="Y145" s="19" t="str">
        <f>IFERROR(RiskRegister[[#This Row],[Residual Impact Rating]]*RiskRegister[[#This Row],[Residual Likelihood Rating]],"-- Error --")</f>
        <v>-- Error --</v>
      </c>
      <c r="Z145" s="18" t="s">
        <v>113</v>
      </c>
      <c r="AB145" s="61"/>
      <c r="AD145" s="22" t="str">
        <f ca="1">IF(ISBLANK(RiskRegister[[#This Row],[Risk Due Date]]), "Missing Risk Due Date", IF(RiskRegister[[#This Row],[Risk Due Date]] &lt; TODAY(), "Overdue", "Not Overdue"))</f>
        <v>Missing Risk Due Date</v>
      </c>
      <c r="AF145" s="22" t="str">
        <f>IF(ISBLANK(RiskRegister[[#This Row],[Risk Due Date]]), "Missing Risk Due Date", TEXT(RiskRegister[[#This Row],[Risk Due Date]], "YYYY-MM"))</f>
        <v>Missing Risk Due Date</v>
      </c>
      <c r="AG145" s="22" t="str">
        <f>IF(RiskRegister[[#This Row],[Created Date]]="","Created Date missing",(TEXT(RiskRegister[[#This Row],[Created Date]],"mmm") &amp; "-" &amp; YEAR(RiskRegister[[#This Row],[Created Date]])))</f>
        <v>Created Date missing</v>
      </c>
      <c r="AH145" s="79">
        <f>IF(RiskRegister[[#This Row],[Risk Status]]="Closed",RiskRegister[[#This Row],[Risk Close Date]],RiskRegister[[#This Row],[Risk Due Date]])</f>
        <v>0</v>
      </c>
      <c r="AI145" s="79">
        <f>IF(RiskRegister[[#This Row],[Risk-Change-Date]]=0,DATE(2030,1,1),RiskRegister[[#This Row],[Risk-Change-Date]])</f>
        <v>47484</v>
      </c>
      <c r="AJ145" s="22" t="str">
        <f>RiskRegister[[#This Row],[Inherent Impact Level]]&amp;"-"&amp;RiskRegister[[#This Row],[Inherent Likelihood Level]]</f>
        <v>-- Select Impact ----- Select Likelihood --</v>
      </c>
      <c r="AK145" s="22" t="str">
        <f>RiskRegister[[#This Row],[Residual Impact Level]]&amp;"-"&amp;RiskRegister[[#This Row],[Residual Likelihood Level]]</f>
        <v>-- Select Impact ----- Select Likelihood --</v>
      </c>
      <c r="AL145" s="22" t="str">
        <f t="shared" si="4"/>
        <v>Error</v>
      </c>
      <c r="AM145" s="22" t="str">
        <f>IF(RiskRegister[[#This Row],[Risk Status]]="Closed",RiskRegister[[#This Row],[Residual Impact Level]],RiskRegister[[#This Row],[Inherent Impact Level]])</f>
        <v>-- Select Impact --</v>
      </c>
      <c r="AN145" s="22" t="str">
        <f>IF(RiskRegister[[#This Row],[Risk Status]]="Closed",RiskRegister[[#This Row],[Residual Likelihood Level]],RiskRegister[[#This Row],[Inherent Likelihood Level]])</f>
        <v>-- Select Likelihood --</v>
      </c>
      <c r="AO145" s="22" t="str">
        <f>IF(RiskRegister[[#This Row],[Risk Status]]="Closed",RiskRegister[[#This Row],[Residual-I-L-Combo]],RiskRegister[[#This Row],[Inherent-I-L-Combo]])</f>
        <v>-- Select Impact ----- Select Likelihood --</v>
      </c>
      <c r="AP145" s="22" t="str">
        <f t="shared" si="5"/>
        <v>-- Error --</v>
      </c>
    </row>
    <row r="146" spans="1:42" s="18" customFormat="1" ht="64" x14ac:dyDescent="0.2">
      <c r="A146" s="18">
        <v>143</v>
      </c>
      <c r="G146" s="18" t="s">
        <v>87</v>
      </c>
      <c r="I146" s="18" t="s">
        <v>85</v>
      </c>
      <c r="L146" s="18" t="s">
        <v>112</v>
      </c>
      <c r="M146" s="19" t="str">
        <f>VLOOKUP(RiskRegister[[#This Row],[Inherent Impact Level]],'Rating factors'!$F$4:$G$9,2,FALSE)</f>
        <v>--- Error ---</v>
      </c>
      <c r="N146" s="18" t="s">
        <v>89</v>
      </c>
      <c r="O146" s="19" t="str">
        <f>VLOOKUP(RiskRegister[[#This Row],[Inherent Likelihood Level]],'Rating factors'!$F$16:$G$21,2,FALSE)</f>
        <v>--- Error ---</v>
      </c>
      <c r="P146" s="19" t="str">
        <f>IFERROR(VLOOKUP(RiskRegister[[#This Row],[Inherent Risk Rating]],'Rating factors'!$F$30:$G$44,2,FALSE),"-- Error --")</f>
        <v>-- Error --</v>
      </c>
      <c r="Q146" s="19" t="str">
        <f>IFERROR(RiskRegister[[#This Row],[Inherent Impact Rating]]*RiskRegister[[#This Row],[Inherent Likelihood Rating]],"-- Error --")</f>
        <v>-- Error --</v>
      </c>
      <c r="R146" s="18" t="s">
        <v>111</v>
      </c>
      <c r="T146" s="18" t="s">
        <v>112</v>
      </c>
      <c r="U146" s="19" t="str">
        <f>VLOOKUP(RiskRegister[[#This Row],[Residual Impact Level]],'Rating factors'!$F$4:$G$9,2,FALSE)</f>
        <v>--- Error ---</v>
      </c>
      <c r="V146" s="18" t="s">
        <v>89</v>
      </c>
      <c r="W146" s="19" t="str">
        <f>VLOOKUP(RiskRegister[[#This Row],[Residual Likelihood Level]],'Rating factors'!$F$16:$G$21,2,FALSE)</f>
        <v>--- Error ---</v>
      </c>
      <c r="X146" s="19" t="str">
        <f>IFERROR(VLOOKUP(RiskRegister[[#This Row],[Residual Risk Rating]],'Rating factors'!$F$30:$G$44,2,FALSE),"-- Error --")</f>
        <v>-- Error --</v>
      </c>
      <c r="Y146" s="19" t="str">
        <f>IFERROR(RiskRegister[[#This Row],[Residual Impact Rating]]*RiskRegister[[#This Row],[Residual Likelihood Rating]],"-- Error --")</f>
        <v>-- Error --</v>
      </c>
      <c r="Z146" s="18" t="s">
        <v>113</v>
      </c>
      <c r="AB146" s="61"/>
      <c r="AD146" s="22" t="str">
        <f ca="1">IF(ISBLANK(RiskRegister[[#This Row],[Risk Due Date]]), "Missing Risk Due Date", IF(RiskRegister[[#This Row],[Risk Due Date]] &lt; TODAY(), "Overdue", "Not Overdue"))</f>
        <v>Missing Risk Due Date</v>
      </c>
      <c r="AF146" s="22" t="str">
        <f>IF(ISBLANK(RiskRegister[[#This Row],[Risk Due Date]]), "Missing Risk Due Date", TEXT(RiskRegister[[#This Row],[Risk Due Date]], "YYYY-MM"))</f>
        <v>Missing Risk Due Date</v>
      </c>
      <c r="AG146" s="22" t="str">
        <f>IF(RiskRegister[[#This Row],[Created Date]]="","Created Date missing",(TEXT(RiskRegister[[#This Row],[Created Date]],"mmm") &amp; "-" &amp; YEAR(RiskRegister[[#This Row],[Created Date]])))</f>
        <v>Created Date missing</v>
      </c>
      <c r="AH146" s="79">
        <f>IF(RiskRegister[[#This Row],[Risk Status]]="Closed",RiskRegister[[#This Row],[Risk Close Date]],RiskRegister[[#This Row],[Risk Due Date]])</f>
        <v>0</v>
      </c>
      <c r="AI146" s="79">
        <f>IF(RiskRegister[[#This Row],[Risk-Change-Date]]=0,DATE(2030,1,1),RiskRegister[[#This Row],[Risk-Change-Date]])</f>
        <v>47484</v>
      </c>
      <c r="AJ146" s="22" t="str">
        <f>RiskRegister[[#This Row],[Inherent Impact Level]]&amp;"-"&amp;RiskRegister[[#This Row],[Inherent Likelihood Level]]</f>
        <v>-- Select Impact ----- Select Likelihood --</v>
      </c>
      <c r="AK146" s="22" t="str">
        <f>RiskRegister[[#This Row],[Residual Impact Level]]&amp;"-"&amp;RiskRegister[[#This Row],[Residual Likelihood Level]]</f>
        <v>-- Select Impact ----- Select Likelihood --</v>
      </c>
      <c r="AL146" s="22" t="str">
        <f t="shared" si="4"/>
        <v>Error</v>
      </c>
      <c r="AM146" s="22" t="str">
        <f>IF(RiskRegister[[#This Row],[Risk Status]]="Closed",RiskRegister[[#This Row],[Residual Impact Level]],RiskRegister[[#This Row],[Inherent Impact Level]])</f>
        <v>-- Select Impact --</v>
      </c>
      <c r="AN146" s="22" t="str">
        <f>IF(RiskRegister[[#This Row],[Risk Status]]="Closed",RiskRegister[[#This Row],[Residual Likelihood Level]],RiskRegister[[#This Row],[Inherent Likelihood Level]])</f>
        <v>-- Select Likelihood --</v>
      </c>
      <c r="AO146" s="22" t="str">
        <f>IF(RiskRegister[[#This Row],[Risk Status]]="Closed",RiskRegister[[#This Row],[Residual-I-L-Combo]],RiskRegister[[#This Row],[Inherent-I-L-Combo]])</f>
        <v>-- Select Impact ----- Select Likelihood --</v>
      </c>
      <c r="AP146" s="22" t="str">
        <f t="shared" si="5"/>
        <v>-- Error --</v>
      </c>
    </row>
    <row r="147" spans="1:42" s="18" customFormat="1" ht="64" x14ac:dyDescent="0.2">
      <c r="A147" s="18">
        <v>144</v>
      </c>
      <c r="G147" s="18" t="s">
        <v>87</v>
      </c>
      <c r="I147" s="18" t="s">
        <v>85</v>
      </c>
      <c r="L147" s="18" t="s">
        <v>112</v>
      </c>
      <c r="M147" s="19" t="str">
        <f>VLOOKUP(RiskRegister[[#This Row],[Inherent Impact Level]],'Rating factors'!$F$4:$G$9,2,FALSE)</f>
        <v>--- Error ---</v>
      </c>
      <c r="N147" s="18" t="s">
        <v>89</v>
      </c>
      <c r="O147" s="19" t="str">
        <f>VLOOKUP(RiskRegister[[#This Row],[Inherent Likelihood Level]],'Rating factors'!$F$16:$G$21,2,FALSE)</f>
        <v>--- Error ---</v>
      </c>
      <c r="P147" s="19" t="str">
        <f>IFERROR(VLOOKUP(RiskRegister[[#This Row],[Inherent Risk Rating]],'Rating factors'!$F$30:$G$44,2,FALSE),"-- Error --")</f>
        <v>-- Error --</v>
      </c>
      <c r="Q147" s="19" t="str">
        <f>IFERROR(RiskRegister[[#This Row],[Inherent Impact Rating]]*RiskRegister[[#This Row],[Inherent Likelihood Rating]],"-- Error --")</f>
        <v>-- Error --</v>
      </c>
      <c r="R147" s="18" t="s">
        <v>111</v>
      </c>
      <c r="T147" s="18" t="s">
        <v>112</v>
      </c>
      <c r="U147" s="19" t="str">
        <f>VLOOKUP(RiskRegister[[#This Row],[Residual Impact Level]],'Rating factors'!$F$4:$G$9,2,FALSE)</f>
        <v>--- Error ---</v>
      </c>
      <c r="V147" s="18" t="s">
        <v>89</v>
      </c>
      <c r="W147" s="19" t="str">
        <f>VLOOKUP(RiskRegister[[#This Row],[Residual Likelihood Level]],'Rating factors'!$F$16:$G$21,2,FALSE)</f>
        <v>--- Error ---</v>
      </c>
      <c r="X147" s="19" t="str">
        <f>IFERROR(VLOOKUP(RiskRegister[[#This Row],[Residual Risk Rating]],'Rating factors'!$F$30:$G$44,2,FALSE),"-- Error --")</f>
        <v>-- Error --</v>
      </c>
      <c r="Y147" s="19" t="str">
        <f>IFERROR(RiskRegister[[#This Row],[Residual Impact Rating]]*RiskRegister[[#This Row],[Residual Likelihood Rating]],"-- Error --")</f>
        <v>-- Error --</v>
      </c>
      <c r="Z147" s="18" t="s">
        <v>113</v>
      </c>
      <c r="AB147" s="61"/>
      <c r="AD147" s="22" t="str">
        <f ca="1">IF(ISBLANK(RiskRegister[[#This Row],[Risk Due Date]]), "Missing Risk Due Date", IF(RiskRegister[[#This Row],[Risk Due Date]] &lt; TODAY(), "Overdue", "Not Overdue"))</f>
        <v>Missing Risk Due Date</v>
      </c>
      <c r="AF147" s="22" t="str">
        <f>IF(ISBLANK(RiskRegister[[#This Row],[Risk Due Date]]), "Missing Risk Due Date", TEXT(RiskRegister[[#This Row],[Risk Due Date]], "YYYY-MM"))</f>
        <v>Missing Risk Due Date</v>
      </c>
      <c r="AG147" s="22" t="str">
        <f>IF(RiskRegister[[#This Row],[Created Date]]="","Created Date missing",(TEXT(RiskRegister[[#This Row],[Created Date]],"mmm") &amp; "-" &amp; YEAR(RiskRegister[[#This Row],[Created Date]])))</f>
        <v>Created Date missing</v>
      </c>
      <c r="AH147" s="79">
        <f>IF(RiskRegister[[#This Row],[Risk Status]]="Closed",RiskRegister[[#This Row],[Risk Close Date]],RiskRegister[[#This Row],[Risk Due Date]])</f>
        <v>0</v>
      </c>
      <c r="AI147" s="79">
        <f>IF(RiskRegister[[#This Row],[Risk-Change-Date]]=0,DATE(2030,1,1),RiskRegister[[#This Row],[Risk-Change-Date]])</f>
        <v>47484</v>
      </c>
      <c r="AJ147" s="22" t="str">
        <f>RiskRegister[[#This Row],[Inherent Impact Level]]&amp;"-"&amp;RiskRegister[[#This Row],[Inherent Likelihood Level]]</f>
        <v>-- Select Impact ----- Select Likelihood --</v>
      </c>
      <c r="AK147" s="22" t="str">
        <f>RiskRegister[[#This Row],[Residual Impact Level]]&amp;"-"&amp;RiskRegister[[#This Row],[Residual Likelihood Level]]</f>
        <v>-- Select Impact ----- Select Likelihood --</v>
      </c>
      <c r="AL147" s="22" t="str">
        <f t="shared" si="4"/>
        <v>Error</v>
      </c>
      <c r="AM147" s="22" t="str">
        <f>IF(RiskRegister[[#This Row],[Risk Status]]="Closed",RiskRegister[[#This Row],[Residual Impact Level]],RiskRegister[[#This Row],[Inherent Impact Level]])</f>
        <v>-- Select Impact --</v>
      </c>
      <c r="AN147" s="22" t="str">
        <f>IF(RiskRegister[[#This Row],[Risk Status]]="Closed",RiskRegister[[#This Row],[Residual Likelihood Level]],RiskRegister[[#This Row],[Inherent Likelihood Level]])</f>
        <v>-- Select Likelihood --</v>
      </c>
      <c r="AO147" s="22" t="str">
        <f>IF(RiskRegister[[#This Row],[Risk Status]]="Closed",RiskRegister[[#This Row],[Residual-I-L-Combo]],RiskRegister[[#This Row],[Inherent-I-L-Combo]])</f>
        <v>-- Select Impact ----- Select Likelihood --</v>
      </c>
      <c r="AP147" s="22" t="str">
        <f t="shared" si="5"/>
        <v>-- Error --</v>
      </c>
    </row>
    <row r="148" spans="1:42" s="18" customFormat="1" ht="64" x14ac:dyDescent="0.2">
      <c r="A148" s="18">
        <v>145</v>
      </c>
      <c r="G148" s="18" t="s">
        <v>87</v>
      </c>
      <c r="I148" s="18" t="s">
        <v>85</v>
      </c>
      <c r="L148" s="18" t="s">
        <v>112</v>
      </c>
      <c r="M148" s="19" t="str">
        <f>VLOOKUP(RiskRegister[[#This Row],[Inherent Impact Level]],'Rating factors'!$F$4:$G$9,2,FALSE)</f>
        <v>--- Error ---</v>
      </c>
      <c r="N148" s="18" t="s">
        <v>89</v>
      </c>
      <c r="O148" s="19" t="str">
        <f>VLOOKUP(RiskRegister[[#This Row],[Inherent Likelihood Level]],'Rating factors'!$F$16:$G$21,2,FALSE)</f>
        <v>--- Error ---</v>
      </c>
      <c r="P148" s="19" t="str">
        <f>IFERROR(VLOOKUP(RiskRegister[[#This Row],[Inherent Risk Rating]],'Rating factors'!$F$30:$G$44,2,FALSE),"-- Error --")</f>
        <v>-- Error --</v>
      </c>
      <c r="Q148" s="19" t="str">
        <f>IFERROR(RiskRegister[[#This Row],[Inherent Impact Rating]]*RiskRegister[[#This Row],[Inherent Likelihood Rating]],"-- Error --")</f>
        <v>-- Error --</v>
      </c>
      <c r="R148" s="18" t="s">
        <v>111</v>
      </c>
      <c r="T148" s="18" t="s">
        <v>112</v>
      </c>
      <c r="U148" s="19" t="str">
        <f>VLOOKUP(RiskRegister[[#This Row],[Residual Impact Level]],'Rating factors'!$F$4:$G$9,2,FALSE)</f>
        <v>--- Error ---</v>
      </c>
      <c r="V148" s="18" t="s">
        <v>89</v>
      </c>
      <c r="W148" s="19" t="str">
        <f>VLOOKUP(RiskRegister[[#This Row],[Residual Likelihood Level]],'Rating factors'!$F$16:$G$21,2,FALSE)</f>
        <v>--- Error ---</v>
      </c>
      <c r="X148" s="19" t="str">
        <f>IFERROR(VLOOKUP(RiskRegister[[#This Row],[Residual Risk Rating]],'Rating factors'!$F$30:$G$44,2,FALSE),"-- Error --")</f>
        <v>-- Error --</v>
      </c>
      <c r="Y148" s="19" t="str">
        <f>IFERROR(RiskRegister[[#This Row],[Residual Impact Rating]]*RiskRegister[[#This Row],[Residual Likelihood Rating]],"-- Error --")</f>
        <v>-- Error --</v>
      </c>
      <c r="Z148" s="18" t="s">
        <v>113</v>
      </c>
      <c r="AB148" s="61"/>
      <c r="AD148" s="22" t="str">
        <f ca="1">IF(ISBLANK(RiskRegister[[#This Row],[Risk Due Date]]), "Missing Risk Due Date", IF(RiskRegister[[#This Row],[Risk Due Date]] &lt; TODAY(), "Overdue", "Not Overdue"))</f>
        <v>Missing Risk Due Date</v>
      </c>
      <c r="AF148" s="22" t="str">
        <f>IF(ISBLANK(RiskRegister[[#This Row],[Risk Due Date]]), "Missing Risk Due Date", TEXT(RiskRegister[[#This Row],[Risk Due Date]], "YYYY-MM"))</f>
        <v>Missing Risk Due Date</v>
      </c>
      <c r="AG148" s="22" t="str">
        <f>IF(RiskRegister[[#This Row],[Created Date]]="","Created Date missing",(TEXT(RiskRegister[[#This Row],[Created Date]],"mmm") &amp; "-" &amp; YEAR(RiskRegister[[#This Row],[Created Date]])))</f>
        <v>Created Date missing</v>
      </c>
      <c r="AH148" s="79">
        <f>IF(RiskRegister[[#This Row],[Risk Status]]="Closed",RiskRegister[[#This Row],[Risk Close Date]],RiskRegister[[#This Row],[Risk Due Date]])</f>
        <v>0</v>
      </c>
      <c r="AI148" s="79">
        <f>IF(RiskRegister[[#This Row],[Risk-Change-Date]]=0,DATE(2030,1,1),RiskRegister[[#This Row],[Risk-Change-Date]])</f>
        <v>47484</v>
      </c>
      <c r="AJ148" s="22" t="str">
        <f>RiskRegister[[#This Row],[Inherent Impact Level]]&amp;"-"&amp;RiskRegister[[#This Row],[Inherent Likelihood Level]]</f>
        <v>-- Select Impact ----- Select Likelihood --</v>
      </c>
      <c r="AK148" s="22" t="str">
        <f>RiskRegister[[#This Row],[Residual Impact Level]]&amp;"-"&amp;RiskRegister[[#This Row],[Residual Likelihood Level]]</f>
        <v>-- Select Impact ----- Select Likelihood --</v>
      </c>
      <c r="AL148" s="22" t="str">
        <f t="shared" si="4"/>
        <v>Error</v>
      </c>
      <c r="AM148" s="22" t="str">
        <f>IF(RiskRegister[[#This Row],[Risk Status]]="Closed",RiskRegister[[#This Row],[Residual Impact Level]],RiskRegister[[#This Row],[Inherent Impact Level]])</f>
        <v>-- Select Impact --</v>
      </c>
      <c r="AN148" s="22" t="str">
        <f>IF(RiskRegister[[#This Row],[Risk Status]]="Closed",RiskRegister[[#This Row],[Residual Likelihood Level]],RiskRegister[[#This Row],[Inherent Likelihood Level]])</f>
        <v>-- Select Likelihood --</v>
      </c>
      <c r="AO148" s="22" t="str">
        <f>IF(RiskRegister[[#This Row],[Risk Status]]="Closed",RiskRegister[[#This Row],[Residual-I-L-Combo]],RiskRegister[[#This Row],[Inherent-I-L-Combo]])</f>
        <v>-- Select Impact ----- Select Likelihood --</v>
      </c>
      <c r="AP148" s="22" t="str">
        <f t="shared" si="5"/>
        <v>-- Error --</v>
      </c>
    </row>
    <row r="149" spans="1:42" s="18" customFormat="1" ht="64" x14ac:dyDescent="0.2">
      <c r="A149" s="18">
        <v>146</v>
      </c>
      <c r="G149" s="18" t="s">
        <v>87</v>
      </c>
      <c r="I149" s="18" t="s">
        <v>85</v>
      </c>
      <c r="L149" s="18" t="s">
        <v>112</v>
      </c>
      <c r="M149" s="19" t="str">
        <f>VLOOKUP(RiskRegister[[#This Row],[Inherent Impact Level]],'Rating factors'!$F$4:$G$9,2,FALSE)</f>
        <v>--- Error ---</v>
      </c>
      <c r="N149" s="18" t="s">
        <v>89</v>
      </c>
      <c r="O149" s="19" t="str">
        <f>VLOOKUP(RiskRegister[[#This Row],[Inherent Likelihood Level]],'Rating factors'!$F$16:$G$21,2,FALSE)</f>
        <v>--- Error ---</v>
      </c>
      <c r="P149" s="19" t="str">
        <f>IFERROR(VLOOKUP(RiskRegister[[#This Row],[Inherent Risk Rating]],'Rating factors'!$F$30:$G$44,2,FALSE),"-- Error --")</f>
        <v>-- Error --</v>
      </c>
      <c r="Q149" s="19" t="str">
        <f>IFERROR(RiskRegister[[#This Row],[Inherent Impact Rating]]*RiskRegister[[#This Row],[Inherent Likelihood Rating]],"-- Error --")</f>
        <v>-- Error --</v>
      </c>
      <c r="R149" s="18" t="s">
        <v>111</v>
      </c>
      <c r="T149" s="18" t="s">
        <v>112</v>
      </c>
      <c r="U149" s="19" t="str">
        <f>VLOOKUP(RiskRegister[[#This Row],[Residual Impact Level]],'Rating factors'!$F$4:$G$9,2,FALSE)</f>
        <v>--- Error ---</v>
      </c>
      <c r="V149" s="18" t="s">
        <v>89</v>
      </c>
      <c r="W149" s="19" t="str">
        <f>VLOOKUP(RiskRegister[[#This Row],[Residual Likelihood Level]],'Rating factors'!$F$16:$G$21,2,FALSE)</f>
        <v>--- Error ---</v>
      </c>
      <c r="X149" s="19" t="str">
        <f>IFERROR(VLOOKUP(RiskRegister[[#This Row],[Residual Risk Rating]],'Rating factors'!$F$30:$G$44,2,FALSE),"-- Error --")</f>
        <v>-- Error --</v>
      </c>
      <c r="Y149" s="19" t="str">
        <f>IFERROR(RiskRegister[[#This Row],[Residual Impact Rating]]*RiskRegister[[#This Row],[Residual Likelihood Rating]],"-- Error --")</f>
        <v>-- Error --</v>
      </c>
      <c r="Z149" s="18" t="s">
        <v>113</v>
      </c>
      <c r="AB149" s="61"/>
      <c r="AD149" s="22" t="str">
        <f ca="1">IF(ISBLANK(RiskRegister[[#This Row],[Risk Due Date]]), "Missing Risk Due Date", IF(RiskRegister[[#This Row],[Risk Due Date]] &lt; TODAY(), "Overdue", "Not Overdue"))</f>
        <v>Missing Risk Due Date</v>
      </c>
      <c r="AF149" s="22" t="str">
        <f>IF(ISBLANK(RiskRegister[[#This Row],[Risk Due Date]]), "Missing Risk Due Date", TEXT(RiskRegister[[#This Row],[Risk Due Date]], "YYYY-MM"))</f>
        <v>Missing Risk Due Date</v>
      </c>
      <c r="AG149" s="22" t="str">
        <f>IF(RiskRegister[[#This Row],[Created Date]]="","Created Date missing",(TEXT(RiskRegister[[#This Row],[Created Date]],"mmm") &amp; "-" &amp; YEAR(RiskRegister[[#This Row],[Created Date]])))</f>
        <v>Created Date missing</v>
      </c>
      <c r="AH149" s="79">
        <f>IF(RiskRegister[[#This Row],[Risk Status]]="Closed",RiskRegister[[#This Row],[Risk Close Date]],RiskRegister[[#This Row],[Risk Due Date]])</f>
        <v>0</v>
      </c>
      <c r="AI149" s="79">
        <f>IF(RiskRegister[[#This Row],[Risk-Change-Date]]=0,DATE(2030,1,1),RiskRegister[[#This Row],[Risk-Change-Date]])</f>
        <v>47484</v>
      </c>
      <c r="AJ149" s="22" t="str">
        <f>RiskRegister[[#This Row],[Inherent Impact Level]]&amp;"-"&amp;RiskRegister[[#This Row],[Inherent Likelihood Level]]</f>
        <v>-- Select Impact ----- Select Likelihood --</v>
      </c>
      <c r="AK149" s="22" t="str">
        <f>RiskRegister[[#This Row],[Residual Impact Level]]&amp;"-"&amp;RiskRegister[[#This Row],[Residual Likelihood Level]]</f>
        <v>-- Select Impact ----- Select Likelihood --</v>
      </c>
      <c r="AL149" s="22" t="str">
        <f t="shared" si="4"/>
        <v>Error</v>
      </c>
      <c r="AM149" s="22" t="str">
        <f>IF(RiskRegister[[#This Row],[Risk Status]]="Closed",RiskRegister[[#This Row],[Residual Impact Level]],RiskRegister[[#This Row],[Inherent Impact Level]])</f>
        <v>-- Select Impact --</v>
      </c>
      <c r="AN149" s="22" t="str">
        <f>IF(RiskRegister[[#This Row],[Risk Status]]="Closed",RiskRegister[[#This Row],[Residual Likelihood Level]],RiskRegister[[#This Row],[Inherent Likelihood Level]])</f>
        <v>-- Select Likelihood --</v>
      </c>
      <c r="AO149" s="22" t="str">
        <f>IF(RiskRegister[[#This Row],[Risk Status]]="Closed",RiskRegister[[#This Row],[Residual-I-L-Combo]],RiskRegister[[#This Row],[Inherent-I-L-Combo]])</f>
        <v>-- Select Impact ----- Select Likelihood --</v>
      </c>
      <c r="AP149" s="22" t="str">
        <f t="shared" si="5"/>
        <v>-- Error --</v>
      </c>
    </row>
    <row r="150" spans="1:42" s="18" customFormat="1" ht="64" x14ac:dyDescent="0.2">
      <c r="A150" s="18">
        <v>147</v>
      </c>
      <c r="G150" s="18" t="s">
        <v>87</v>
      </c>
      <c r="I150" s="18" t="s">
        <v>85</v>
      </c>
      <c r="L150" s="18" t="s">
        <v>112</v>
      </c>
      <c r="M150" s="19" t="str">
        <f>VLOOKUP(RiskRegister[[#This Row],[Inherent Impact Level]],'Rating factors'!$F$4:$G$9,2,FALSE)</f>
        <v>--- Error ---</v>
      </c>
      <c r="N150" s="18" t="s">
        <v>89</v>
      </c>
      <c r="O150" s="19" t="str">
        <f>VLOOKUP(RiskRegister[[#This Row],[Inherent Likelihood Level]],'Rating factors'!$F$16:$G$21,2,FALSE)</f>
        <v>--- Error ---</v>
      </c>
      <c r="P150" s="19" t="str">
        <f>IFERROR(VLOOKUP(RiskRegister[[#This Row],[Inherent Risk Rating]],'Rating factors'!$F$30:$G$44,2,FALSE),"-- Error --")</f>
        <v>-- Error --</v>
      </c>
      <c r="Q150" s="19" t="str">
        <f>IFERROR(RiskRegister[[#This Row],[Inherent Impact Rating]]*RiskRegister[[#This Row],[Inherent Likelihood Rating]],"-- Error --")</f>
        <v>-- Error --</v>
      </c>
      <c r="R150" s="18" t="s">
        <v>111</v>
      </c>
      <c r="T150" s="18" t="s">
        <v>112</v>
      </c>
      <c r="U150" s="19" t="str">
        <f>VLOOKUP(RiskRegister[[#This Row],[Residual Impact Level]],'Rating factors'!$F$4:$G$9,2,FALSE)</f>
        <v>--- Error ---</v>
      </c>
      <c r="V150" s="18" t="s">
        <v>89</v>
      </c>
      <c r="W150" s="19" t="str">
        <f>VLOOKUP(RiskRegister[[#This Row],[Residual Likelihood Level]],'Rating factors'!$F$16:$G$21,2,FALSE)</f>
        <v>--- Error ---</v>
      </c>
      <c r="X150" s="19" t="str">
        <f>IFERROR(VLOOKUP(RiskRegister[[#This Row],[Residual Risk Rating]],'Rating factors'!$F$30:$G$44,2,FALSE),"-- Error --")</f>
        <v>-- Error --</v>
      </c>
      <c r="Y150" s="19" t="str">
        <f>IFERROR(RiskRegister[[#This Row],[Residual Impact Rating]]*RiskRegister[[#This Row],[Residual Likelihood Rating]],"-- Error --")</f>
        <v>-- Error --</v>
      </c>
      <c r="Z150" s="18" t="s">
        <v>113</v>
      </c>
      <c r="AB150" s="61"/>
      <c r="AD150" s="22" t="str">
        <f ca="1">IF(ISBLANK(RiskRegister[[#This Row],[Risk Due Date]]), "Missing Risk Due Date", IF(RiskRegister[[#This Row],[Risk Due Date]] &lt; TODAY(), "Overdue", "Not Overdue"))</f>
        <v>Missing Risk Due Date</v>
      </c>
      <c r="AF150" s="22" t="str">
        <f>IF(ISBLANK(RiskRegister[[#This Row],[Risk Due Date]]), "Missing Risk Due Date", TEXT(RiskRegister[[#This Row],[Risk Due Date]], "YYYY-MM"))</f>
        <v>Missing Risk Due Date</v>
      </c>
      <c r="AG150" s="22" t="str">
        <f>IF(RiskRegister[[#This Row],[Created Date]]="","Created Date missing",(TEXT(RiskRegister[[#This Row],[Created Date]],"mmm") &amp; "-" &amp; YEAR(RiskRegister[[#This Row],[Created Date]])))</f>
        <v>Created Date missing</v>
      </c>
      <c r="AH150" s="79">
        <f>IF(RiskRegister[[#This Row],[Risk Status]]="Closed",RiskRegister[[#This Row],[Risk Close Date]],RiskRegister[[#This Row],[Risk Due Date]])</f>
        <v>0</v>
      </c>
      <c r="AI150" s="79">
        <f>IF(RiskRegister[[#This Row],[Risk-Change-Date]]=0,DATE(2030,1,1),RiskRegister[[#This Row],[Risk-Change-Date]])</f>
        <v>47484</v>
      </c>
      <c r="AJ150" s="22" t="str">
        <f>RiskRegister[[#This Row],[Inherent Impact Level]]&amp;"-"&amp;RiskRegister[[#This Row],[Inherent Likelihood Level]]</f>
        <v>-- Select Impact ----- Select Likelihood --</v>
      </c>
      <c r="AK150" s="22" t="str">
        <f>RiskRegister[[#This Row],[Residual Impact Level]]&amp;"-"&amp;RiskRegister[[#This Row],[Residual Likelihood Level]]</f>
        <v>-- Select Impact ----- Select Likelihood --</v>
      </c>
      <c r="AL150" s="22" t="str">
        <f t="shared" si="4"/>
        <v>Error</v>
      </c>
      <c r="AM150" s="22" t="str">
        <f>IF(RiskRegister[[#This Row],[Risk Status]]="Closed",RiskRegister[[#This Row],[Residual Impact Level]],RiskRegister[[#This Row],[Inherent Impact Level]])</f>
        <v>-- Select Impact --</v>
      </c>
      <c r="AN150" s="22" t="str">
        <f>IF(RiskRegister[[#This Row],[Risk Status]]="Closed",RiskRegister[[#This Row],[Residual Likelihood Level]],RiskRegister[[#This Row],[Inherent Likelihood Level]])</f>
        <v>-- Select Likelihood --</v>
      </c>
      <c r="AO150" s="22" t="str">
        <f>IF(RiskRegister[[#This Row],[Risk Status]]="Closed",RiskRegister[[#This Row],[Residual-I-L-Combo]],RiskRegister[[#This Row],[Inherent-I-L-Combo]])</f>
        <v>-- Select Impact ----- Select Likelihood --</v>
      </c>
      <c r="AP150" s="22" t="str">
        <f t="shared" si="5"/>
        <v>-- Error --</v>
      </c>
    </row>
    <row r="151" spans="1:42" s="18" customFormat="1" ht="64" x14ac:dyDescent="0.2">
      <c r="A151" s="18">
        <v>148</v>
      </c>
      <c r="G151" s="18" t="s">
        <v>87</v>
      </c>
      <c r="I151" s="18" t="s">
        <v>85</v>
      </c>
      <c r="L151" s="18" t="s">
        <v>112</v>
      </c>
      <c r="M151" s="19" t="str">
        <f>VLOOKUP(RiskRegister[[#This Row],[Inherent Impact Level]],'Rating factors'!$F$4:$G$9,2,FALSE)</f>
        <v>--- Error ---</v>
      </c>
      <c r="N151" s="18" t="s">
        <v>89</v>
      </c>
      <c r="O151" s="19" t="str">
        <f>VLOOKUP(RiskRegister[[#This Row],[Inherent Likelihood Level]],'Rating factors'!$F$16:$G$21,2,FALSE)</f>
        <v>--- Error ---</v>
      </c>
      <c r="P151" s="19" t="str">
        <f>IFERROR(VLOOKUP(RiskRegister[[#This Row],[Inherent Risk Rating]],'Rating factors'!$F$30:$G$44,2,FALSE),"-- Error --")</f>
        <v>-- Error --</v>
      </c>
      <c r="Q151" s="19" t="str">
        <f>IFERROR(RiskRegister[[#This Row],[Inherent Impact Rating]]*RiskRegister[[#This Row],[Inherent Likelihood Rating]],"-- Error --")</f>
        <v>-- Error --</v>
      </c>
      <c r="R151" s="18" t="s">
        <v>111</v>
      </c>
      <c r="T151" s="18" t="s">
        <v>112</v>
      </c>
      <c r="U151" s="19" t="str">
        <f>VLOOKUP(RiskRegister[[#This Row],[Residual Impact Level]],'Rating factors'!$F$4:$G$9,2,FALSE)</f>
        <v>--- Error ---</v>
      </c>
      <c r="V151" s="18" t="s">
        <v>89</v>
      </c>
      <c r="W151" s="19" t="str">
        <f>VLOOKUP(RiskRegister[[#This Row],[Residual Likelihood Level]],'Rating factors'!$F$16:$G$21,2,FALSE)</f>
        <v>--- Error ---</v>
      </c>
      <c r="X151" s="19" t="str">
        <f>IFERROR(VLOOKUP(RiskRegister[[#This Row],[Residual Risk Rating]],'Rating factors'!$F$30:$G$44,2,FALSE),"-- Error --")</f>
        <v>-- Error --</v>
      </c>
      <c r="Y151" s="19" t="str">
        <f>IFERROR(RiskRegister[[#This Row],[Residual Impact Rating]]*RiskRegister[[#This Row],[Residual Likelihood Rating]],"-- Error --")</f>
        <v>-- Error --</v>
      </c>
      <c r="Z151" s="18" t="s">
        <v>113</v>
      </c>
      <c r="AB151" s="61"/>
      <c r="AD151" s="22" t="str">
        <f ca="1">IF(ISBLANK(RiskRegister[[#This Row],[Risk Due Date]]), "Missing Risk Due Date", IF(RiskRegister[[#This Row],[Risk Due Date]] &lt; TODAY(), "Overdue", "Not Overdue"))</f>
        <v>Missing Risk Due Date</v>
      </c>
      <c r="AF151" s="22" t="str">
        <f>IF(ISBLANK(RiskRegister[[#This Row],[Risk Due Date]]), "Missing Risk Due Date", TEXT(RiskRegister[[#This Row],[Risk Due Date]], "YYYY-MM"))</f>
        <v>Missing Risk Due Date</v>
      </c>
      <c r="AG151" s="22" t="str">
        <f>IF(RiskRegister[[#This Row],[Created Date]]="","Created Date missing",(TEXT(RiskRegister[[#This Row],[Created Date]],"mmm") &amp; "-" &amp; YEAR(RiskRegister[[#This Row],[Created Date]])))</f>
        <v>Created Date missing</v>
      </c>
      <c r="AH151" s="79">
        <f>IF(RiskRegister[[#This Row],[Risk Status]]="Closed",RiskRegister[[#This Row],[Risk Close Date]],RiskRegister[[#This Row],[Risk Due Date]])</f>
        <v>0</v>
      </c>
      <c r="AI151" s="79">
        <f>IF(RiskRegister[[#This Row],[Risk-Change-Date]]=0,DATE(2030,1,1),RiskRegister[[#This Row],[Risk-Change-Date]])</f>
        <v>47484</v>
      </c>
      <c r="AJ151" s="22" t="str">
        <f>RiskRegister[[#This Row],[Inherent Impact Level]]&amp;"-"&amp;RiskRegister[[#This Row],[Inherent Likelihood Level]]</f>
        <v>-- Select Impact ----- Select Likelihood --</v>
      </c>
      <c r="AK151" s="22" t="str">
        <f>RiskRegister[[#This Row],[Residual Impact Level]]&amp;"-"&amp;RiskRegister[[#This Row],[Residual Likelihood Level]]</f>
        <v>-- Select Impact ----- Select Likelihood --</v>
      </c>
      <c r="AL151" s="22" t="str">
        <f t="shared" si="4"/>
        <v>Error</v>
      </c>
      <c r="AM151" s="22" t="str">
        <f>IF(RiskRegister[[#This Row],[Risk Status]]="Closed",RiskRegister[[#This Row],[Residual Impact Level]],RiskRegister[[#This Row],[Inherent Impact Level]])</f>
        <v>-- Select Impact --</v>
      </c>
      <c r="AN151" s="22" t="str">
        <f>IF(RiskRegister[[#This Row],[Risk Status]]="Closed",RiskRegister[[#This Row],[Residual Likelihood Level]],RiskRegister[[#This Row],[Inherent Likelihood Level]])</f>
        <v>-- Select Likelihood --</v>
      </c>
      <c r="AO151" s="22" t="str">
        <f>IF(RiskRegister[[#This Row],[Risk Status]]="Closed",RiskRegister[[#This Row],[Residual-I-L-Combo]],RiskRegister[[#This Row],[Inherent-I-L-Combo]])</f>
        <v>-- Select Impact ----- Select Likelihood --</v>
      </c>
      <c r="AP151" s="22" t="str">
        <f t="shared" si="5"/>
        <v>-- Error --</v>
      </c>
    </row>
    <row r="152" spans="1:42" s="18" customFormat="1" ht="64" x14ac:dyDescent="0.2">
      <c r="A152" s="18">
        <v>149</v>
      </c>
      <c r="G152" s="18" t="s">
        <v>87</v>
      </c>
      <c r="I152" s="18" t="s">
        <v>85</v>
      </c>
      <c r="L152" s="18" t="s">
        <v>112</v>
      </c>
      <c r="M152" s="19" t="str">
        <f>VLOOKUP(RiskRegister[[#This Row],[Inherent Impact Level]],'Rating factors'!$F$4:$G$9,2,FALSE)</f>
        <v>--- Error ---</v>
      </c>
      <c r="N152" s="18" t="s">
        <v>89</v>
      </c>
      <c r="O152" s="19" t="str">
        <f>VLOOKUP(RiskRegister[[#This Row],[Inherent Likelihood Level]],'Rating factors'!$F$16:$G$21,2,FALSE)</f>
        <v>--- Error ---</v>
      </c>
      <c r="P152" s="19" t="str">
        <f>IFERROR(VLOOKUP(RiskRegister[[#This Row],[Inherent Risk Rating]],'Rating factors'!$F$30:$G$44,2,FALSE),"-- Error --")</f>
        <v>-- Error --</v>
      </c>
      <c r="Q152" s="19" t="str">
        <f>IFERROR(RiskRegister[[#This Row],[Inherent Impact Rating]]*RiskRegister[[#This Row],[Inherent Likelihood Rating]],"-- Error --")</f>
        <v>-- Error --</v>
      </c>
      <c r="R152" s="18" t="s">
        <v>111</v>
      </c>
      <c r="T152" s="18" t="s">
        <v>112</v>
      </c>
      <c r="U152" s="19" t="str">
        <f>VLOOKUP(RiskRegister[[#This Row],[Residual Impact Level]],'Rating factors'!$F$4:$G$9,2,FALSE)</f>
        <v>--- Error ---</v>
      </c>
      <c r="V152" s="18" t="s">
        <v>89</v>
      </c>
      <c r="W152" s="19" t="str">
        <f>VLOOKUP(RiskRegister[[#This Row],[Residual Likelihood Level]],'Rating factors'!$F$16:$G$21,2,FALSE)</f>
        <v>--- Error ---</v>
      </c>
      <c r="X152" s="19" t="str">
        <f>IFERROR(VLOOKUP(RiskRegister[[#This Row],[Residual Risk Rating]],'Rating factors'!$F$30:$G$44,2,FALSE),"-- Error --")</f>
        <v>-- Error --</v>
      </c>
      <c r="Y152" s="19" t="str">
        <f>IFERROR(RiskRegister[[#This Row],[Residual Impact Rating]]*RiskRegister[[#This Row],[Residual Likelihood Rating]],"-- Error --")</f>
        <v>-- Error --</v>
      </c>
      <c r="Z152" s="18" t="s">
        <v>113</v>
      </c>
      <c r="AB152" s="61"/>
      <c r="AD152" s="22" t="str">
        <f ca="1">IF(ISBLANK(RiskRegister[[#This Row],[Risk Due Date]]), "Missing Risk Due Date", IF(RiskRegister[[#This Row],[Risk Due Date]] &lt; TODAY(), "Overdue", "Not Overdue"))</f>
        <v>Missing Risk Due Date</v>
      </c>
      <c r="AF152" s="22" t="str">
        <f>IF(ISBLANK(RiskRegister[[#This Row],[Risk Due Date]]), "Missing Risk Due Date", TEXT(RiskRegister[[#This Row],[Risk Due Date]], "YYYY-MM"))</f>
        <v>Missing Risk Due Date</v>
      </c>
      <c r="AG152" s="22" t="str">
        <f>IF(RiskRegister[[#This Row],[Created Date]]="","Created Date missing",(TEXT(RiskRegister[[#This Row],[Created Date]],"mmm") &amp; "-" &amp; YEAR(RiskRegister[[#This Row],[Created Date]])))</f>
        <v>Created Date missing</v>
      </c>
      <c r="AH152" s="79">
        <f>IF(RiskRegister[[#This Row],[Risk Status]]="Closed",RiskRegister[[#This Row],[Risk Close Date]],RiskRegister[[#This Row],[Risk Due Date]])</f>
        <v>0</v>
      </c>
      <c r="AI152" s="79">
        <f>IF(RiskRegister[[#This Row],[Risk-Change-Date]]=0,DATE(2030,1,1),RiskRegister[[#This Row],[Risk-Change-Date]])</f>
        <v>47484</v>
      </c>
      <c r="AJ152" s="22" t="str">
        <f>RiskRegister[[#This Row],[Inherent Impact Level]]&amp;"-"&amp;RiskRegister[[#This Row],[Inherent Likelihood Level]]</f>
        <v>-- Select Impact ----- Select Likelihood --</v>
      </c>
      <c r="AK152" s="22" t="str">
        <f>RiskRegister[[#This Row],[Residual Impact Level]]&amp;"-"&amp;RiskRegister[[#This Row],[Residual Likelihood Level]]</f>
        <v>-- Select Impact ----- Select Likelihood --</v>
      </c>
      <c r="AL152" s="22" t="str">
        <f t="shared" si="4"/>
        <v>Error</v>
      </c>
      <c r="AM152" s="22" t="str">
        <f>IF(RiskRegister[[#This Row],[Risk Status]]="Closed",RiskRegister[[#This Row],[Residual Impact Level]],RiskRegister[[#This Row],[Inherent Impact Level]])</f>
        <v>-- Select Impact --</v>
      </c>
      <c r="AN152" s="22" t="str">
        <f>IF(RiskRegister[[#This Row],[Risk Status]]="Closed",RiskRegister[[#This Row],[Residual Likelihood Level]],RiskRegister[[#This Row],[Inherent Likelihood Level]])</f>
        <v>-- Select Likelihood --</v>
      </c>
      <c r="AO152" s="22" t="str">
        <f>IF(RiskRegister[[#This Row],[Risk Status]]="Closed",RiskRegister[[#This Row],[Residual-I-L-Combo]],RiskRegister[[#This Row],[Inherent-I-L-Combo]])</f>
        <v>-- Select Impact ----- Select Likelihood --</v>
      </c>
      <c r="AP152" s="22" t="str">
        <f t="shared" si="5"/>
        <v>-- Error --</v>
      </c>
    </row>
    <row r="153" spans="1:42" s="18" customFormat="1" ht="64" x14ac:dyDescent="0.2">
      <c r="A153" s="18">
        <v>150</v>
      </c>
      <c r="G153" s="18" t="s">
        <v>87</v>
      </c>
      <c r="I153" s="18" t="s">
        <v>85</v>
      </c>
      <c r="L153" s="18" t="s">
        <v>112</v>
      </c>
      <c r="M153" s="19" t="str">
        <f>VLOOKUP(RiskRegister[[#This Row],[Inherent Impact Level]],'Rating factors'!$F$4:$G$9,2,FALSE)</f>
        <v>--- Error ---</v>
      </c>
      <c r="N153" s="18" t="s">
        <v>89</v>
      </c>
      <c r="O153" s="19" t="str">
        <f>VLOOKUP(RiskRegister[[#This Row],[Inherent Likelihood Level]],'Rating factors'!$F$16:$G$21,2,FALSE)</f>
        <v>--- Error ---</v>
      </c>
      <c r="P153" s="19" t="str">
        <f>IFERROR(VLOOKUP(RiskRegister[[#This Row],[Inherent Risk Rating]],'Rating factors'!$F$30:$G$44,2,FALSE),"-- Error --")</f>
        <v>-- Error --</v>
      </c>
      <c r="Q153" s="19" t="str">
        <f>IFERROR(RiskRegister[[#This Row],[Inherent Impact Rating]]*RiskRegister[[#This Row],[Inherent Likelihood Rating]],"-- Error --")</f>
        <v>-- Error --</v>
      </c>
      <c r="R153" s="18" t="s">
        <v>111</v>
      </c>
      <c r="T153" s="18" t="s">
        <v>112</v>
      </c>
      <c r="U153" s="19" t="str">
        <f>VLOOKUP(RiskRegister[[#This Row],[Residual Impact Level]],'Rating factors'!$F$4:$G$9,2,FALSE)</f>
        <v>--- Error ---</v>
      </c>
      <c r="V153" s="18" t="s">
        <v>89</v>
      </c>
      <c r="W153" s="19" t="str">
        <f>VLOOKUP(RiskRegister[[#This Row],[Residual Likelihood Level]],'Rating factors'!$F$16:$G$21,2,FALSE)</f>
        <v>--- Error ---</v>
      </c>
      <c r="X153" s="19" t="str">
        <f>IFERROR(VLOOKUP(RiskRegister[[#This Row],[Residual Risk Rating]],'Rating factors'!$F$30:$G$44,2,FALSE),"-- Error --")</f>
        <v>-- Error --</v>
      </c>
      <c r="Y153" s="19" t="str">
        <f>IFERROR(RiskRegister[[#This Row],[Residual Impact Rating]]*RiskRegister[[#This Row],[Residual Likelihood Rating]],"-- Error --")</f>
        <v>-- Error --</v>
      </c>
      <c r="Z153" s="18" t="s">
        <v>113</v>
      </c>
      <c r="AB153" s="61"/>
      <c r="AD153" s="22" t="str">
        <f ca="1">IF(ISBLANK(RiskRegister[[#This Row],[Risk Due Date]]), "Missing Risk Due Date", IF(RiskRegister[[#This Row],[Risk Due Date]] &lt; TODAY(), "Overdue", "Not Overdue"))</f>
        <v>Missing Risk Due Date</v>
      </c>
      <c r="AF153" s="22" t="str">
        <f>IF(ISBLANK(RiskRegister[[#This Row],[Risk Due Date]]), "Missing Risk Due Date", TEXT(RiskRegister[[#This Row],[Risk Due Date]], "YYYY-MM"))</f>
        <v>Missing Risk Due Date</v>
      </c>
      <c r="AG153" s="22" t="str">
        <f>IF(RiskRegister[[#This Row],[Created Date]]="","Created Date missing",(TEXT(RiskRegister[[#This Row],[Created Date]],"mmm") &amp; "-" &amp; YEAR(RiskRegister[[#This Row],[Created Date]])))</f>
        <v>Created Date missing</v>
      </c>
      <c r="AH153" s="79">
        <f>IF(RiskRegister[[#This Row],[Risk Status]]="Closed",RiskRegister[[#This Row],[Risk Close Date]],RiskRegister[[#This Row],[Risk Due Date]])</f>
        <v>0</v>
      </c>
      <c r="AI153" s="79">
        <f>IF(RiskRegister[[#This Row],[Risk-Change-Date]]=0,DATE(2030,1,1),RiskRegister[[#This Row],[Risk-Change-Date]])</f>
        <v>47484</v>
      </c>
      <c r="AJ153" s="22" t="str">
        <f>RiskRegister[[#This Row],[Inherent Impact Level]]&amp;"-"&amp;RiskRegister[[#This Row],[Inherent Likelihood Level]]</f>
        <v>-- Select Impact ----- Select Likelihood --</v>
      </c>
      <c r="AK153" s="22" t="str">
        <f>RiskRegister[[#This Row],[Residual Impact Level]]&amp;"-"&amp;RiskRegister[[#This Row],[Residual Likelihood Level]]</f>
        <v>-- Select Impact ----- Select Likelihood --</v>
      </c>
      <c r="AL153" s="22" t="str">
        <f t="shared" si="4"/>
        <v>Error</v>
      </c>
      <c r="AM153" s="22" t="str">
        <f>IF(RiskRegister[[#This Row],[Risk Status]]="Closed",RiskRegister[[#This Row],[Residual Impact Level]],RiskRegister[[#This Row],[Inherent Impact Level]])</f>
        <v>-- Select Impact --</v>
      </c>
      <c r="AN153" s="22" t="str">
        <f>IF(RiskRegister[[#This Row],[Risk Status]]="Closed",RiskRegister[[#This Row],[Residual Likelihood Level]],RiskRegister[[#This Row],[Inherent Likelihood Level]])</f>
        <v>-- Select Likelihood --</v>
      </c>
      <c r="AO153" s="22" t="str">
        <f>IF(RiskRegister[[#This Row],[Risk Status]]="Closed",RiskRegister[[#This Row],[Residual-I-L-Combo]],RiskRegister[[#This Row],[Inherent-I-L-Combo]])</f>
        <v>-- Select Impact ----- Select Likelihood --</v>
      </c>
      <c r="AP153" s="22" t="str">
        <f t="shared" si="5"/>
        <v>-- Error --</v>
      </c>
    </row>
    <row r="154" spans="1:42" s="18" customFormat="1" ht="64" x14ac:dyDescent="0.2">
      <c r="A154" s="18">
        <v>151</v>
      </c>
      <c r="G154" s="18" t="s">
        <v>87</v>
      </c>
      <c r="I154" s="18" t="s">
        <v>85</v>
      </c>
      <c r="L154" s="18" t="s">
        <v>112</v>
      </c>
      <c r="M154" s="19" t="str">
        <f>VLOOKUP(RiskRegister[[#This Row],[Inherent Impact Level]],'Rating factors'!$F$4:$G$9,2,FALSE)</f>
        <v>--- Error ---</v>
      </c>
      <c r="N154" s="18" t="s">
        <v>89</v>
      </c>
      <c r="O154" s="19" t="str">
        <f>VLOOKUP(RiskRegister[[#This Row],[Inherent Likelihood Level]],'Rating factors'!$F$16:$G$21,2,FALSE)</f>
        <v>--- Error ---</v>
      </c>
      <c r="P154" s="19" t="str">
        <f>IFERROR(VLOOKUP(RiskRegister[[#This Row],[Inherent Risk Rating]],'Rating factors'!$F$30:$G$44,2,FALSE),"-- Error --")</f>
        <v>-- Error --</v>
      </c>
      <c r="Q154" s="19" t="str">
        <f>IFERROR(RiskRegister[[#This Row],[Inherent Impact Rating]]*RiskRegister[[#This Row],[Inherent Likelihood Rating]],"-- Error --")</f>
        <v>-- Error --</v>
      </c>
      <c r="R154" s="18" t="s">
        <v>111</v>
      </c>
      <c r="T154" s="18" t="s">
        <v>112</v>
      </c>
      <c r="U154" s="19" t="str">
        <f>VLOOKUP(RiskRegister[[#This Row],[Residual Impact Level]],'Rating factors'!$F$4:$G$9,2,FALSE)</f>
        <v>--- Error ---</v>
      </c>
      <c r="V154" s="18" t="s">
        <v>89</v>
      </c>
      <c r="W154" s="19" t="str">
        <f>VLOOKUP(RiskRegister[[#This Row],[Residual Likelihood Level]],'Rating factors'!$F$16:$G$21,2,FALSE)</f>
        <v>--- Error ---</v>
      </c>
      <c r="X154" s="19" t="str">
        <f>IFERROR(VLOOKUP(RiskRegister[[#This Row],[Residual Risk Rating]],'Rating factors'!$F$30:$G$44,2,FALSE),"-- Error --")</f>
        <v>-- Error --</v>
      </c>
      <c r="Y154" s="19" t="str">
        <f>IFERROR(RiskRegister[[#This Row],[Residual Impact Rating]]*RiskRegister[[#This Row],[Residual Likelihood Rating]],"-- Error --")</f>
        <v>-- Error --</v>
      </c>
      <c r="Z154" s="18" t="s">
        <v>113</v>
      </c>
      <c r="AB154" s="61"/>
      <c r="AD154" s="22" t="str">
        <f ca="1">IF(ISBLANK(RiskRegister[[#This Row],[Risk Due Date]]), "Missing Risk Due Date", IF(RiskRegister[[#This Row],[Risk Due Date]] &lt; TODAY(), "Overdue", "Not Overdue"))</f>
        <v>Missing Risk Due Date</v>
      </c>
      <c r="AF154" s="22" t="str">
        <f>IF(ISBLANK(RiskRegister[[#This Row],[Risk Due Date]]), "Missing Risk Due Date", TEXT(RiskRegister[[#This Row],[Risk Due Date]], "YYYY-MM"))</f>
        <v>Missing Risk Due Date</v>
      </c>
      <c r="AG154" s="22" t="str">
        <f>IF(RiskRegister[[#This Row],[Created Date]]="","Created Date missing",(TEXT(RiskRegister[[#This Row],[Created Date]],"mmm") &amp; "-" &amp; YEAR(RiskRegister[[#This Row],[Created Date]])))</f>
        <v>Created Date missing</v>
      </c>
      <c r="AH154" s="79">
        <f>IF(RiskRegister[[#This Row],[Risk Status]]="Closed",RiskRegister[[#This Row],[Risk Close Date]],RiskRegister[[#This Row],[Risk Due Date]])</f>
        <v>0</v>
      </c>
      <c r="AI154" s="79">
        <f>IF(RiskRegister[[#This Row],[Risk-Change-Date]]=0,DATE(2030,1,1),RiskRegister[[#This Row],[Risk-Change-Date]])</f>
        <v>47484</v>
      </c>
      <c r="AJ154" s="22" t="str">
        <f>RiskRegister[[#This Row],[Inherent Impact Level]]&amp;"-"&amp;RiskRegister[[#This Row],[Inherent Likelihood Level]]</f>
        <v>-- Select Impact ----- Select Likelihood --</v>
      </c>
      <c r="AK154" s="22" t="str">
        <f>RiskRegister[[#This Row],[Residual Impact Level]]&amp;"-"&amp;RiskRegister[[#This Row],[Residual Likelihood Level]]</f>
        <v>-- Select Impact ----- Select Likelihood --</v>
      </c>
      <c r="AL154" s="22" t="str">
        <f t="shared" si="4"/>
        <v>Error</v>
      </c>
      <c r="AM154" s="22" t="str">
        <f>IF(RiskRegister[[#This Row],[Risk Status]]="Closed",RiskRegister[[#This Row],[Residual Impact Level]],RiskRegister[[#This Row],[Inherent Impact Level]])</f>
        <v>-- Select Impact --</v>
      </c>
      <c r="AN154" s="22" t="str">
        <f>IF(RiskRegister[[#This Row],[Risk Status]]="Closed",RiskRegister[[#This Row],[Residual Likelihood Level]],RiskRegister[[#This Row],[Inherent Likelihood Level]])</f>
        <v>-- Select Likelihood --</v>
      </c>
      <c r="AO154" s="22" t="str">
        <f>IF(RiskRegister[[#This Row],[Risk Status]]="Closed",RiskRegister[[#This Row],[Residual-I-L-Combo]],RiskRegister[[#This Row],[Inherent-I-L-Combo]])</f>
        <v>-- Select Impact ----- Select Likelihood --</v>
      </c>
      <c r="AP154" s="22" t="str">
        <f t="shared" si="5"/>
        <v>-- Error --</v>
      </c>
    </row>
    <row r="155" spans="1:42" s="18" customFormat="1" ht="64" x14ac:dyDescent="0.2">
      <c r="A155" s="18">
        <v>152</v>
      </c>
      <c r="G155" s="18" t="s">
        <v>87</v>
      </c>
      <c r="I155" s="18" t="s">
        <v>85</v>
      </c>
      <c r="L155" s="18" t="s">
        <v>112</v>
      </c>
      <c r="M155" s="19" t="str">
        <f>VLOOKUP(RiskRegister[[#This Row],[Inherent Impact Level]],'Rating factors'!$F$4:$G$9,2,FALSE)</f>
        <v>--- Error ---</v>
      </c>
      <c r="N155" s="18" t="s">
        <v>89</v>
      </c>
      <c r="O155" s="19" t="str">
        <f>VLOOKUP(RiskRegister[[#This Row],[Inherent Likelihood Level]],'Rating factors'!$F$16:$G$21,2,FALSE)</f>
        <v>--- Error ---</v>
      </c>
      <c r="P155" s="19" t="str">
        <f>IFERROR(VLOOKUP(RiskRegister[[#This Row],[Inherent Risk Rating]],'Rating factors'!$F$30:$G$44,2,FALSE),"-- Error --")</f>
        <v>-- Error --</v>
      </c>
      <c r="Q155" s="19" t="str">
        <f>IFERROR(RiskRegister[[#This Row],[Inherent Impact Rating]]*RiskRegister[[#This Row],[Inherent Likelihood Rating]],"-- Error --")</f>
        <v>-- Error --</v>
      </c>
      <c r="R155" s="18" t="s">
        <v>111</v>
      </c>
      <c r="T155" s="18" t="s">
        <v>112</v>
      </c>
      <c r="U155" s="19" t="str">
        <f>VLOOKUP(RiskRegister[[#This Row],[Residual Impact Level]],'Rating factors'!$F$4:$G$9,2,FALSE)</f>
        <v>--- Error ---</v>
      </c>
      <c r="V155" s="18" t="s">
        <v>89</v>
      </c>
      <c r="W155" s="19" t="str">
        <f>VLOOKUP(RiskRegister[[#This Row],[Residual Likelihood Level]],'Rating factors'!$F$16:$G$21,2,FALSE)</f>
        <v>--- Error ---</v>
      </c>
      <c r="X155" s="19" t="str">
        <f>IFERROR(VLOOKUP(RiskRegister[[#This Row],[Residual Risk Rating]],'Rating factors'!$F$30:$G$44,2,FALSE),"-- Error --")</f>
        <v>-- Error --</v>
      </c>
      <c r="Y155" s="19" t="str">
        <f>IFERROR(RiskRegister[[#This Row],[Residual Impact Rating]]*RiskRegister[[#This Row],[Residual Likelihood Rating]],"-- Error --")</f>
        <v>-- Error --</v>
      </c>
      <c r="Z155" s="18" t="s">
        <v>113</v>
      </c>
      <c r="AB155" s="61"/>
      <c r="AD155" s="22" t="str">
        <f ca="1">IF(ISBLANK(RiskRegister[[#This Row],[Risk Due Date]]), "Missing Risk Due Date", IF(RiskRegister[[#This Row],[Risk Due Date]] &lt; TODAY(), "Overdue", "Not Overdue"))</f>
        <v>Missing Risk Due Date</v>
      </c>
      <c r="AF155" s="22" t="str">
        <f>IF(ISBLANK(RiskRegister[[#This Row],[Risk Due Date]]), "Missing Risk Due Date", TEXT(RiskRegister[[#This Row],[Risk Due Date]], "YYYY-MM"))</f>
        <v>Missing Risk Due Date</v>
      </c>
      <c r="AG155" s="22" t="str">
        <f>IF(RiskRegister[[#This Row],[Created Date]]="","Created Date missing",(TEXT(RiskRegister[[#This Row],[Created Date]],"mmm") &amp; "-" &amp; YEAR(RiskRegister[[#This Row],[Created Date]])))</f>
        <v>Created Date missing</v>
      </c>
      <c r="AH155" s="79">
        <f>IF(RiskRegister[[#This Row],[Risk Status]]="Closed",RiskRegister[[#This Row],[Risk Close Date]],RiskRegister[[#This Row],[Risk Due Date]])</f>
        <v>0</v>
      </c>
      <c r="AI155" s="79">
        <f>IF(RiskRegister[[#This Row],[Risk-Change-Date]]=0,DATE(2030,1,1),RiskRegister[[#This Row],[Risk-Change-Date]])</f>
        <v>47484</v>
      </c>
      <c r="AJ155" s="22" t="str">
        <f>RiskRegister[[#This Row],[Inherent Impact Level]]&amp;"-"&amp;RiskRegister[[#This Row],[Inherent Likelihood Level]]</f>
        <v>-- Select Impact ----- Select Likelihood --</v>
      </c>
      <c r="AK155" s="22" t="str">
        <f>RiskRegister[[#This Row],[Residual Impact Level]]&amp;"-"&amp;RiskRegister[[#This Row],[Residual Likelihood Level]]</f>
        <v>-- Select Impact ----- Select Likelihood --</v>
      </c>
      <c r="AL155" s="22" t="str">
        <f t="shared" si="4"/>
        <v>Error</v>
      </c>
      <c r="AM155" s="22" t="str">
        <f>IF(RiskRegister[[#This Row],[Risk Status]]="Closed",RiskRegister[[#This Row],[Residual Impact Level]],RiskRegister[[#This Row],[Inherent Impact Level]])</f>
        <v>-- Select Impact --</v>
      </c>
      <c r="AN155" s="22" t="str">
        <f>IF(RiskRegister[[#This Row],[Risk Status]]="Closed",RiskRegister[[#This Row],[Residual Likelihood Level]],RiskRegister[[#This Row],[Inherent Likelihood Level]])</f>
        <v>-- Select Likelihood --</v>
      </c>
      <c r="AO155" s="22" t="str">
        <f>IF(RiskRegister[[#This Row],[Risk Status]]="Closed",RiskRegister[[#This Row],[Residual-I-L-Combo]],RiskRegister[[#This Row],[Inherent-I-L-Combo]])</f>
        <v>-- Select Impact ----- Select Likelihood --</v>
      </c>
      <c r="AP155" s="22" t="str">
        <f t="shared" si="5"/>
        <v>-- Error --</v>
      </c>
    </row>
    <row r="156" spans="1:42" s="18" customFormat="1" ht="64" x14ac:dyDescent="0.2">
      <c r="A156" s="18">
        <v>153</v>
      </c>
      <c r="G156" s="18" t="s">
        <v>87</v>
      </c>
      <c r="I156" s="18" t="s">
        <v>85</v>
      </c>
      <c r="L156" s="18" t="s">
        <v>112</v>
      </c>
      <c r="M156" s="19" t="str">
        <f>VLOOKUP(RiskRegister[[#This Row],[Inherent Impact Level]],'Rating factors'!$F$4:$G$9,2,FALSE)</f>
        <v>--- Error ---</v>
      </c>
      <c r="N156" s="18" t="s">
        <v>89</v>
      </c>
      <c r="O156" s="19" t="str">
        <f>VLOOKUP(RiskRegister[[#This Row],[Inherent Likelihood Level]],'Rating factors'!$F$16:$G$21,2,FALSE)</f>
        <v>--- Error ---</v>
      </c>
      <c r="P156" s="19" t="str">
        <f>IFERROR(VLOOKUP(RiskRegister[[#This Row],[Inherent Risk Rating]],'Rating factors'!$F$30:$G$44,2,FALSE),"-- Error --")</f>
        <v>-- Error --</v>
      </c>
      <c r="Q156" s="19" t="str">
        <f>IFERROR(RiskRegister[[#This Row],[Inherent Impact Rating]]*RiskRegister[[#This Row],[Inherent Likelihood Rating]],"-- Error --")</f>
        <v>-- Error --</v>
      </c>
      <c r="R156" s="18" t="s">
        <v>111</v>
      </c>
      <c r="T156" s="18" t="s">
        <v>112</v>
      </c>
      <c r="U156" s="19" t="str">
        <f>VLOOKUP(RiskRegister[[#This Row],[Residual Impact Level]],'Rating factors'!$F$4:$G$9,2,FALSE)</f>
        <v>--- Error ---</v>
      </c>
      <c r="V156" s="18" t="s">
        <v>89</v>
      </c>
      <c r="W156" s="19" t="str">
        <f>VLOOKUP(RiskRegister[[#This Row],[Residual Likelihood Level]],'Rating factors'!$F$16:$G$21,2,FALSE)</f>
        <v>--- Error ---</v>
      </c>
      <c r="X156" s="19" t="str">
        <f>IFERROR(VLOOKUP(RiskRegister[[#This Row],[Residual Risk Rating]],'Rating factors'!$F$30:$G$44,2,FALSE),"-- Error --")</f>
        <v>-- Error --</v>
      </c>
      <c r="Y156" s="19" t="str">
        <f>IFERROR(RiskRegister[[#This Row],[Residual Impact Rating]]*RiskRegister[[#This Row],[Residual Likelihood Rating]],"-- Error --")</f>
        <v>-- Error --</v>
      </c>
      <c r="Z156" s="18" t="s">
        <v>113</v>
      </c>
      <c r="AB156" s="61"/>
      <c r="AD156" s="22" t="str">
        <f ca="1">IF(ISBLANK(RiskRegister[[#This Row],[Risk Due Date]]), "Missing Risk Due Date", IF(RiskRegister[[#This Row],[Risk Due Date]] &lt; TODAY(), "Overdue", "Not Overdue"))</f>
        <v>Missing Risk Due Date</v>
      </c>
      <c r="AF156" s="22" t="str">
        <f>IF(ISBLANK(RiskRegister[[#This Row],[Risk Due Date]]), "Missing Risk Due Date", TEXT(RiskRegister[[#This Row],[Risk Due Date]], "YYYY-MM"))</f>
        <v>Missing Risk Due Date</v>
      </c>
      <c r="AG156" s="22" t="str">
        <f>IF(RiskRegister[[#This Row],[Created Date]]="","Created Date missing",(TEXT(RiskRegister[[#This Row],[Created Date]],"mmm") &amp; "-" &amp; YEAR(RiskRegister[[#This Row],[Created Date]])))</f>
        <v>Created Date missing</v>
      </c>
      <c r="AH156" s="79">
        <f>IF(RiskRegister[[#This Row],[Risk Status]]="Closed",RiskRegister[[#This Row],[Risk Close Date]],RiskRegister[[#This Row],[Risk Due Date]])</f>
        <v>0</v>
      </c>
      <c r="AI156" s="79">
        <f>IF(RiskRegister[[#This Row],[Risk-Change-Date]]=0,DATE(2030,1,1),RiskRegister[[#This Row],[Risk-Change-Date]])</f>
        <v>47484</v>
      </c>
      <c r="AJ156" s="22" t="str">
        <f>RiskRegister[[#This Row],[Inherent Impact Level]]&amp;"-"&amp;RiskRegister[[#This Row],[Inherent Likelihood Level]]</f>
        <v>-- Select Impact ----- Select Likelihood --</v>
      </c>
      <c r="AK156" s="22" t="str">
        <f>RiskRegister[[#This Row],[Residual Impact Level]]&amp;"-"&amp;RiskRegister[[#This Row],[Residual Likelihood Level]]</f>
        <v>-- Select Impact ----- Select Likelihood --</v>
      </c>
      <c r="AL156" s="22" t="str">
        <f t="shared" si="4"/>
        <v>Error</v>
      </c>
      <c r="AM156" s="22" t="str">
        <f>IF(RiskRegister[[#This Row],[Risk Status]]="Closed",RiskRegister[[#This Row],[Residual Impact Level]],RiskRegister[[#This Row],[Inherent Impact Level]])</f>
        <v>-- Select Impact --</v>
      </c>
      <c r="AN156" s="22" t="str">
        <f>IF(RiskRegister[[#This Row],[Risk Status]]="Closed",RiskRegister[[#This Row],[Residual Likelihood Level]],RiskRegister[[#This Row],[Inherent Likelihood Level]])</f>
        <v>-- Select Likelihood --</v>
      </c>
      <c r="AO156" s="22" t="str">
        <f>IF(RiskRegister[[#This Row],[Risk Status]]="Closed",RiskRegister[[#This Row],[Residual-I-L-Combo]],RiskRegister[[#This Row],[Inherent-I-L-Combo]])</f>
        <v>-- Select Impact ----- Select Likelihood --</v>
      </c>
      <c r="AP156" s="22" t="str">
        <f t="shared" si="5"/>
        <v>-- Error --</v>
      </c>
    </row>
    <row r="157" spans="1:42" s="18" customFormat="1" ht="64" x14ac:dyDescent="0.2">
      <c r="A157" s="18">
        <v>154</v>
      </c>
      <c r="G157" s="18" t="s">
        <v>87</v>
      </c>
      <c r="I157" s="18" t="s">
        <v>85</v>
      </c>
      <c r="L157" s="18" t="s">
        <v>112</v>
      </c>
      <c r="M157" s="19" t="str">
        <f>VLOOKUP(RiskRegister[[#This Row],[Inherent Impact Level]],'Rating factors'!$F$4:$G$9,2,FALSE)</f>
        <v>--- Error ---</v>
      </c>
      <c r="N157" s="18" t="s">
        <v>89</v>
      </c>
      <c r="O157" s="19" t="str">
        <f>VLOOKUP(RiskRegister[[#This Row],[Inherent Likelihood Level]],'Rating factors'!$F$16:$G$21,2,FALSE)</f>
        <v>--- Error ---</v>
      </c>
      <c r="P157" s="19" t="str">
        <f>IFERROR(VLOOKUP(RiskRegister[[#This Row],[Inherent Risk Rating]],'Rating factors'!$F$30:$G$44,2,FALSE),"-- Error --")</f>
        <v>-- Error --</v>
      </c>
      <c r="Q157" s="19" t="str">
        <f>IFERROR(RiskRegister[[#This Row],[Inherent Impact Rating]]*RiskRegister[[#This Row],[Inherent Likelihood Rating]],"-- Error --")</f>
        <v>-- Error --</v>
      </c>
      <c r="R157" s="18" t="s">
        <v>111</v>
      </c>
      <c r="T157" s="18" t="s">
        <v>112</v>
      </c>
      <c r="U157" s="19" t="str">
        <f>VLOOKUP(RiskRegister[[#This Row],[Residual Impact Level]],'Rating factors'!$F$4:$G$9,2,FALSE)</f>
        <v>--- Error ---</v>
      </c>
      <c r="V157" s="18" t="s">
        <v>89</v>
      </c>
      <c r="W157" s="19" t="str">
        <f>VLOOKUP(RiskRegister[[#This Row],[Residual Likelihood Level]],'Rating factors'!$F$16:$G$21,2,FALSE)</f>
        <v>--- Error ---</v>
      </c>
      <c r="X157" s="19" t="str">
        <f>IFERROR(VLOOKUP(RiskRegister[[#This Row],[Residual Risk Rating]],'Rating factors'!$F$30:$G$44,2,FALSE),"-- Error --")</f>
        <v>-- Error --</v>
      </c>
      <c r="Y157" s="19" t="str">
        <f>IFERROR(RiskRegister[[#This Row],[Residual Impact Rating]]*RiskRegister[[#This Row],[Residual Likelihood Rating]],"-- Error --")</f>
        <v>-- Error --</v>
      </c>
      <c r="Z157" s="18" t="s">
        <v>113</v>
      </c>
      <c r="AB157" s="61"/>
      <c r="AD157" s="22" t="str">
        <f ca="1">IF(ISBLANK(RiskRegister[[#This Row],[Risk Due Date]]), "Missing Risk Due Date", IF(RiskRegister[[#This Row],[Risk Due Date]] &lt; TODAY(), "Overdue", "Not Overdue"))</f>
        <v>Missing Risk Due Date</v>
      </c>
      <c r="AF157" s="22" t="str">
        <f>IF(ISBLANK(RiskRegister[[#This Row],[Risk Due Date]]), "Missing Risk Due Date", TEXT(RiskRegister[[#This Row],[Risk Due Date]], "YYYY-MM"))</f>
        <v>Missing Risk Due Date</v>
      </c>
      <c r="AG157" s="22" t="str">
        <f>IF(RiskRegister[[#This Row],[Created Date]]="","Created Date missing",(TEXT(RiskRegister[[#This Row],[Created Date]],"mmm") &amp; "-" &amp; YEAR(RiskRegister[[#This Row],[Created Date]])))</f>
        <v>Created Date missing</v>
      </c>
      <c r="AH157" s="79">
        <f>IF(RiskRegister[[#This Row],[Risk Status]]="Closed",RiskRegister[[#This Row],[Risk Close Date]],RiskRegister[[#This Row],[Risk Due Date]])</f>
        <v>0</v>
      </c>
      <c r="AI157" s="79">
        <f>IF(RiskRegister[[#This Row],[Risk-Change-Date]]=0,DATE(2030,1,1),RiskRegister[[#This Row],[Risk-Change-Date]])</f>
        <v>47484</v>
      </c>
      <c r="AJ157" s="22" t="str">
        <f>RiskRegister[[#This Row],[Inherent Impact Level]]&amp;"-"&amp;RiskRegister[[#This Row],[Inherent Likelihood Level]]</f>
        <v>-- Select Impact ----- Select Likelihood --</v>
      </c>
      <c r="AK157" s="22" t="str">
        <f>RiskRegister[[#This Row],[Residual Impact Level]]&amp;"-"&amp;RiskRegister[[#This Row],[Residual Likelihood Level]]</f>
        <v>-- Select Impact ----- Select Likelihood --</v>
      </c>
      <c r="AL157" s="22" t="str">
        <f t="shared" si="4"/>
        <v>Error</v>
      </c>
      <c r="AM157" s="22" t="str">
        <f>IF(RiskRegister[[#This Row],[Risk Status]]="Closed",RiskRegister[[#This Row],[Residual Impact Level]],RiskRegister[[#This Row],[Inherent Impact Level]])</f>
        <v>-- Select Impact --</v>
      </c>
      <c r="AN157" s="22" t="str">
        <f>IF(RiskRegister[[#This Row],[Risk Status]]="Closed",RiskRegister[[#This Row],[Residual Likelihood Level]],RiskRegister[[#This Row],[Inherent Likelihood Level]])</f>
        <v>-- Select Likelihood --</v>
      </c>
      <c r="AO157" s="22" t="str">
        <f>IF(RiskRegister[[#This Row],[Risk Status]]="Closed",RiskRegister[[#This Row],[Residual-I-L-Combo]],RiskRegister[[#This Row],[Inherent-I-L-Combo]])</f>
        <v>-- Select Impact ----- Select Likelihood --</v>
      </c>
      <c r="AP157" s="22" t="str">
        <f t="shared" si="5"/>
        <v>-- Error --</v>
      </c>
    </row>
    <row r="158" spans="1:42" s="18" customFormat="1" ht="64" x14ac:dyDescent="0.2">
      <c r="A158" s="18">
        <v>155</v>
      </c>
      <c r="G158" s="18" t="s">
        <v>87</v>
      </c>
      <c r="I158" s="18" t="s">
        <v>85</v>
      </c>
      <c r="L158" s="18" t="s">
        <v>112</v>
      </c>
      <c r="M158" s="19" t="str">
        <f>VLOOKUP(RiskRegister[[#This Row],[Inherent Impact Level]],'Rating factors'!$F$4:$G$9,2,FALSE)</f>
        <v>--- Error ---</v>
      </c>
      <c r="N158" s="18" t="s">
        <v>89</v>
      </c>
      <c r="O158" s="19" t="str">
        <f>VLOOKUP(RiskRegister[[#This Row],[Inherent Likelihood Level]],'Rating factors'!$F$16:$G$21,2,FALSE)</f>
        <v>--- Error ---</v>
      </c>
      <c r="P158" s="19" t="str">
        <f>IFERROR(VLOOKUP(RiskRegister[[#This Row],[Inherent Risk Rating]],'Rating factors'!$F$30:$G$44,2,FALSE),"-- Error --")</f>
        <v>-- Error --</v>
      </c>
      <c r="Q158" s="19" t="str">
        <f>IFERROR(RiskRegister[[#This Row],[Inherent Impact Rating]]*RiskRegister[[#This Row],[Inherent Likelihood Rating]],"-- Error --")</f>
        <v>-- Error --</v>
      </c>
      <c r="R158" s="18" t="s">
        <v>111</v>
      </c>
      <c r="T158" s="18" t="s">
        <v>112</v>
      </c>
      <c r="U158" s="19" t="str">
        <f>VLOOKUP(RiskRegister[[#This Row],[Residual Impact Level]],'Rating factors'!$F$4:$G$9,2,FALSE)</f>
        <v>--- Error ---</v>
      </c>
      <c r="V158" s="18" t="s">
        <v>89</v>
      </c>
      <c r="W158" s="19" t="str">
        <f>VLOOKUP(RiskRegister[[#This Row],[Residual Likelihood Level]],'Rating factors'!$F$16:$G$21,2,FALSE)</f>
        <v>--- Error ---</v>
      </c>
      <c r="X158" s="19" t="str">
        <f>IFERROR(VLOOKUP(RiskRegister[[#This Row],[Residual Risk Rating]],'Rating factors'!$F$30:$G$44,2,FALSE),"-- Error --")</f>
        <v>-- Error --</v>
      </c>
      <c r="Y158" s="19" t="str">
        <f>IFERROR(RiskRegister[[#This Row],[Residual Impact Rating]]*RiskRegister[[#This Row],[Residual Likelihood Rating]],"-- Error --")</f>
        <v>-- Error --</v>
      </c>
      <c r="Z158" s="18" t="s">
        <v>113</v>
      </c>
      <c r="AB158" s="61"/>
      <c r="AD158" s="22" t="str">
        <f ca="1">IF(ISBLANK(RiskRegister[[#This Row],[Risk Due Date]]), "Missing Risk Due Date", IF(RiskRegister[[#This Row],[Risk Due Date]] &lt; TODAY(), "Overdue", "Not Overdue"))</f>
        <v>Missing Risk Due Date</v>
      </c>
      <c r="AF158" s="22" t="str">
        <f>IF(ISBLANK(RiskRegister[[#This Row],[Risk Due Date]]), "Missing Risk Due Date", TEXT(RiskRegister[[#This Row],[Risk Due Date]], "YYYY-MM"))</f>
        <v>Missing Risk Due Date</v>
      </c>
      <c r="AG158" s="22" t="str">
        <f>IF(RiskRegister[[#This Row],[Created Date]]="","Created Date missing",(TEXT(RiskRegister[[#This Row],[Created Date]],"mmm") &amp; "-" &amp; YEAR(RiskRegister[[#This Row],[Created Date]])))</f>
        <v>Created Date missing</v>
      </c>
      <c r="AH158" s="79">
        <f>IF(RiskRegister[[#This Row],[Risk Status]]="Closed",RiskRegister[[#This Row],[Risk Close Date]],RiskRegister[[#This Row],[Risk Due Date]])</f>
        <v>0</v>
      </c>
      <c r="AI158" s="79">
        <f>IF(RiskRegister[[#This Row],[Risk-Change-Date]]=0,DATE(2030,1,1),RiskRegister[[#This Row],[Risk-Change-Date]])</f>
        <v>47484</v>
      </c>
      <c r="AJ158" s="22" t="str">
        <f>RiskRegister[[#This Row],[Inherent Impact Level]]&amp;"-"&amp;RiskRegister[[#This Row],[Inherent Likelihood Level]]</f>
        <v>-- Select Impact ----- Select Likelihood --</v>
      </c>
      <c r="AK158" s="22" t="str">
        <f>RiskRegister[[#This Row],[Residual Impact Level]]&amp;"-"&amp;RiskRegister[[#This Row],[Residual Likelihood Level]]</f>
        <v>-- Select Impact ----- Select Likelihood --</v>
      </c>
      <c r="AL158" s="22" t="str">
        <f t="shared" si="4"/>
        <v>Error</v>
      </c>
      <c r="AM158" s="22" t="str">
        <f>IF(RiskRegister[[#This Row],[Risk Status]]="Closed",RiskRegister[[#This Row],[Residual Impact Level]],RiskRegister[[#This Row],[Inherent Impact Level]])</f>
        <v>-- Select Impact --</v>
      </c>
      <c r="AN158" s="22" t="str">
        <f>IF(RiskRegister[[#This Row],[Risk Status]]="Closed",RiskRegister[[#This Row],[Residual Likelihood Level]],RiskRegister[[#This Row],[Inherent Likelihood Level]])</f>
        <v>-- Select Likelihood --</v>
      </c>
      <c r="AO158" s="22" t="str">
        <f>IF(RiskRegister[[#This Row],[Risk Status]]="Closed",RiskRegister[[#This Row],[Residual-I-L-Combo]],RiskRegister[[#This Row],[Inherent-I-L-Combo]])</f>
        <v>-- Select Impact ----- Select Likelihood --</v>
      </c>
      <c r="AP158" s="22" t="str">
        <f t="shared" si="5"/>
        <v>-- Error --</v>
      </c>
    </row>
    <row r="159" spans="1:42" s="18" customFormat="1" ht="64" x14ac:dyDescent="0.2">
      <c r="A159" s="18">
        <v>156</v>
      </c>
      <c r="G159" s="18" t="s">
        <v>87</v>
      </c>
      <c r="I159" s="18" t="s">
        <v>85</v>
      </c>
      <c r="L159" s="18" t="s">
        <v>112</v>
      </c>
      <c r="M159" s="19" t="str">
        <f>VLOOKUP(RiskRegister[[#This Row],[Inherent Impact Level]],'Rating factors'!$F$4:$G$9,2,FALSE)</f>
        <v>--- Error ---</v>
      </c>
      <c r="N159" s="18" t="s">
        <v>89</v>
      </c>
      <c r="O159" s="19" t="str">
        <f>VLOOKUP(RiskRegister[[#This Row],[Inherent Likelihood Level]],'Rating factors'!$F$16:$G$21,2,FALSE)</f>
        <v>--- Error ---</v>
      </c>
      <c r="P159" s="19" t="str">
        <f>IFERROR(VLOOKUP(RiskRegister[[#This Row],[Inherent Risk Rating]],'Rating factors'!$F$30:$G$44,2,FALSE),"-- Error --")</f>
        <v>-- Error --</v>
      </c>
      <c r="Q159" s="19" t="str">
        <f>IFERROR(RiskRegister[[#This Row],[Inherent Impact Rating]]*RiskRegister[[#This Row],[Inherent Likelihood Rating]],"-- Error --")</f>
        <v>-- Error --</v>
      </c>
      <c r="R159" s="18" t="s">
        <v>111</v>
      </c>
      <c r="T159" s="18" t="s">
        <v>112</v>
      </c>
      <c r="U159" s="19" t="str">
        <f>VLOOKUP(RiskRegister[[#This Row],[Residual Impact Level]],'Rating factors'!$F$4:$G$9,2,FALSE)</f>
        <v>--- Error ---</v>
      </c>
      <c r="V159" s="18" t="s">
        <v>89</v>
      </c>
      <c r="W159" s="19" t="str">
        <f>VLOOKUP(RiskRegister[[#This Row],[Residual Likelihood Level]],'Rating factors'!$F$16:$G$21,2,FALSE)</f>
        <v>--- Error ---</v>
      </c>
      <c r="X159" s="19" t="str">
        <f>IFERROR(VLOOKUP(RiskRegister[[#This Row],[Residual Risk Rating]],'Rating factors'!$F$30:$G$44,2,FALSE),"-- Error --")</f>
        <v>-- Error --</v>
      </c>
      <c r="Y159" s="19" t="str">
        <f>IFERROR(RiskRegister[[#This Row],[Residual Impact Rating]]*RiskRegister[[#This Row],[Residual Likelihood Rating]],"-- Error --")</f>
        <v>-- Error --</v>
      </c>
      <c r="Z159" s="18" t="s">
        <v>113</v>
      </c>
      <c r="AB159" s="61"/>
      <c r="AD159" s="22" t="str">
        <f ca="1">IF(ISBLANK(RiskRegister[[#This Row],[Risk Due Date]]), "Missing Risk Due Date", IF(RiskRegister[[#This Row],[Risk Due Date]] &lt; TODAY(), "Overdue", "Not Overdue"))</f>
        <v>Missing Risk Due Date</v>
      </c>
      <c r="AF159" s="22" t="str">
        <f>IF(ISBLANK(RiskRegister[[#This Row],[Risk Due Date]]), "Missing Risk Due Date", TEXT(RiskRegister[[#This Row],[Risk Due Date]], "YYYY-MM"))</f>
        <v>Missing Risk Due Date</v>
      </c>
      <c r="AG159" s="22" t="str">
        <f>IF(RiskRegister[[#This Row],[Created Date]]="","Created Date missing",(TEXT(RiskRegister[[#This Row],[Created Date]],"mmm") &amp; "-" &amp; YEAR(RiskRegister[[#This Row],[Created Date]])))</f>
        <v>Created Date missing</v>
      </c>
      <c r="AH159" s="79">
        <f>IF(RiskRegister[[#This Row],[Risk Status]]="Closed",RiskRegister[[#This Row],[Risk Close Date]],RiskRegister[[#This Row],[Risk Due Date]])</f>
        <v>0</v>
      </c>
      <c r="AI159" s="79">
        <f>IF(RiskRegister[[#This Row],[Risk-Change-Date]]=0,DATE(2030,1,1),RiskRegister[[#This Row],[Risk-Change-Date]])</f>
        <v>47484</v>
      </c>
      <c r="AJ159" s="22" t="str">
        <f>RiskRegister[[#This Row],[Inherent Impact Level]]&amp;"-"&amp;RiskRegister[[#This Row],[Inherent Likelihood Level]]</f>
        <v>-- Select Impact ----- Select Likelihood --</v>
      </c>
      <c r="AK159" s="22" t="str">
        <f>RiskRegister[[#This Row],[Residual Impact Level]]&amp;"-"&amp;RiskRegister[[#This Row],[Residual Likelihood Level]]</f>
        <v>-- Select Impact ----- Select Likelihood --</v>
      </c>
      <c r="AL159" s="22" t="str">
        <f t="shared" si="4"/>
        <v>Error</v>
      </c>
      <c r="AM159" s="22" t="str">
        <f>IF(RiskRegister[[#This Row],[Risk Status]]="Closed",RiskRegister[[#This Row],[Residual Impact Level]],RiskRegister[[#This Row],[Inherent Impact Level]])</f>
        <v>-- Select Impact --</v>
      </c>
      <c r="AN159" s="22" t="str">
        <f>IF(RiskRegister[[#This Row],[Risk Status]]="Closed",RiskRegister[[#This Row],[Residual Likelihood Level]],RiskRegister[[#This Row],[Inherent Likelihood Level]])</f>
        <v>-- Select Likelihood --</v>
      </c>
      <c r="AO159" s="22" t="str">
        <f>IF(RiskRegister[[#This Row],[Risk Status]]="Closed",RiskRegister[[#This Row],[Residual-I-L-Combo]],RiskRegister[[#This Row],[Inherent-I-L-Combo]])</f>
        <v>-- Select Impact ----- Select Likelihood --</v>
      </c>
      <c r="AP159" s="22" t="str">
        <f t="shared" si="5"/>
        <v>-- Error --</v>
      </c>
    </row>
    <row r="160" spans="1:42" s="18" customFormat="1" ht="64" x14ac:dyDescent="0.2">
      <c r="A160" s="18">
        <v>157</v>
      </c>
      <c r="G160" s="18" t="s">
        <v>87</v>
      </c>
      <c r="I160" s="18" t="s">
        <v>85</v>
      </c>
      <c r="L160" s="18" t="s">
        <v>112</v>
      </c>
      <c r="M160" s="19" t="str">
        <f>VLOOKUP(RiskRegister[[#This Row],[Inherent Impact Level]],'Rating factors'!$F$4:$G$9,2,FALSE)</f>
        <v>--- Error ---</v>
      </c>
      <c r="N160" s="18" t="s">
        <v>89</v>
      </c>
      <c r="O160" s="19" t="str">
        <f>VLOOKUP(RiskRegister[[#This Row],[Inherent Likelihood Level]],'Rating factors'!$F$16:$G$21,2,FALSE)</f>
        <v>--- Error ---</v>
      </c>
      <c r="P160" s="19" t="str">
        <f>IFERROR(VLOOKUP(RiskRegister[[#This Row],[Inherent Risk Rating]],'Rating factors'!$F$30:$G$44,2,FALSE),"-- Error --")</f>
        <v>-- Error --</v>
      </c>
      <c r="Q160" s="19" t="str">
        <f>IFERROR(RiskRegister[[#This Row],[Inherent Impact Rating]]*RiskRegister[[#This Row],[Inherent Likelihood Rating]],"-- Error --")</f>
        <v>-- Error --</v>
      </c>
      <c r="R160" s="18" t="s">
        <v>111</v>
      </c>
      <c r="T160" s="18" t="s">
        <v>112</v>
      </c>
      <c r="U160" s="19" t="str">
        <f>VLOOKUP(RiskRegister[[#This Row],[Residual Impact Level]],'Rating factors'!$F$4:$G$9,2,FALSE)</f>
        <v>--- Error ---</v>
      </c>
      <c r="V160" s="18" t="s">
        <v>89</v>
      </c>
      <c r="W160" s="19" t="str">
        <f>VLOOKUP(RiskRegister[[#This Row],[Residual Likelihood Level]],'Rating factors'!$F$16:$G$21,2,FALSE)</f>
        <v>--- Error ---</v>
      </c>
      <c r="X160" s="19" t="str">
        <f>IFERROR(VLOOKUP(RiskRegister[[#This Row],[Residual Risk Rating]],'Rating factors'!$F$30:$G$44,2,FALSE),"-- Error --")</f>
        <v>-- Error --</v>
      </c>
      <c r="Y160" s="19" t="str">
        <f>IFERROR(RiskRegister[[#This Row],[Residual Impact Rating]]*RiskRegister[[#This Row],[Residual Likelihood Rating]],"-- Error --")</f>
        <v>-- Error --</v>
      </c>
      <c r="Z160" s="18" t="s">
        <v>113</v>
      </c>
      <c r="AB160" s="61"/>
      <c r="AD160" s="22" t="str">
        <f ca="1">IF(ISBLANK(RiskRegister[[#This Row],[Risk Due Date]]), "Missing Risk Due Date", IF(RiskRegister[[#This Row],[Risk Due Date]] &lt; TODAY(), "Overdue", "Not Overdue"))</f>
        <v>Missing Risk Due Date</v>
      </c>
      <c r="AF160" s="22" t="str">
        <f>IF(ISBLANK(RiskRegister[[#This Row],[Risk Due Date]]), "Missing Risk Due Date", TEXT(RiskRegister[[#This Row],[Risk Due Date]], "YYYY-MM"))</f>
        <v>Missing Risk Due Date</v>
      </c>
      <c r="AG160" s="22" t="str">
        <f>IF(RiskRegister[[#This Row],[Created Date]]="","Created Date missing",(TEXT(RiskRegister[[#This Row],[Created Date]],"mmm") &amp; "-" &amp; YEAR(RiskRegister[[#This Row],[Created Date]])))</f>
        <v>Created Date missing</v>
      </c>
      <c r="AH160" s="79">
        <f>IF(RiskRegister[[#This Row],[Risk Status]]="Closed",RiskRegister[[#This Row],[Risk Close Date]],RiskRegister[[#This Row],[Risk Due Date]])</f>
        <v>0</v>
      </c>
      <c r="AI160" s="79">
        <f>IF(RiskRegister[[#This Row],[Risk-Change-Date]]=0,DATE(2030,1,1),RiskRegister[[#This Row],[Risk-Change-Date]])</f>
        <v>47484</v>
      </c>
      <c r="AJ160" s="22" t="str">
        <f>RiskRegister[[#This Row],[Inherent Impact Level]]&amp;"-"&amp;RiskRegister[[#This Row],[Inherent Likelihood Level]]</f>
        <v>-- Select Impact ----- Select Likelihood --</v>
      </c>
      <c r="AK160" s="22" t="str">
        <f>RiskRegister[[#This Row],[Residual Impact Level]]&amp;"-"&amp;RiskRegister[[#This Row],[Residual Likelihood Level]]</f>
        <v>-- Select Impact ----- Select Likelihood --</v>
      </c>
      <c r="AL160" s="22" t="str">
        <f t="shared" si="4"/>
        <v>Error</v>
      </c>
      <c r="AM160" s="22" t="str">
        <f>IF(RiskRegister[[#This Row],[Risk Status]]="Closed",RiskRegister[[#This Row],[Residual Impact Level]],RiskRegister[[#This Row],[Inherent Impact Level]])</f>
        <v>-- Select Impact --</v>
      </c>
      <c r="AN160" s="22" t="str">
        <f>IF(RiskRegister[[#This Row],[Risk Status]]="Closed",RiskRegister[[#This Row],[Residual Likelihood Level]],RiskRegister[[#This Row],[Inherent Likelihood Level]])</f>
        <v>-- Select Likelihood --</v>
      </c>
      <c r="AO160" s="22" t="str">
        <f>IF(RiskRegister[[#This Row],[Risk Status]]="Closed",RiskRegister[[#This Row],[Residual-I-L-Combo]],RiskRegister[[#This Row],[Inherent-I-L-Combo]])</f>
        <v>-- Select Impact ----- Select Likelihood --</v>
      </c>
      <c r="AP160" s="22" t="str">
        <f t="shared" si="5"/>
        <v>-- Error --</v>
      </c>
    </row>
    <row r="161" spans="1:42" s="18" customFormat="1" ht="64" x14ac:dyDescent="0.2">
      <c r="A161" s="18">
        <v>158</v>
      </c>
      <c r="G161" s="18" t="s">
        <v>87</v>
      </c>
      <c r="I161" s="18" t="s">
        <v>85</v>
      </c>
      <c r="L161" s="18" t="s">
        <v>112</v>
      </c>
      <c r="M161" s="19" t="str">
        <f>VLOOKUP(RiskRegister[[#This Row],[Inherent Impact Level]],'Rating factors'!$F$4:$G$9,2,FALSE)</f>
        <v>--- Error ---</v>
      </c>
      <c r="N161" s="18" t="s">
        <v>89</v>
      </c>
      <c r="O161" s="19" t="str">
        <f>VLOOKUP(RiskRegister[[#This Row],[Inherent Likelihood Level]],'Rating factors'!$F$16:$G$21,2,FALSE)</f>
        <v>--- Error ---</v>
      </c>
      <c r="P161" s="19" t="str">
        <f>IFERROR(VLOOKUP(RiskRegister[[#This Row],[Inherent Risk Rating]],'Rating factors'!$F$30:$G$44,2,FALSE),"-- Error --")</f>
        <v>-- Error --</v>
      </c>
      <c r="Q161" s="19" t="str">
        <f>IFERROR(RiskRegister[[#This Row],[Inherent Impact Rating]]*RiskRegister[[#This Row],[Inherent Likelihood Rating]],"-- Error --")</f>
        <v>-- Error --</v>
      </c>
      <c r="R161" s="18" t="s">
        <v>111</v>
      </c>
      <c r="T161" s="18" t="s">
        <v>112</v>
      </c>
      <c r="U161" s="19" t="str">
        <f>VLOOKUP(RiskRegister[[#This Row],[Residual Impact Level]],'Rating factors'!$F$4:$G$9,2,FALSE)</f>
        <v>--- Error ---</v>
      </c>
      <c r="V161" s="18" t="s">
        <v>89</v>
      </c>
      <c r="W161" s="19" t="str">
        <f>VLOOKUP(RiskRegister[[#This Row],[Residual Likelihood Level]],'Rating factors'!$F$16:$G$21,2,FALSE)</f>
        <v>--- Error ---</v>
      </c>
      <c r="X161" s="19" t="str">
        <f>IFERROR(VLOOKUP(RiskRegister[[#This Row],[Residual Risk Rating]],'Rating factors'!$F$30:$G$44,2,FALSE),"-- Error --")</f>
        <v>-- Error --</v>
      </c>
      <c r="Y161" s="19" t="str">
        <f>IFERROR(RiskRegister[[#This Row],[Residual Impact Rating]]*RiskRegister[[#This Row],[Residual Likelihood Rating]],"-- Error --")</f>
        <v>-- Error --</v>
      </c>
      <c r="Z161" s="18" t="s">
        <v>113</v>
      </c>
      <c r="AB161" s="61"/>
      <c r="AD161" s="22" t="str">
        <f ca="1">IF(ISBLANK(RiskRegister[[#This Row],[Risk Due Date]]), "Missing Risk Due Date", IF(RiskRegister[[#This Row],[Risk Due Date]] &lt; TODAY(), "Overdue", "Not Overdue"))</f>
        <v>Missing Risk Due Date</v>
      </c>
      <c r="AF161" s="22" t="str">
        <f>IF(ISBLANK(RiskRegister[[#This Row],[Risk Due Date]]), "Missing Risk Due Date", TEXT(RiskRegister[[#This Row],[Risk Due Date]], "YYYY-MM"))</f>
        <v>Missing Risk Due Date</v>
      </c>
      <c r="AG161" s="22" t="str">
        <f>IF(RiskRegister[[#This Row],[Created Date]]="","Created Date missing",(TEXT(RiskRegister[[#This Row],[Created Date]],"mmm") &amp; "-" &amp; YEAR(RiskRegister[[#This Row],[Created Date]])))</f>
        <v>Created Date missing</v>
      </c>
      <c r="AH161" s="79">
        <f>IF(RiskRegister[[#This Row],[Risk Status]]="Closed",RiskRegister[[#This Row],[Risk Close Date]],RiskRegister[[#This Row],[Risk Due Date]])</f>
        <v>0</v>
      </c>
      <c r="AI161" s="79">
        <f>IF(RiskRegister[[#This Row],[Risk-Change-Date]]=0,DATE(2030,1,1),RiskRegister[[#This Row],[Risk-Change-Date]])</f>
        <v>47484</v>
      </c>
      <c r="AJ161" s="22" t="str">
        <f>RiskRegister[[#This Row],[Inherent Impact Level]]&amp;"-"&amp;RiskRegister[[#This Row],[Inherent Likelihood Level]]</f>
        <v>-- Select Impact ----- Select Likelihood --</v>
      </c>
      <c r="AK161" s="22" t="str">
        <f>RiskRegister[[#This Row],[Residual Impact Level]]&amp;"-"&amp;RiskRegister[[#This Row],[Residual Likelihood Level]]</f>
        <v>-- Select Impact ----- Select Likelihood --</v>
      </c>
      <c r="AL161" s="22" t="str">
        <f t="shared" si="4"/>
        <v>Error</v>
      </c>
      <c r="AM161" s="22" t="str">
        <f>IF(RiskRegister[[#This Row],[Risk Status]]="Closed",RiskRegister[[#This Row],[Residual Impact Level]],RiskRegister[[#This Row],[Inherent Impact Level]])</f>
        <v>-- Select Impact --</v>
      </c>
      <c r="AN161" s="22" t="str">
        <f>IF(RiskRegister[[#This Row],[Risk Status]]="Closed",RiskRegister[[#This Row],[Residual Likelihood Level]],RiskRegister[[#This Row],[Inherent Likelihood Level]])</f>
        <v>-- Select Likelihood --</v>
      </c>
      <c r="AO161" s="22" t="str">
        <f>IF(RiskRegister[[#This Row],[Risk Status]]="Closed",RiskRegister[[#This Row],[Residual-I-L-Combo]],RiskRegister[[#This Row],[Inherent-I-L-Combo]])</f>
        <v>-- Select Impact ----- Select Likelihood --</v>
      </c>
      <c r="AP161" s="22" t="str">
        <f t="shared" si="5"/>
        <v>-- Error --</v>
      </c>
    </row>
    <row r="162" spans="1:42" s="18" customFormat="1" ht="64" x14ac:dyDescent="0.2">
      <c r="A162" s="18">
        <v>159</v>
      </c>
      <c r="G162" s="18" t="s">
        <v>87</v>
      </c>
      <c r="I162" s="18" t="s">
        <v>85</v>
      </c>
      <c r="L162" s="18" t="s">
        <v>112</v>
      </c>
      <c r="M162" s="19" t="str">
        <f>VLOOKUP(RiskRegister[[#This Row],[Inherent Impact Level]],'Rating factors'!$F$4:$G$9,2,FALSE)</f>
        <v>--- Error ---</v>
      </c>
      <c r="N162" s="18" t="s">
        <v>89</v>
      </c>
      <c r="O162" s="19" t="str">
        <f>VLOOKUP(RiskRegister[[#This Row],[Inherent Likelihood Level]],'Rating factors'!$F$16:$G$21,2,FALSE)</f>
        <v>--- Error ---</v>
      </c>
      <c r="P162" s="19" t="str">
        <f>IFERROR(VLOOKUP(RiskRegister[[#This Row],[Inherent Risk Rating]],'Rating factors'!$F$30:$G$44,2,FALSE),"-- Error --")</f>
        <v>-- Error --</v>
      </c>
      <c r="Q162" s="19" t="str">
        <f>IFERROR(RiskRegister[[#This Row],[Inherent Impact Rating]]*RiskRegister[[#This Row],[Inherent Likelihood Rating]],"-- Error --")</f>
        <v>-- Error --</v>
      </c>
      <c r="R162" s="18" t="s">
        <v>111</v>
      </c>
      <c r="T162" s="18" t="s">
        <v>112</v>
      </c>
      <c r="U162" s="19" t="str">
        <f>VLOOKUP(RiskRegister[[#This Row],[Residual Impact Level]],'Rating factors'!$F$4:$G$9,2,FALSE)</f>
        <v>--- Error ---</v>
      </c>
      <c r="V162" s="18" t="s">
        <v>89</v>
      </c>
      <c r="W162" s="19" t="str">
        <f>VLOOKUP(RiskRegister[[#This Row],[Residual Likelihood Level]],'Rating factors'!$F$16:$G$21,2,FALSE)</f>
        <v>--- Error ---</v>
      </c>
      <c r="X162" s="19" t="str">
        <f>IFERROR(VLOOKUP(RiskRegister[[#This Row],[Residual Risk Rating]],'Rating factors'!$F$30:$G$44,2,FALSE),"-- Error --")</f>
        <v>-- Error --</v>
      </c>
      <c r="Y162" s="19" t="str">
        <f>IFERROR(RiskRegister[[#This Row],[Residual Impact Rating]]*RiskRegister[[#This Row],[Residual Likelihood Rating]],"-- Error --")</f>
        <v>-- Error --</v>
      </c>
      <c r="Z162" s="18" t="s">
        <v>113</v>
      </c>
      <c r="AB162" s="61"/>
      <c r="AD162" s="22" t="str">
        <f ca="1">IF(ISBLANK(RiskRegister[[#This Row],[Risk Due Date]]), "Missing Risk Due Date", IF(RiskRegister[[#This Row],[Risk Due Date]] &lt; TODAY(), "Overdue", "Not Overdue"))</f>
        <v>Missing Risk Due Date</v>
      </c>
      <c r="AF162" s="22" t="str">
        <f>IF(ISBLANK(RiskRegister[[#This Row],[Risk Due Date]]), "Missing Risk Due Date", TEXT(RiskRegister[[#This Row],[Risk Due Date]], "YYYY-MM"))</f>
        <v>Missing Risk Due Date</v>
      </c>
      <c r="AG162" s="22" t="str">
        <f>IF(RiskRegister[[#This Row],[Created Date]]="","Created Date missing",(TEXT(RiskRegister[[#This Row],[Created Date]],"mmm") &amp; "-" &amp; YEAR(RiskRegister[[#This Row],[Created Date]])))</f>
        <v>Created Date missing</v>
      </c>
      <c r="AH162" s="79">
        <f>IF(RiskRegister[[#This Row],[Risk Status]]="Closed",RiskRegister[[#This Row],[Risk Close Date]],RiskRegister[[#This Row],[Risk Due Date]])</f>
        <v>0</v>
      </c>
      <c r="AI162" s="79">
        <f>IF(RiskRegister[[#This Row],[Risk-Change-Date]]=0,DATE(2030,1,1),RiskRegister[[#This Row],[Risk-Change-Date]])</f>
        <v>47484</v>
      </c>
      <c r="AJ162" s="22" t="str">
        <f>RiskRegister[[#This Row],[Inherent Impact Level]]&amp;"-"&amp;RiskRegister[[#This Row],[Inherent Likelihood Level]]</f>
        <v>-- Select Impact ----- Select Likelihood --</v>
      </c>
      <c r="AK162" s="22" t="str">
        <f>RiskRegister[[#This Row],[Residual Impact Level]]&amp;"-"&amp;RiskRegister[[#This Row],[Residual Likelihood Level]]</f>
        <v>-- Select Impact ----- Select Likelihood --</v>
      </c>
      <c r="AL162" s="22" t="str">
        <f t="shared" si="4"/>
        <v>Error</v>
      </c>
      <c r="AM162" s="22" t="str">
        <f>IF(RiskRegister[[#This Row],[Risk Status]]="Closed",RiskRegister[[#This Row],[Residual Impact Level]],RiskRegister[[#This Row],[Inherent Impact Level]])</f>
        <v>-- Select Impact --</v>
      </c>
      <c r="AN162" s="22" t="str">
        <f>IF(RiskRegister[[#This Row],[Risk Status]]="Closed",RiskRegister[[#This Row],[Residual Likelihood Level]],RiskRegister[[#This Row],[Inherent Likelihood Level]])</f>
        <v>-- Select Likelihood --</v>
      </c>
      <c r="AO162" s="22" t="str">
        <f>IF(RiskRegister[[#This Row],[Risk Status]]="Closed",RiskRegister[[#This Row],[Residual-I-L-Combo]],RiskRegister[[#This Row],[Inherent-I-L-Combo]])</f>
        <v>-- Select Impact ----- Select Likelihood --</v>
      </c>
      <c r="AP162" s="22" t="str">
        <f t="shared" si="5"/>
        <v>-- Error --</v>
      </c>
    </row>
    <row r="163" spans="1:42" s="18" customFormat="1" ht="64" x14ac:dyDescent="0.2">
      <c r="A163" s="18">
        <v>160</v>
      </c>
      <c r="G163" s="18" t="s">
        <v>87</v>
      </c>
      <c r="I163" s="18" t="s">
        <v>85</v>
      </c>
      <c r="L163" s="18" t="s">
        <v>112</v>
      </c>
      <c r="M163" s="19" t="str">
        <f>VLOOKUP(RiskRegister[[#This Row],[Inherent Impact Level]],'Rating factors'!$F$4:$G$9,2,FALSE)</f>
        <v>--- Error ---</v>
      </c>
      <c r="N163" s="18" t="s">
        <v>89</v>
      </c>
      <c r="O163" s="19" t="str">
        <f>VLOOKUP(RiskRegister[[#This Row],[Inherent Likelihood Level]],'Rating factors'!$F$16:$G$21,2,FALSE)</f>
        <v>--- Error ---</v>
      </c>
      <c r="P163" s="19" t="str">
        <f>IFERROR(VLOOKUP(RiskRegister[[#This Row],[Inherent Risk Rating]],'Rating factors'!$F$30:$G$44,2,FALSE),"-- Error --")</f>
        <v>-- Error --</v>
      </c>
      <c r="Q163" s="19" t="str">
        <f>IFERROR(RiskRegister[[#This Row],[Inherent Impact Rating]]*RiskRegister[[#This Row],[Inherent Likelihood Rating]],"-- Error --")</f>
        <v>-- Error --</v>
      </c>
      <c r="R163" s="18" t="s">
        <v>111</v>
      </c>
      <c r="T163" s="18" t="s">
        <v>112</v>
      </c>
      <c r="U163" s="19" t="str">
        <f>VLOOKUP(RiskRegister[[#This Row],[Residual Impact Level]],'Rating factors'!$F$4:$G$9,2,FALSE)</f>
        <v>--- Error ---</v>
      </c>
      <c r="V163" s="18" t="s">
        <v>89</v>
      </c>
      <c r="W163" s="19" t="str">
        <f>VLOOKUP(RiskRegister[[#This Row],[Residual Likelihood Level]],'Rating factors'!$F$16:$G$21,2,FALSE)</f>
        <v>--- Error ---</v>
      </c>
      <c r="X163" s="19" t="str">
        <f>IFERROR(VLOOKUP(RiskRegister[[#This Row],[Residual Risk Rating]],'Rating factors'!$F$30:$G$44,2,FALSE),"-- Error --")</f>
        <v>-- Error --</v>
      </c>
      <c r="Y163" s="19" t="str">
        <f>IFERROR(RiskRegister[[#This Row],[Residual Impact Rating]]*RiskRegister[[#This Row],[Residual Likelihood Rating]],"-- Error --")</f>
        <v>-- Error --</v>
      </c>
      <c r="Z163" s="18" t="s">
        <v>113</v>
      </c>
      <c r="AB163" s="61"/>
      <c r="AD163" s="22" t="str">
        <f ca="1">IF(ISBLANK(RiskRegister[[#This Row],[Risk Due Date]]), "Missing Risk Due Date", IF(RiskRegister[[#This Row],[Risk Due Date]] &lt; TODAY(), "Overdue", "Not Overdue"))</f>
        <v>Missing Risk Due Date</v>
      </c>
      <c r="AF163" s="22" t="str">
        <f>IF(ISBLANK(RiskRegister[[#This Row],[Risk Due Date]]), "Missing Risk Due Date", TEXT(RiskRegister[[#This Row],[Risk Due Date]], "YYYY-MM"))</f>
        <v>Missing Risk Due Date</v>
      </c>
      <c r="AG163" s="22" t="str">
        <f>IF(RiskRegister[[#This Row],[Created Date]]="","Created Date missing",(TEXT(RiskRegister[[#This Row],[Created Date]],"mmm") &amp; "-" &amp; YEAR(RiskRegister[[#This Row],[Created Date]])))</f>
        <v>Created Date missing</v>
      </c>
      <c r="AH163" s="79">
        <f>IF(RiskRegister[[#This Row],[Risk Status]]="Closed",RiskRegister[[#This Row],[Risk Close Date]],RiskRegister[[#This Row],[Risk Due Date]])</f>
        <v>0</v>
      </c>
      <c r="AI163" s="79">
        <f>IF(RiskRegister[[#This Row],[Risk-Change-Date]]=0,DATE(2030,1,1),RiskRegister[[#This Row],[Risk-Change-Date]])</f>
        <v>47484</v>
      </c>
      <c r="AJ163" s="22" t="str">
        <f>RiskRegister[[#This Row],[Inherent Impact Level]]&amp;"-"&amp;RiskRegister[[#This Row],[Inherent Likelihood Level]]</f>
        <v>-- Select Impact ----- Select Likelihood --</v>
      </c>
      <c r="AK163" s="22" t="str">
        <f>RiskRegister[[#This Row],[Residual Impact Level]]&amp;"-"&amp;RiskRegister[[#This Row],[Residual Likelihood Level]]</f>
        <v>-- Select Impact ----- Select Likelihood --</v>
      </c>
      <c r="AL163" s="22" t="str">
        <f t="shared" si="4"/>
        <v>Error</v>
      </c>
      <c r="AM163" s="22" t="str">
        <f>IF(RiskRegister[[#This Row],[Risk Status]]="Closed",RiskRegister[[#This Row],[Residual Impact Level]],RiskRegister[[#This Row],[Inherent Impact Level]])</f>
        <v>-- Select Impact --</v>
      </c>
      <c r="AN163" s="22" t="str">
        <f>IF(RiskRegister[[#This Row],[Risk Status]]="Closed",RiskRegister[[#This Row],[Residual Likelihood Level]],RiskRegister[[#This Row],[Inherent Likelihood Level]])</f>
        <v>-- Select Likelihood --</v>
      </c>
      <c r="AO163" s="22" t="str">
        <f>IF(RiskRegister[[#This Row],[Risk Status]]="Closed",RiskRegister[[#This Row],[Residual-I-L-Combo]],RiskRegister[[#This Row],[Inherent-I-L-Combo]])</f>
        <v>-- Select Impact ----- Select Likelihood --</v>
      </c>
      <c r="AP163" s="22" t="str">
        <f t="shared" si="5"/>
        <v>-- Error --</v>
      </c>
    </row>
    <row r="164" spans="1:42" s="18" customFormat="1" ht="64" x14ac:dyDescent="0.2">
      <c r="A164" s="18">
        <v>161</v>
      </c>
      <c r="G164" s="18" t="s">
        <v>87</v>
      </c>
      <c r="I164" s="18" t="s">
        <v>85</v>
      </c>
      <c r="L164" s="18" t="s">
        <v>112</v>
      </c>
      <c r="M164" s="19" t="str">
        <f>VLOOKUP(RiskRegister[[#This Row],[Inherent Impact Level]],'Rating factors'!$F$4:$G$9,2,FALSE)</f>
        <v>--- Error ---</v>
      </c>
      <c r="N164" s="18" t="s">
        <v>89</v>
      </c>
      <c r="O164" s="19" t="str">
        <f>VLOOKUP(RiskRegister[[#This Row],[Inherent Likelihood Level]],'Rating factors'!$F$16:$G$21,2,FALSE)</f>
        <v>--- Error ---</v>
      </c>
      <c r="P164" s="19" t="str">
        <f>IFERROR(VLOOKUP(RiskRegister[[#This Row],[Inherent Risk Rating]],'Rating factors'!$F$30:$G$44,2,FALSE),"-- Error --")</f>
        <v>-- Error --</v>
      </c>
      <c r="Q164" s="19" t="str">
        <f>IFERROR(RiskRegister[[#This Row],[Inherent Impact Rating]]*RiskRegister[[#This Row],[Inherent Likelihood Rating]],"-- Error --")</f>
        <v>-- Error --</v>
      </c>
      <c r="R164" s="18" t="s">
        <v>111</v>
      </c>
      <c r="T164" s="18" t="s">
        <v>112</v>
      </c>
      <c r="U164" s="19" t="str">
        <f>VLOOKUP(RiskRegister[[#This Row],[Residual Impact Level]],'Rating factors'!$F$4:$G$9,2,FALSE)</f>
        <v>--- Error ---</v>
      </c>
      <c r="V164" s="18" t="s">
        <v>89</v>
      </c>
      <c r="W164" s="19" t="str">
        <f>VLOOKUP(RiskRegister[[#This Row],[Residual Likelihood Level]],'Rating factors'!$F$16:$G$21,2,FALSE)</f>
        <v>--- Error ---</v>
      </c>
      <c r="X164" s="19" t="str">
        <f>IFERROR(VLOOKUP(RiskRegister[[#This Row],[Residual Risk Rating]],'Rating factors'!$F$30:$G$44,2,FALSE),"-- Error --")</f>
        <v>-- Error --</v>
      </c>
      <c r="Y164" s="19" t="str">
        <f>IFERROR(RiskRegister[[#This Row],[Residual Impact Rating]]*RiskRegister[[#This Row],[Residual Likelihood Rating]],"-- Error --")</f>
        <v>-- Error --</v>
      </c>
      <c r="Z164" s="18" t="s">
        <v>113</v>
      </c>
      <c r="AB164" s="61"/>
      <c r="AD164" s="22" t="str">
        <f ca="1">IF(ISBLANK(RiskRegister[[#This Row],[Risk Due Date]]), "Missing Risk Due Date", IF(RiskRegister[[#This Row],[Risk Due Date]] &lt; TODAY(), "Overdue", "Not Overdue"))</f>
        <v>Missing Risk Due Date</v>
      </c>
      <c r="AF164" s="22" t="str">
        <f>IF(ISBLANK(RiskRegister[[#This Row],[Risk Due Date]]), "Missing Risk Due Date", TEXT(RiskRegister[[#This Row],[Risk Due Date]], "YYYY-MM"))</f>
        <v>Missing Risk Due Date</v>
      </c>
      <c r="AG164" s="22" t="str">
        <f>IF(RiskRegister[[#This Row],[Created Date]]="","Created Date missing",(TEXT(RiskRegister[[#This Row],[Created Date]],"mmm") &amp; "-" &amp; YEAR(RiskRegister[[#This Row],[Created Date]])))</f>
        <v>Created Date missing</v>
      </c>
      <c r="AH164" s="79">
        <f>IF(RiskRegister[[#This Row],[Risk Status]]="Closed",RiskRegister[[#This Row],[Risk Close Date]],RiskRegister[[#This Row],[Risk Due Date]])</f>
        <v>0</v>
      </c>
      <c r="AI164" s="79">
        <f>IF(RiskRegister[[#This Row],[Risk-Change-Date]]=0,DATE(2030,1,1),RiskRegister[[#This Row],[Risk-Change-Date]])</f>
        <v>47484</v>
      </c>
      <c r="AJ164" s="22" t="str">
        <f>RiskRegister[[#This Row],[Inherent Impact Level]]&amp;"-"&amp;RiskRegister[[#This Row],[Inherent Likelihood Level]]</f>
        <v>-- Select Impact ----- Select Likelihood --</v>
      </c>
      <c r="AK164" s="22" t="str">
        <f>RiskRegister[[#This Row],[Residual Impact Level]]&amp;"-"&amp;RiskRegister[[#This Row],[Residual Likelihood Level]]</f>
        <v>-- Select Impact ----- Select Likelihood --</v>
      </c>
      <c r="AL164" s="22" t="str">
        <f t="shared" si="4"/>
        <v>Error</v>
      </c>
      <c r="AM164" s="22" t="str">
        <f>IF(RiskRegister[[#This Row],[Risk Status]]="Closed",RiskRegister[[#This Row],[Residual Impact Level]],RiskRegister[[#This Row],[Inherent Impact Level]])</f>
        <v>-- Select Impact --</v>
      </c>
      <c r="AN164" s="22" t="str">
        <f>IF(RiskRegister[[#This Row],[Risk Status]]="Closed",RiskRegister[[#This Row],[Residual Likelihood Level]],RiskRegister[[#This Row],[Inherent Likelihood Level]])</f>
        <v>-- Select Likelihood --</v>
      </c>
      <c r="AO164" s="22" t="str">
        <f>IF(RiskRegister[[#This Row],[Risk Status]]="Closed",RiskRegister[[#This Row],[Residual-I-L-Combo]],RiskRegister[[#This Row],[Inherent-I-L-Combo]])</f>
        <v>-- Select Impact ----- Select Likelihood --</v>
      </c>
      <c r="AP164" s="22" t="str">
        <f t="shared" si="5"/>
        <v>-- Error --</v>
      </c>
    </row>
    <row r="165" spans="1:42" s="18" customFormat="1" ht="64" x14ac:dyDescent="0.2">
      <c r="A165" s="18">
        <v>162</v>
      </c>
      <c r="G165" s="18" t="s">
        <v>87</v>
      </c>
      <c r="I165" s="18" t="s">
        <v>85</v>
      </c>
      <c r="L165" s="18" t="s">
        <v>112</v>
      </c>
      <c r="M165" s="19" t="str">
        <f>VLOOKUP(RiskRegister[[#This Row],[Inherent Impact Level]],'Rating factors'!$F$4:$G$9,2,FALSE)</f>
        <v>--- Error ---</v>
      </c>
      <c r="N165" s="18" t="s">
        <v>89</v>
      </c>
      <c r="O165" s="19" t="str">
        <f>VLOOKUP(RiskRegister[[#This Row],[Inherent Likelihood Level]],'Rating factors'!$F$16:$G$21,2,FALSE)</f>
        <v>--- Error ---</v>
      </c>
      <c r="P165" s="19" t="str">
        <f>IFERROR(VLOOKUP(RiskRegister[[#This Row],[Inherent Risk Rating]],'Rating factors'!$F$30:$G$44,2,FALSE),"-- Error --")</f>
        <v>-- Error --</v>
      </c>
      <c r="Q165" s="19" t="str">
        <f>IFERROR(RiskRegister[[#This Row],[Inherent Impact Rating]]*RiskRegister[[#This Row],[Inherent Likelihood Rating]],"-- Error --")</f>
        <v>-- Error --</v>
      </c>
      <c r="R165" s="18" t="s">
        <v>111</v>
      </c>
      <c r="T165" s="18" t="s">
        <v>112</v>
      </c>
      <c r="U165" s="19" t="str">
        <f>VLOOKUP(RiskRegister[[#This Row],[Residual Impact Level]],'Rating factors'!$F$4:$G$9,2,FALSE)</f>
        <v>--- Error ---</v>
      </c>
      <c r="V165" s="18" t="s">
        <v>89</v>
      </c>
      <c r="W165" s="19" t="str">
        <f>VLOOKUP(RiskRegister[[#This Row],[Residual Likelihood Level]],'Rating factors'!$F$16:$G$21,2,FALSE)</f>
        <v>--- Error ---</v>
      </c>
      <c r="X165" s="19" t="str">
        <f>IFERROR(VLOOKUP(RiskRegister[[#This Row],[Residual Risk Rating]],'Rating factors'!$F$30:$G$44,2,FALSE),"-- Error --")</f>
        <v>-- Error --</v>
      </c>
      <c r="Y165" s="19" t="str">
        <f>IFERROR(RiskRegister[[#This Row],[Residual Impact Rating]]*RiskRegister[[#This Row],[Residual Likelihood Rating]],"-- Error --")</f>
        <v>-- Error --</v>
      </c>
      <c r="Z165" s="18" t="s">
        <v>113</v>
      </c>
      <c r="AB165" s="61"/>
      <c r="AD165" s="22" t="str">
        <f ca="1">IF(ISBLANK(RiskRegister[[#This Row],[Risk Due Date]]), "Missing Risk Due Date", IF(RiskRegister[[#This Row],[Risk Due Date]] &lt; TODAY(), "Overdue", "Not Overdue"))</f>
        <v>Missing Risk Due Date</v>
      </c>
      <c r="AF165" s="22" t="str">
        <f>IF(ISBLANK(RiskRegister[[#This Row],[Risk Due Date]]), "Missing Risk Due Date", TEXT(RiskRegister[[#This Row],[Risk Due Date]], "YYYY-MM"))</f>
        <v>Missing Risk Due Date</v>
      </c>
      <c r="AG165" s="22" t="str">
        <f>IF(RiskRegister[[#This Row],[Created Date]]="","Created Date missing",(TEXT(RiskRegister[[#This Row],[Created Date]],"mmm") &amp; "-" &amp; YEAR(RiskRegister[[#This Row],[Created Date]])))</f>
        <v>Created Date missing</v>
      </c>
      <c r="AH165" s="79">
        <f>IF(RiskRegister[[#This Row],[Risk Status]]="Closed",RiskRegister[[#This Row],[Risk Close Date]],RiskRegister[[#This Row],[Risk Due Date]])</f>
        <v>0</v>
      </c>
      <c r="AI165" s="79">
        <f>IF(RiskRegister[[#This Row],[Risk-Change-Date]]=0,DATE(2030,1,1),RiskRegister[[#This Row],[Risk-Change-Date]])</f>
        <v>47484</v>
      </c>
      <c r="AJ165" s="22" t="str">
        <f>RiskRegister[[#This Row],[Inherent Impact Level]]&amp;"-"&amp;RiskRegister[[#This Row],[Inherent Likelihood Level]]</f>
        <v>-- Select Impact ----- Select Likelihood --</v>
      </c>
      <c r="AK165" s="22" t="str">
        <f>RiskRegister[[#This Row],[Residual Impact Level]]&amp;"-"&amp;RiskRegister[[#This Row],[Residual Likelihood Level]]</f>
        <v>-- Select Impact ----- Select Likelihood --</v>
      </c>
      <c r="AL165" s="22" t="str">
        <f t="shared" si="4"/>
        <v>Error</v>
      </c>
      <c r="AM165" s="22" t="str">
        <f>IF(RiskRegister[[#This Row],[Risk Status]]="Closed",RiskRegister[[#This Row],[Residual Impact Level]],RiskRegister[[#This Row],[Inherent Impact Level]])</f>
        <v>-- Select Impact --</v>
      </c>
      <c r="AN165" s="22" t="str">
        <f>IF(RiskRegister[[#This Row],[Risk Status]]="Closed",RiskRegister[[#This Row],[Residual Likelihood Level]],RiskRegister[[#This Row],[Inherent Likelihood Level]])</f>
        <v>-- Select Likelihood --</v>
      </c>
      <c r="AO165" s="22" t="str">
        <f>IF(RiskRegister[[#This Row],[Risk Status]]="Closed",RiskRegister[[#This Row],[Residual-I-L-Combo]],RiskRegister[[#This Row],[Inherent-I-L-Combo]])</f>
        <v>-- Select Impact ----- Select Likelihood --</v>
      </c>
      <c r="AP165" s="22" t="str">
        <f t="shared" si="5"/>
        <v>-- Error --</v>
      </c>
    </row>
    <row r="166" spans="1:42" s="18" customFormat="1" ht="64" x14ac:dyDescent="0.2">
      <c r="A166" s="18">
        <v>163</v>
      </c>
      <c r="G166" s="18" t="s">
        <v>87</v>
      </c>
      <c r="I166" s="18" t="s">
        <v>85</v>
      </c>
      <c r="L166" s="18" t="s">
        <v>112</v>
      </c>
      <c r="M166" s="19" t="str">
        <f>VLOOKUP(RiskRegister[[#This Row],[Inherent Impact Level]],'Rating factors'!$F$4:$G$9,2,FALSE)</f>
        <v>--- Error ---</v>
      </c>
      <c r="N166" s="18" t="s">
        <v>89</v>
      </c>
      <c r="O166" s="19" t="str">
        <f>VLOOKUP(RiskRegister[[#This Row],[Inherent Likelihood Level]],'Rating factors'!$F$16:$G$21,2,FALSE)</f>
        <v>--- Error ---</v>
      </c>
      <c r="P166" s="19" t="str">
        <f>IFERROR(VLOOKUP(RiskRegister[[#This Row],[Inherent Risk Rating]],'Rating factors'!$F$30:$G$44,2,FALSE),"-- Error --")</f>
        <v>-- Error --</v>
      </c>
      <c r="Q166" s="19" t="str">
        <f>IFERROR(RiskRegister[[#This Row],[Inherent Impact Rating]]*RiskRegister[[#This Row],[Inherent Likelihood Rating]],"-- Error --")</f>
        <v>-- Error --</v>
      </c>
      <c r="R166" s="18" t="s">
        <v>111</v>
      </c>
      <c r="T166" s="18" t="s">
        <v>112</v>
      </c>
      <c r="U166" s="19" t="str">
        <f>VLOOKUP(RiskRegister[[#This Row],[Residual Impact Level]],'Rating factors'!$F$4:$G$9,2,FALSE)</f>
        <v>--- Error ---</v>
      </c>
      <c r="V166" s="18" t="s">
        <v>89</v>
      </c>
      <c r="W166" s="19" t="str">
        <f>VLOOKUP(RiskRegister[[#This Row],[Residual Likelihood Level]],'Rating factors'!$F$16:$G$21,2,FALSE)</f>
        <v>--- Error ---</v>
      </c>
      <c r="X166" s="19" t="str">
        <f>IFERROR(VLOOKUP(RiskRegister[[#This Row],[Residual Risk Rating]],'Rating factors'!$F$30:$G$44,2,FALSE),"-- Error --")</f>
        <v>-- Error --</v>
      </c>
      <c r="Y166" s="19" t="str">
        <f>IFERROR(RiskRegister[[#This Row],[Residual Impact Rating]]*RiskRegister[[#This Row],[Residual Likelihood Rating]],"-- Error --")</f>
        <v>-- Error --</v>
      </c>
      <c r="Z166" s="18" t="s">
        <v>113</v>
      </c>
      <c r="AB166" s="61"/>
      <c r="AD166" s="22" t="str">
        <f ca="1">IF(ISBLANK(RiskRegister[[#This Row],[Risk Due Date]]), "Missing Risk Due Date", IF(RiskRegister[[#This Row],[Risk Due Date]] &lt; TODAY(), "Overdue", "Not Overdue"))</f>
        <v>Missing Risk Due Date</v>
      </c>
      <c r="AF166" s="22" t="str">
        <f>IF(ISBLANK(RiskRegister[[#This Row],[Risk Due Date]]), "Missing Risk Due Date", TEXT(RiskRegister[[#This Row],[Risk Due Date]], "YYYY-MM"))</f>
        <v>Missing Risk Due Date</v>
      </c>
      <c r="AG166" s="22" t="str">
        <f>IF(RiskRegister[[#This Row],[Created Date]]="","Created Date missing",(TEXT(RiskRegister[[#This Row],[Created Date]],"mmm") &amp; "-" &amp; YEAR(RiskRegister[[#This Row],[Created Date]])))</f>
        <v>Created Date missing</v>
      </c>
      <c r="AH166" s="79">
        <f>IF(RiskRegister[[#This Row],[Risk Status]]="Closed",RiskRegister[[#This Row],[Risk Close Date]],RiskRegister[[#This Row],[Risk Due Date]])</f>
        <v>0</v>
      </c>
      <c r="AI166" s="79">
        <f>IF(RiskRegister[[#This Row],[Risk-Change-Date]]=0,DATE(2030,1,1),RiskRegister[[#This Row],[Risk-Change-Date]])</f>
        <v>47484</v>
      </c>
      <c r="AJ166" s="22" t="str">
        <f>RiskRegister[[#This Row],[Inherent Impact Level]]&amp;"-"&amp;RiskRegister[[#This Row],[Inherent Likelihood Level]]</f>
        <v>-- Select Impact ----- Select Likelihood --</v>
      </c>
      <c r="AK166" s="22" t="str">
        <f>RiskRegister[[#This Row],[Residual Impact Level]]&amp;"-"&amp;RiskRegister[[#This Row],[Residual Likelihood Level]]</f>
        <v>-- Select Impact ----- Select Likelihood --</v>
      </c>
      <c r="AL166" s="22" t="str">
        <f t="shared" si="4"/>
        <v>Error</v>
      </c>
      <c r="AM166" s="22" t="str">
        <f>IF(RiskRegister[[#This Row],[Risk Status]]="Closed",RiskRegister[[#This Row],[Residual Impact Level]],RiskRegister[[#This Row],[Inherent Impact Level]])</f>
        <v>-- Select Impact --</v>
      </c>
      <c r="AN166" s="22" t="str">
        <f>IF(RiskRegister[[#This Row],[Risk Status]]="Closed",RiskRegister[[#This Row],[Residual Likelihood Level]],RiskRegister[[#This Row],[Inherent Likelihood Level]])</f>
        <v>-- Select Likelihood --</v>
      </c>
      <c r="AO166" s="22" t="str">
        <f>IF(RiskRegister[[#This Row],[Risk Status]]="Closed",RiskRegister[[#This Row],[Residual-I-L-Combo]],RiskRegister[[#This Row],[Inherent-I-L-Combo]])</f>
        <v>-- Select Impact ----- Select Likelihood --</v>
      </c>
      <c r="AP166" s="22" t="str">
        <f t="shared" si="5"/>
        <v>-- Error --</v>
      </c>
    </row>
    <row r="167" spans="1:42" s="18" customFormat="1" ht="64" x14ac:dyDescent="0.2">
      <c r="A167" s="18">
        <v>164</v>
      </c>
      <c r="G167" s="18" t="s">
        <v>87</v>
      </c>
      <c r="I167" s="18" t="s">
        <v>85</v>
      </c>
      <c r="L167" s="18" t="s">
        <v>112</v>
      </c>
      <c r="M167" s="19" t="str">
        <f>VLOOKUP(RiskRegister[[#This Row],[Inherent Impact Level]],'Rating factors'!$F$4:$G$9,2,FALSE)</f>
        <v>--- Error ---</v>
      </c>
      <c r="N167" s="18" t="s">
        <v>89</v>
      </c>
      <c r="O167" s="19" t="str">
        <f>VLOOKUP(RiskRegister[[#This Row],[Inherent Likelihood Level]],'Rating factors'!$F$16:$G$21,2,FALSE)</f>
        <v>--- Error ---</v>
      </c>
      <c r="P167" s="19" t="str">
        <f>IFERROR(VLOOKUP(RiskRegister[[#This Row],[Inherent Risk Rating]],'Rating factors'!$F$30:$G$44,2,FALSE),"-- Error --")</f>
        <v>-- Error --</v>
      </c>
      <c r="Q167" s="19" t="str">
        <f>IFERROR(RiskRegister[[#This Row],[Inherent Impact Rating]]*RiskRegister[[#This Row],[Inherent Likelihood Rating]],"-- Error --")</f>
        <v>-- Error --</v>
      </c>
      <c r="R167" s="18" t="s">
        <v>111</v>
      </c>
      <c r="T167" s="18" t="s">
        <v>112</v>
      </c>
      <c r="U167" s="19" t="str">
        <f>VLOOKUP(RiskRegister[[#This Row],[Residual Impact Level]],'Rating factors'!$F$4:$G$9,2,FALSE)</f>
        <v>--- Error ---</v>
      </c>
      <c r="V167" s="18" t="s">
        <v>89</v>
      </c>
      <c r="W167" s="19" t="str">
        <f>VLOOKUP(RiskRegister[[#This Row],[Residual Likelihood Level]],'Rating factors'!$F$16:$G$21,2,FALSE)</f>
        <v>--- Error ---</v>
      </c>
      <c r="X167" s="19" t="str">
        <f>IFERROR(VLOOKUP(RiskRegister[[#This Row],[Residual Risk Rating]],'Rating factors'!$F$30:$G$44,2,FALSE),"-- Error --")</f>
        <v>-- Error --</v>
      </c>
      <c r="Y167" s="19" t="str">
        <f>IFERROR(RiskRegister[[#This Row],[Residual Impact Rating]]*RiskRegister[[#This Row],[Residual Likelihood Rating]],"-- Error --")</f>
        <v>-- Error --</v>
      </c>
      <c r="Z167" s="18" t="s">
        <v>113</v>
      </c>
      <c r="AB167" s="61"/>
      <c r="AD167" s="22" t="str">
        <f ca="1">IF(ISBLANK(RiskRegister[[#This Row],[Risk Due Date]]), "Missing Risk Due Date", IF(RiskRegister[[#This Row],[Risk Due Date]] &lt; TODAY(), "Overdue", "Not Overdue"))</f>
        <v>Missing Risk Due Date</v>
      </c>
      <c r="AF167" s="22" t="str">
        <f>IF(ISBLANK(RiskRegister[[#This Row],[Risk Due Date]]), "Missing Risk Due Date", TEXT(RiskRegister[[#This Row],[Risk Due Date]], "YYYY-MM"))</f>
        <v>Missing Risk Due Date</v>
      </c>
      <c r="AG167" s="22" t="str">
        <f>IF(RiskRegister[[#This Row],[Created Date]]="","Created Date missing",(TEXT(RiskRegister[[#This Row],[Created Date]],"mmm") &amp; "-" &amp; YEAR(RiskRegister[[#This Row],[Created Date]])))</f>
        <v>Created Date missing</v>
      </c>
      <c r="AH167" s="79">
        <f>IF(RiskRegister[[#This Row],[Risk Status]]="Closed",RiskRegister[[#This Row],[Risk Close Date]],RiskRegister[[#This Row],[Risk Due Date]])</f>
        <v>0</v>
      </c>
      <c r="AI167" s="79">
        <f>IF(RiskRegister[[#This Row],[Risk-Change-Date]]=0,DATE(2030,1,1),RiskRegister[[#This Row],[Risk-Change-Date]])</f>
        <v>47484</v>
      </c>
      <c r="AJ167" s="22" t="str">
        <f>RiskRegister[[#This Row],[Inherent Impact Level]]&amp;"-"&amp;RiskRegister[[#This Row],[Inherent Likelihood Level]]</f>
        <v>-- Select Impact ----- Select Likelihood --</v>
      </c>
      <c r="AK167" s="22" t="str">
        <f>RiskRegister[[#This Row],[Residual Impact Level]]&amp;"-"&amp;RiskRegister[[#This Row],[Residual Likelihood Level]]</f>
        <v>-- Select Impact ----- Select Likelihood --</v>
      </c>
      <c r="AL167" s="22" t="str">
        <f t="shared" si="4"/>
        <v>Error</v>
      </c>
      <c r="AM167" s="22" t="str">
        <f>IF(RiskRegister[[#This Row],[Risk Status]]="Closed",RiskRegister[[#This Row],[Residual Impact Level]],RiskRegister[[#This Row],[Inherent Impact Level]])</f>
        <v>-- Select Impact --</v>
      </c>
      <c r="AN167" s="22" t="str">
        <f>IF(RiskRegister[[#This Row],[Risk Status]]="Closed",RiskRegister[[#This Row],[Residual Likelihood Level]],RiskRegister[[#This Row],[Inherent Likelihood Level]])</f>
        <v>-- Select Likelihood --</v>
      </c>
      <c r="AO167" s="22" t="str">
        <f>IF(RiskRegister[[#This Row],[Risk Status]]="Closed",RiskRegister[[#This Row],[Residual-I-L-Combo]],RiskRegister[[#This Row],[Inherent-I-L-Combo]])</f>
        <v>-- Select Impact ----- Select Likelihood --</v>
      </c>
      <c r="AP167" s="22" t="str">
        <f t="shared" si="5"/>
        <v>-- Error --</v>
      </c>
    </row>
    <row r="168" spans="1:42" s="18" customFormat="1" ht="64" x14ac:dyDescent="0.2">
      <c r="A168" s="18">
        <v>165</v>
      </c>
      <c r="G168" s="18" t="s">
        <v>87</v>
      </c>
      <c r="I168" s="18" t="s">
        <v>85</v>
      </c>
      <c r="L168" s="18" t="s">
        <v>112</v>
      </c>
      <c r="M168" s="19" t="str">
        <f>VLOOKUP(RiskRegister[[#This Row],[Inherent Impact Level]],'Rating factors'!$F$4:$G$9,2,FALSE)</f>
        <v>--- Error ---</v>
      </c>
      <c r="N168" s="18" t="s">
        <v>89</v>
      </c>
      <c r="O168" s="19" t="str">
        <f>VLOOKUP(RiskRegister[[#This Row],[Inherent Likelihood Level]],'Rating factors'!$F$16:$G$21,2,FALSE)</f>
        <v>--- Error ---</v>
      </c>
      <c r="P168" s="19" t="str">
        <f>IFERROR(VLOOKUP(RiskRegister[[#This Row],[Inherent Risk Rating]],'Rating factors'!$F$30:$G$44,2,FALSE),"-- Error --")</f>
        <v>-- Error --</v>
      </c>
      <c r="Q168" s="19" t="str">
        <f>IFERROR(RiskRegister[[#This Row],[Inherent Impact Rating]]*RiskRegister[[#This Row],[Inherent Likelihood Rating]],"-- Error --")</f>
        <v>-- Error --</v>
      </c>
      <c r="R168" s="18" t="s">
        <v>111</v>
      </c>
      <c r="T168" s="18" t="s">
        <v>112</v>
      </c>
      <c r="U168" s="19" t="str">
        <f>VLOOKUP(RiskRegister[[#This Row],[Residual Impact Level]],'Rating factors'!$F$4:$G$9,2,FALSE)</f>
        <v>--- Error ---</v>
      </c>
      <c r="V168" s="18" t="s">
        <v>89</v>
      </c>
      <c r="W168" s="19" t="str">
        <f>VLOOKUP(RiskRegister[[#This Row],[Residual Likelihood Level]],'Rating factors'!$F$16:$G$21,2,FALSE)</f>
        <v>--- Error ---</v>
      </c>
      <c r="X168" s="19" t="str">
        <f>IFERROR(VLOOKUP(RiskRegister[[#This Row],[Residual Risk Rating]],'Rating factors'!$F$30:$G$44,2,FALSE),"-- Error --")</f>
        <v>-- Error --</v>
      </c>
      <c r="Y168" s="19" t="str">
        <f>IFERROR(RiskRegister[[#This Row],[Residual Impact Rating]]*RiskRegister[[#This Row],[Residual Likelihood Rating]],"-- Error --")</f>
        <v>-- Error --</v>
      </c>
      <c r="Z168" s="18" t="s">
        <v>113</v>
      </c>
      <c r="AB168" s="61"/>
      <c r="AD168" s="22" t="str">
        <f ca="1">IF(ISBLANK(RiskRegister[[#This Row],[Risk Due Date]]), "Missing Risk Due Date", IF(RiskRegister[[#This Row],[Risk Due Date]] &lt; TODAY(), "Overdue", "Not Overdue"))</f>
        <v>Missing Risk Due Date</v>
      </c>
      <c r="AF168" s="22" t="str">
        <f>IF(ISBLANK(RiskRegister[[#This Row],[Risk Due Date]]), "Missing Risk Due Date", TEXT(RiskRegister[[#This Row],[Risk Due Date]], "YYYY-MM"))</f>
        <v>Missing Risk Due Date</v>
      </c>
      <c r="AG168" s="22" t="str">
        <f>IF(RiskRegister[[#This Row],[Created Date]]="","Created Date missing",(TEXT(RiskRegister[[#This Row],[Created Date]],"mmm") &amp; "-" &amp; YEAR(RiskRegister[[#This Row],[Created Date]])))</f>
        <v>Created Date missing</v>
      </c>
      <c r="AH168" s="79">
        <f>IF(RiskRegister[[#This Row],[Risk Status]]="Closed",RiskRegister[[#This Row],[Risk Close Date]],RiskRegister[[#This Row],[Risk Due Date]])</f>
        <v>0</v>
      </c>
      <c r="AI168" s="79">
        <f>IF(RiskRegister[[#This Row],[Risk-Change-Date]]=0,DATE(2030,1,1),RiskRegister[[#This Row],[Risk-Change-Date]])</f>
        <v>47484</v>
      </c>
      <c r="AJ168" s="22" t="str">
        <f>RiskRegister[[#This Row],[Inherent Impact Level]]&amp;"-"&amp;RiskRegister[[#This Row],[Inherent Likelihood Level]]</f>
        <v>-- Select Impact ----- Select Likelihood --</v>
      </c>
      <c r="AK168" s="22" t="str">
        <f>RiskRegister[[#This Row],[Residual Impact Level]]&amp;"-"&amp;RiskRegister[[#This Row],[Residual Likelihood Level]]</f>
        <v>-- Select Impact ----- Select Likelihood --</v>
      </c>
      <c r="AL168" s="22" t="str">
        <f t="shared" si="4"/>
        <v>Error</v>
      </c>
      <c r="AM168" s="22" t="str">
        <f>IF(RiskRegister[[#This Row],[Risk Status]]="Closed",RiskRegister[[#This Row],[Residual Impact Level]],RiskRegister[[#This Row],[Inherent Impact Level]])</f>
        <v>-- Select Impact --</v>
      </c>
      <c r="AN168" s="22" t="str">
        <f>IF(RiskRegister[[#This Row],[Risk Status]]="Closed",RiskRegister[[#This Row],[Residual Likelihood Level]],RiskRegister[[#This Row],[Inherent Likelihood Level]])</f>
        <v>-- Select Likelihood --</v>
      </c>
      <c r="AO168" s="22" t="str">
        <f>IF(RiskRegister[[#This Row],[Risk Status]]="Closed",RiskRegister[[#This Row],[Residual-I-L-Combo]],RiskRegister[[#This Row],[Inherent-I-L-Combo]])</f>
        <v>-- Select Impact ----- Select Likelihood --</v>
      </c>
      <c r="AP168" s="22" t="str">
        <f t="shared" si="5"/>
        <v>-- Error --</v>
      </c>
    </row>
    <row r="169" spans="1:42" s="18" customFormat="1" ht="64" x14ac:dyDescent="0.2">
      <c r="A169" s="18">
        <v>166</v>
      </c>
      <c r="G169" s="18" t="s">
        <v>87</v>
      </c>
      <c r="I169" s="18" t="s">
        <v>85</v>
      </c>
      <c r="L169" s="18" t="s">
        <v>112</v>
      </c>
      <c r="M169" s="19" t="str">
        <f>VLOOKUP(RiskRegister[[#This Row],[Inherent Impact Level]],'Rating factors'!$F$4:$G$9,2,FALSE)</f>
        <v>--- Error ---</v>
      </c>
      <c r="N169" s="18" t="s">
        <v>89</v>
      </c>
      <c r="O169" s="19" t="str">
        <f>VLOOKUP(RiskRegister[[#This Row],[Inherent Likelihood Level]],'Rating factors'!$F$16:$G$21,2,FALSE)</f>
        <v>--- Error ---</v>
      </c>
      <c r="P169" s="19" t="str">
        <f>IFERROR(VLOOKUP(RiskRegister[[#This Row],[Inherent Risk Rating]],'Rating factors'!$F$30:$G$44,2,FALSE),"-- Error --")</f>
        <v>-- Error --</v>
      </c>
      <c r="Q169" s="19" t="str">
        <f>IFERROR(RiskRegister[[#This Row],[Inherent Impact Rating]]*RiskRegister[[#This Row],[Inherent Likelihood Rating]],"-- Error --")</f>
        <v>-- Error --</v>
      </c>
      <c r="R169" s="18" t="s">
        <v>111</v>
      </c>
      <c r="T169" s="18" t="s">
        <v>112</v>
      </c>
      <c r="U169" s="19" t="str">
        <f>VLOOKUP(RiskRegister[[#This Row],[Residual Impact Level]],'Rating factors'!$F$4:$G$9,2,FALSE)</f>
        <v>--- Error ---</v>
      </c>
      <c r="V169" s="18" t="s">
        <v>89</v>
      </c>
      <c r="W169" s="19" t="str">
        <f>VLOOKUP(RiskRegister[[#This Row],[Residual Likelihood Level]],'Rating factors'!$F$16:$G$21,2,FALSE)</f>
        <v>--- Error ---</v>
      </c>
      <c r="X169" s="19" t="str">
        <f>IFERROR(VLOOKUP(RiskRegister[[#This Row],[Residual Risk Rating]],'Rating factors'!$F$30:$G$44,2,FALSE),"-- Error --")</f>
        <v>-- Error --</v>
      </c>
      <c r="Y169" s="19" t="str">
        <f>IFERROR(RiskRegister[[#This Row],[Residual Impact Rating]]*RiskRegister[[#This Row],[Residual Likelihood Rating]],"-- Error --")</f>
        <v>-- Error --</v>
      </c>
      <c r="Z169" s="18" t="s">
        <v>113</v>
      </c>
      <c r="AB169" s="61"/>
      <c r="AD169" s="22" t="str">
        <f ca="1">IF(ISBLANK(RiskRegister[[#This Row],[Risk Due Date]]), "Missing Risk Due Date", IF(RiskRegister[[#This Row],[Risk Due Date]] &lt; TODAY(), "Overdue", "Not Overdue"))</f>
        <v>Missing Risk Due Date</v>
      </c>
      <c r="AF169" s="22" t="str">
        <f>IF(ISBLANK(RiskRegister[[#This Row],[Risk Due Date]]), "Missing Risk Due Date", TEXT(RiskRegister[[#This Row],[Risk Due Date]], "YYYY-MM"))</f>
        <v>Missing Risk Due Date</v>
      </c>
      <c r="AG169" s="22" t="str">
        <f>IF(RiskRegister[[#This Row],[Created Date]]="","Created Date missing",(TEXT(RiskRegister[[#This Row],[Created Date]],"mmm") &amp; "-" &amp; YEAR(RiskRegister[[#This Row],[Created Date]])))</f>
        <v>Created Date missing</v>
      </c>
      <c r="AH169" s="79">
        <f>IF(RiskRegister[[#This Row],[Risk Status]]="Closed",RiskRegister[[#This Row],[Risk Close Date]],RiskRegister[[#This Row],[Risk Due Date]])</f>
        <v>0</v>
      </c>
      <c r="AI169" s="79">
        <f>IF(RiskRegister[[#This Row],[Risk-Change-Date]]=0,DATE(2030,1,1),RiskRegister[[#This Row],[Risk-Change-Date]])</f>
        <v>47484</v>
      </c>
      <c r="AJ169" s="22" t="str">
        <f>RiskRegister[[#This Row],[Inherent Impact Level]]&amp;"-"&amp;RiskRegister[[#This Row],[Inherent Likelihood Level]]</f>
        <v>-- Select Impact ----- Select Likelihood --</v>
      </c>
      <c r="AK169" s="22" t="str">
        <f>RiskRegister[[#This Row],[Residual Impact Level]]&amp;"-"&amp;RiskRegister[[#This Row],[Residual Likelihood Level]]</f>
        <v>-- Select Impact ----- Select Likelihood --</v>
      </c>
      <c r="AL169" s="22" t="str">
        <f t="shared" si="4"/>
        <v>Error</v>
      </c>
      <c r="AM169" s="22" t="str">
        <f>IF(RiskRegister[[#This Row],[Risk Status]]="Closed",RiskRegister[[#This Row],[Residual Impact Level]],RiskRegister[[#This Row],[Inherent Impact Level]])</f>
        <v>-- Select Impact --</v>
      </c>
      <c r="AN169" s="22" t="str">
        <f>IF(RiskRegister[[#This Row],[Risk Status]]="Closed",RiskRegister[[#This Row],[Residual Likelihood Level]],RiskRegister[[#This Row],[Inherent Likelihood Level]])</f>
        <v>-- Select Likelihood --</v>
      </c>
      <c r="AO169" s="22" t="str">
        <f>IF(RiskRegister[[#This Row],[Risk Status]]="Closed",RiskRegister[[#This Row],[Residual-I-L-Combo]],RiskRegister[[#This Row],[Inherent-I-L-Combo]])</f>
        <v>-- Select Impact ----- Select Likelihood --</v>
      </c>
      <c r="AP169" s="22" t="str">
        <f t="shared" si="5"/>
        <v>-- Error --</v>
      </c>
    </row>
    <row r="170" spans="1:42" s="18" customFormat="1" ht="64" x14ac:dyDescent="0.2">
      <c r="A170" s="18">
        <v>167</v>
      </c>
      <c r="G170" s="18" t="s">
        <v>87</v>
      </c>
      <c r="I170" s="18" t="s">
        <v>85</v>
      </c>
      <c r="L170" s="18" t="s">
        <v>112</v>
      </c>
      <c r="M170" s="19" t="str">
        <f>VLOOKUP(RiskRegister[[#This Row],[Inherent Impact Level]],'Rating factors'!$F$4:$G$9,2,FALSE)</f>
        <v>--- Error ---</v>
      </c>
      <c r="N170" s="18" t="s">
        <v>89</v>
      </c>
      <c r="O170" s="19" t="str">
        <f>VLOOKUP(RiskRegister[[#This Row],[Inherent Likelihood Level]],'Rating factors'!$F$16:$G$21,2,FALSE)</f>
        <v>--- Error ---</v>
      </c>
      <c r="P170" s="19" t="str">
        <f>IFERROR(VLOOKUP(RiskRegister[[#This Row],[Inherent Risk Rating]],'Rating factors'!$F$30:$G$44,2,FALSE),"-- Error --")</f>
        <v>-- Error --</v>
      </c>
      <c r="Q170" s="19" t="str">
        <f>IFERROR(RiskRegister[[#This Row],[Inherent Impact Rating]]*RiskRegister[[#This Row],[Inherent Likelihood Rating]],"-- Error --")</f>
        <v>-- Error --</v>
      </c>
      <c r="R170" s="18" t="s">
        <v>111</v>
      </c>
      <c r="T170" s="18" t="s">
        <v>112</v>
      </c>
      <c r="U170" s="19" t="str">
        <f>VLOOKUP(RiskRegister[[#This Row],[Residual Impact Level]],'Rating factors'!$F$4:$G$9,2,FALSE)</f>
        <v>--- Error ---</v>
      </c>
      <c r="V170" s="18" t="s">
        <v>89</v>
      </c>
      <c r="W170" s="19" t="str">
        <f>VLOOKUP(RiskRegister[[#This Row],[Residual Likelihood Level]],'Rating factors'!$F$16:$G$21,2,FALSE)</f>
        <v>--- Error ---</v>
      </c>
      <c r="X170" s="19" t="str">
        <f>IFERROR(VLOOKUP(RiskRegister[[#This Row],[Residual Risk Rating]],'Rating factors'!$F$30:$G$44,2,FALSE),"-- Error --")</f>
        <v>-- Error --</v>
      </c>
      <c r="Y170" s="19" t="str">
        <f>IFERROR(RiskRegister[[#This Row],[Residual Impact Rating]]*RiskRegister[[#This Row],[Residual Likelihood Rating]],"-- Error --")</f>
        <v>-- Error --</v>
      </c>
      <c r="Z170" s="18" t="s">
        <v>113</v>
      </c>
      <c r="AB170" s="61"/>
      <c r="AD170" s="22" t="str">
        <f ca="1">IF(ISBLANK(RiskRegister[[#This Row],[Risk Due Date]]), "Missing Risk Due Date", IF(RiskRegister[[#This Row],[Risk Due Date]] &lt; TODAY(), "Overdue", "Not Overdue"))</f>
        <v>Missing Risk Due Date</v>
      </c>
      <c r="AF170" s="22" t="str">
        <f>IF(ISBLANK(RiskRegister[[#This Row],[Risk Due Date]]), "Missing Risk Due Date", TEXT(RiskRegister[[#This Row],[Risk Due Date]], "YYYY-MM"))</f>
        <v>Missing Risk Due Date</v>
      </c>
      <c r="AG170" s="22" t="str">
        <f>IF(RiskRegister[[#This Row],[Created Date]]="","Created Date missing",(TEXT(RiskRegister[[#This Row],[Created Date]],"mmm") &amp; "-" &amp; YEAR(RiskRegister[[#This Row],[Created Date]])))</f>
        <v>Created Date missing</v>
      </c>
      <c r="AH170" s="79">
        <f>IF(RiskRegister[[#This Row],[Risk Status]]="Closed",RiskRegister[[#This Row],[Risk Close Date]],RiskRegister[[#This Row],[Risk Due Date]])</f>
        <v>0</v>
      </c>
      <c r="AI170" s="79">
        <f>IF(RiskRegister[[#This Row],[Risk-Change-Date]]=0,DATE(2030,1,1),RiskRegister[[#This Row],[Risk-Change-Date]])</f>
        <v>47484</v>
      </c>
      <c r="AJ170" s="22" t="str">
        <f>RiskRegister[[#This Row],[Inherent Impact Level]]&amp;"-"&amp;RiskRegister[[#This Row],[Inherent Likelihood Level]]</f>
        <v>-- Select Impact ----- Select Likelihood --</v>
      </c>
      <c r="AK170" s="22" t="str">
        <f>RiskRegister[[#This Row],[Residual Impact Level]]&amp;"-"&amp;RiskRegister[[#This Row],[Residual Likelihood Level]]</f>
        <v>-- Select Impact ----- Select Likelihood --</v>
      </c>
      <c r="AL170" s="22" t="str">
        <f t="shared" si="4"/>
        <v>Error</v>
      </c>
      <c r="AM170" s="22" t="str">
        <f>IF(RiskRegister[[#This Row],[Risk Status]]="Closed",RiskRegister[[#This Row],[Residual Impact Level]],RiskRegister[[#This Row],[Inherent Impact Level]])</f>
        <v>-- Select Impact --</v>
      </c>
      <c r="AN170" s="22" t="str">
        <f>IF(RiskRegister[[#This Row],[Risk Status]]="Closed",RiskRegister[[#This Row],[Residual Likelihood Level]],RiskRegister[[#This Row],[Inherent Likelihood Level]])</f>
        <v>-- Select Likelihood --</v>
      </c>
      <c r="AO170" s="22" t="str">
        <f>IF(RiskRegister[[#This Row],[Risk Status]]="Closed",RiskRegister[[#This Row],[Residual-I-L-Combo]],RiskRegister[[#This Row],[Inherent-I-L-Combo]])</f>
        <v>-- Select Impact ----- Select Likelihood --</v>
      </c>
      <c r="AP170" s="22" t="str">
        <f t="shared" si="5"/>
        <v>-- Error --</v>
      </c>
    </row>
    <row r="171" spans="1:42" s="18" customFormat="1" ht="64" x14ac:dyDescent="0.2">
      <c r="A171" s="18">
        <v>168</v>
      </c>
      <c r="G171" s="18" t="s">
        <v>87</v>
      </c>
      <c r="I171" s="18" t="s">
        <v>85</v>
      </c>
      <c r="L171" s="18" t="s">
        <v>112</v>
      </c>
      <c r="M171" s="19" t="str">
        <f>VLOOKUP(RiskRegister[[#This Row],[Inherent Impact Level]],'Rating factors'!$F$4:$G$9,2,FALSE)</f>
        <v>--- Error ---</v>
      </c>
      <c r="N171" s="18" t="s">
        <v>89</v>
      </c>
      <c r="O171" s="19" t="str">
        <f>VLOOKUP(RiskRegister[[#This Row],[Inherent Likelihood Level]],'Rating factors'!$F$16:$G$21,2,FALSE)</f>
        <v>--- Error ---</v>
      </c>
      <c r="P171" s="19" t="str">
        <f>IFERROR(VLOOKUP(RiskRegister[[#This Row],[Inherent Risk Rating]],'Rating factors'!$F$30:$G$44,2,FALSE),"-- Error --")</f>
        <v>-- Error --</v>
      </c>
      <c r="Q171" s="19" t="str">
        <f>IFERROR(RiskRegister[[#This Row],[Inherent Impact Rating]]*RiskRegister[[#This Row],[Inherent Likelihood Rating]],"-- Error --")</f>
        <v>-- Error --</v>
      </c>
      <c r="R171" s="18" t="s">
        <v>111</v>
      </c>
      <c r="T171" s="18" t="s">
        <v>112</v>
      </c>
      <c r="U171" s="19" t="str">
        <f>VLOOKUP(RiskRegister[[#This Row],[Residual Impact Level]],'Rating factors'!$F$4:$G$9,2,FALSE)</f>
        <v>--- Error ---</v>
      </c>
      <c r="V171" s="18" t="s">
        <v>89</v>
      </c>
      <c r="W171" s="19" t="str">
        <f>VLOOKUP(RiskRegister[[#This Row],[Residual Likelihood Level]],'Rating factors'!$F$16:$G$21,2,FALSE)</f>
        <v>--- Error ---</v>
      </c>
      <c r="X171" s="19" t="str">
        <f>IFERROR(VLOOKUP(RiskRegister[[#This Row],[Residual Risk Rating]],'Rating factors'!$F$30:$G$44,2,FALSE),"-- Error --")</f>
        <v>-- Error --</v>
      </c>
      <c r="Y171" s="19" t="str">
        <f>IFERROR(RiskRegister[[#This Row],[Residual Impact Rating]]*RiskRegister[[#This Row],[Residual Likelihood Rating]],"-- Error --")</f>
        <v>-- Error --</v>
      </c>
      <c r="Z171" s="18" t="s">
        <v>113</v>
      </c>
      <c r="AB171" s="61"/>
      <c r="AD171" s="22" t="str">
        <f ca="1">IF(ISBLANK(RiskRegister[[#This Row],[Risk Due Date]]), "Missing Risk Due Date", IF(RiskRegister[[#This Row],[Risk Due Date]] &lt; TODAY(), "Overdue", "Not Overdue"))</f>
        <v>Missing Risk Due Date</v>
      </c>
      <c r="AF171" s="22" t="str">
        <f>IF(ISBLANK(RiskRegister[[#This Row],[Risk Due Date]]), "Missing Risk Due Date", TEXT(RiskRegister[[#This Row],[Risk Due Date]], "YYYY-MM"))</f>
        <v>Missing Risk Due Date</v>
      </c>
      <c r="AG171" s="22" t="str">
        <f>IF(RiskRegister[[#This Row],[Created Date]]="","Created Date missing",(TEXT(RiskRegister[[#This Row],[Created Date]],"mmm") &amp; "-" &amp; YEAR(RiskRegister[[#This Row],[Created Date]])))</f>
        <v>Created Date missing</v>
      </c>
      <c r="AH171" s="79">
        <f>IF(RiskRegister[[#This Row],[Risk Status]]="Closed",RiskRegister[[#This Row],[Risk Close Date]],RiskRegister[[#This Row],[Risk Due Date]])</f>
        <v>0</v>
      </c>
      <c r="AI171" s="79">
        <f>IF(RiskRegister[[#This Row],[Risk-Change-Date]]=0,DATE(2030,1,1),RiskRegister[[#This Row],[Risk-Change-Date]])</f>
        <v>47484</v>
      </c>
      <c r="AJ171" s="22" t="str">
        <f>RiskRegister[[#This Row],[Inherent Impact Level]]&amp;"-"&amp;RiskRegister[[#This Row],[Inherent Likelihood Level]]</f>
        <v>-- Select Impact ----- Select Likelihood --</v>
      </c>
      <c r="AK171" s="22" t="str">
        <f>RiskRegister[[#This Row],[Residual Impact Level]]&amp;"-"&amp;RiskRegister[[#This Row],[Residual Likelihood Level]]</f>
        <v>-- Select Impact ----- Select Likelihood --</v>
      </c>
      <c r="AL171" s="22" t="str">
        <f t="shared" si="4"/>
        <v>Error</v>
      </c>
      <c r="AM171" s="22" t="str">
        <f>IF(RiskRegister[[#This Row],[Risk Status]]="Closed",RiskRegister[[#This Row],[Residual Impact Level]],RiskRegister[[#This Row],[Inherent Impact Level]])</f>
        <v>-- Select Impact --</v>
      </c>
      <c r="AN171" s="22" t="str">
        <f>IF(RiskRegister[[#This Row],[Risk Status]]="Closed",RiskRegister[[#This Row],[Residual Likelihood Level]],RiskRegister[[#This Row],[Inherent Likelihood Level]])</f>
        <v>-- Select Likelihood --</v>
      </c>
      <c r="AO171" s="22" t="str">
        <f>IF(RiskRegister[[#This Row],[Risk Status]]="Closed",RiskRegister[[#This Row],[Residual-I-L-Combo]],RiskRegister[[#This Row],[Inherent-I-L-Combo]])</f>
        <v>-- Select Impact ----- Select Likelihood --</v>
      </c>
      <c r="AP171" s="22" t="str">
        <f t="shared" si="5"/>
        <v>-- Error --</v>
      </c>
    </row>
    <row r="172" spans="1:42" s="18" customFormat="1" ht="64" x14ac:dyDescent="0.2">
      <c r="A172" s="18">
        <v>169</v>
      </c>
      <c r="G172" s="18" t="s">
        <v>87</v>
      </c>
      <c r="I172" s="18" t="s">
        <v>85</v>
      </c>
      <c r="L172" s="18" t="s">
        <v>112</v>
      </c>
      <c r="M172" s="19" t="str">
        <f>VLOOKUP(RiskRegister[[#This Row],[Inherent Impact Level]],'Rating factors'!$F$4:$G$9,2,FALSE)</f>
        <v>--- Error ---</v>
      </c>
      <c r="N172" s="18" t="s">
        <v>89</v>
      </c>
      <c r="O172" s="19" t="str">
        <f>VLOOKUP(RiskRegister[[#This Row],[Inherent Likelihood Level]],'Rating factors'!$F$16:$G$21,2,FALSE)</f>
        <v>--- Error ---</v>
      </c>
      <c r="P172" s="19" t="str">
        <f>IFERROR(VLOOKUP(RiskRegister[[#This Row],[Inherent Risk Rating]],'Rating factors'!$F$30:$G$44,2,FALSE),"-- Error --")</f>
        <v>-- Error --</v>
      </c>
      <c r="Q172" s="19" t="str">
        <f>IFERROR(RiskRegister[[#This Row],[Inherent Impact Rating]]*RiskRegister[[#This Row],[Inherent Likelihood Rating]],"-- Error --")</f>
        <v>-- Error --</v>
      </c>
      <c r="R172" s="18" t="s">
        <v>111</v>
      </c>
      <c r="T172" s="18" t="s">
        <v>112</v>
      </c>
      <c r="U172" s="19" t="str">
        <f>VLOOKUP(RiskRegister[[#This Row],[Residual Impact Level]],'Rating factors'!$F$4:$G$9,2,FALSE)</f>
        <v>--- Error ---</v>
      </c>
      <c r="V172" s="18" t="s">
        <v>89</v>
      </c>
      <c r="W172" s="19" t="str">
        <f>VLOOKUP(RiskRegister[[#This Row],[Residual Likelihood Level]],'Rating factors'!$F$16:$G$21,2,FALSE)</f>
        <v>--- Error ---</v>
      </c>
      <c r="X172" s="19" t="str">
        <f>IFERROR(VLOOKUP(RiskRegister[[#This Row],[Residual Risk Rating]],'Rating factors'!$F$30:$G$44,2,FALSE),"-- Error --")</f>
        <v>-- Error --</v>
      </c>
      <c r="Y172" s="19" t="str">
        <f>IFERROR(RiskRegister[[#This Row],[Residual Impact Rating]]*RiskRegister[[#This Row],[Residual Likelihood Rating]],"-- Error --")</f>
        <v>-- Error --</v>
      </c>
      <c r="Z172" s="18" t="s">
        <v>113</v>
      </c>
      <c r="AB172" s="61"/>
      <c r="AD172" s="22" t="str">
        <f ca="1">IF(ISBLANK(RiskRegister[[#This Row],[Risk Due Date]]), "Missing Risk Due Date", IF(RiskRegister[[#This Row],[Risk Due Date]] &lt; TODAY(), "Overdue", "Not Overdue"))</f>
        <v>Missing Risk Due Date</v>
      </c>
      <c r="AF172" s="22" t="str">
        <f>IF(ISBLANK(RiskRegister[[#This Row],[Risk Due Date]]), "Missing Risk Due Date", TEXT(RiskRegister[[#This Row],[Risk Due Date]], "YYYY-MM"))</f>
        <v>Missing Risk Due Date</v>
      </c>
      <c r="AG172" s="22" t="str">
        <f>IF(RiskRegister[[#This Row],[Created Date]]="","Created Date missing",(TEXT(RiskRegister[[#This Row],[Created Date]],"mmm") &amp; "-" &amp; YEAR(RiskRegister[[#This Row],[Created Date]])))</f>
        <v>Created Date missing</v>
      </c>
      <c r="AH172" s="79">
        <f>IF(RiskRegister[[#This Row],[Risk Status]]="Closed",RiskRegister[[#This Row],[Risk Close Date]],RiskRegister[[#This Row],[Risk Due Date]])</f>
        <v>0</v>
      </c>
      <c r="AI172" s="79">
        <f>IF(RiskRegister[[#This Row],[Risk-Change-Date]]=0,DATE(2030,1,1),RiskRegister[[#This Row],[Risk-Change-Date]])</f>
        <v>47484</v>
      </c>
      <c r="AJ172" s="22" t="str">
        <f>RiskRegister[[#This Row],[Inherent Impact Level]]&amp;"-"&amp;RiskRegister[[#This Row],[Inherent Likelihood Level]]</f>
        <v>-- Select Impact ----- Select Likelihood --</v>
      </c>
      <c r="AK172" s="22" t="str">
        <f>RiskRegister[[#This Row],[Residual Impact Level]]&amp;"-"&amp;RiskRegister[[#This Row],[Residual Likelihood Level]]</f>
        <v>-- Select Impact ----- Select Likelihood --</v>
      </c>
      <c r="AL172" s="22" t="str">
        <f t="shared" si="4"/>
        <v>Error</v>
      </c>
      <c r="AM172" s="22" t="str">
        <f>IF(RiskRegister[[#This Row],[Risk Status]]="Closed",RiskRegister[[#This Row],[Residual Impact Level]],RiskRegister[[#This Row],[Inherent Impact Level]])</f>
        <v>-- Select Impact --</v>
      </c>
      <c r="AN172" s="22" t="str">
        <f>IF(RiskRegister[[#This Row],[Risk Status]]="Closed",RiskRegister[[#This Row],[Residual Likelihood Level]],RiskRegister[[#This Row],[Inherent Likelihood Level]])</f>
        <v>-- Select Likelihood --</v>
      </c>
      <c r="AO172" s="22" t="str">
        <f>IF(RiskRegister[[#This Row],[Risk Status]]="Closed",RiskRegister[[#This Row],[Residual-I-L-Combo]],RiskRegister[[#This Row],[Inherent-I-L-Combo]])</f>
        <v>-- Select Impact ----- Select Likelihood --</v>
      </c>
      <c r="AP172" s="22" t="str">
        <f t="shared" si="5"/>
        <v>-- Error --</v>
      </c>
    </row>
    <row r="173" spans="1:42" s="18" customFormat="1" ht="64" x14ac:dyDescent="0.2">
      <c r="A173" s="18">
        <v>170</v>
      </c>
      <c r="G173" s="18" t="s">
        <v>87</v>
      </c>
      <c r="I173" s="18" t="s">
        <v>85</v>
      </c>
      <c r="L173" s="18" t="s">
        <v>112</v>
      </c>
      <c r="M173" s="19" t="str">
        <f>VLOOKUP(RiskRegister[[#This Row],[Inherent Impact Level]],'Rating factors'!$F$4:$G$9,2,FALSE)</f>
        <v>--- Error ---</v>
      </c>
      <c r="N173" s="18" t="s">
        <v>89</v>
      </c>
      <c r="O173" s="19" t="str">
        <f>VLOOKUP(RiskRegister[[#This Row],[Inherent Likelihood Level]],'Rating factors'!$F$16:$G$21,2,FALSE)</f>
        <v>--- Error ---</v>
      </c>
      <c r="P173" s="19" t="str">
        <f>IFERROR(VLOOKUP(RiskRegister[[#This Row],[Inherent Risk Rating]],'Rating factors'!$F$30:$G$44,2,FALSE),"-- Error --")</f>
        <v>-- Error --</v>
      </c>
      <c r="Q173" s="19" t="str">
        <f>IFERROR(RiskRegister[[#This Row],[Inherent Impact Rating]]*RiskRegister[[#This Row],[Inherent Likelihood Rating]],"-- Error --")</f>
        <v>-- Error --</v>
      </c>
      <c r="R173" s="18" t="s">
        <v>111</v>
      </c>
      <c r="T173" s="18" t="s">
        <v>112</v>
      </c>
      <c r="U173" s="19" t="str">
        <f>VLOOKUP(RiskRegister[[#This Row],[Residual Impact Level]],'Rating factors'!$F$4:$G$9,2,FALSE)</f>
        <v>--- Error ---</v>
      </c>
      <c r="V173" s="18" t="s">
        <v>89</v>
      </c>
      <c r="W173" s="19" t="str">
        <f>VLOOKUP(RiskRegister[[#This Row],[Residual Likelihood Level]],'Rating factors'!$F$16:$G$21,2,FALSE)</f>
        <v>--- Error ---</v>
      </c>
      <c r="X173" s="19" t="str">
        <f>IFERROR(VLOOKUP(RiskRegister[[#This Row],[Residual Risk Rating]],'Rating factors'!$F$30:$G$44,2,FALSE),"-- Error --")</f>
        <v>-- Error --</v>
      </c>
      <c r="Y173" s="19" t="str">
        <f>IFERROR(RiskRegister[[#This Row],[Residual Impact Rating]]*RiskRegister[[#This Row],[Residual Likelihood Rating]],"-- Error --")</f>
        <v>-- Error --</v>
      </c>
      <c r="Z173" s="18" t="s">
        <v>113</v>
      </c>
      <c r="AB173" s="61"/>
      <c r="AD173" s="22" t="str">
        <f ca="1">IF(ISBLANK(RiskRegister[[#This Row],[Risk Due Date]]), "Missing Risk Due Date", IF(RiskRegister[[#This Row],[Risk Due Date]] &lt; TODAY(), "Overdue", "Not Overdue"))</f>
        <v>Missing Risk Due Date</v>
      </c>
      <c r="AF173" s="22" t="str">
        <f>IF(ISBLANK(RiskRegister[[#This Row],[Risk Due Date]]), "Missing Risk Due Date", TEXT(RiskRegister[[#This Row],[Risk Due Date]], "YYYY-MM"))</f>
        <v>Missing Risk Due Date</v>
      </c>
      <c r="AG173" s="22" t="str">
        <f>IF(RiskRegister[[#This Row],[Created Date]]="","Created Date missing",(TEXT(RiskRegister[[#This Row],[Created Date]],"mmm") &amp; "-" &amp; YEAR(RiskRegister[[#This Row],[Created Date]])))</f>
        <v>Created Date missing</v>
      </c>
      <c r="AH173" s="79">
        <f>IF(RiskRegister[[#This Row],[Risk Status]]="Closed",RiskRegister[[#This Row],[Risk Close Date]],RiskRegister[[#This Row],[Risk Due Date]])</f>
        <v>0</v>
      </c>
      <c r="AI173" s="79">
        <f>IF(RiskRegister[[#This Row],[Risk-Change-Date]]=0,DATE(2030,1,1),RiskRegister[[#This Row],[Risk-Change-Date]])</f>
        <v>47484</v>
      </c>
      <c r="AJ173" s="22" t="str">
        <f>RiskRegister[[#This Row],[Inherent Impact Level]]&amp;"-"&amp;RiskRegister[[#This Row],[Inherent Likelihood Level]]</f>
        <v>-- Select Impact ----- Select Likelihood --</v>
      </c>
      <c r="AK173" s="22" t="str">
        <f>RiskRegister[[#This Row],[Residual Impact Level]]&amp;"-"&amp;RiskRegister[[#This Row],[Residual Likelihood Level]]</f>
        <v>-- Select Impact ----- Select Likelihood --</v>
      </c>
      <c r="AL173" s="22" t="str">
        <f t="shared" si="4"/>
        <v>Error</v>
      </c>
      <c r="AM173" s="22" t="str">
        <f>IF(RiskRegister[[#This Row],[Risk Status]]="Closed",RiskRegister[[#This Row],[Residual Impact Level]],RiskRegister[[#This Row],[Inherent Impact Level]])</f>
        <v>-- Select Impact --</v>
      </c>
      <c r="AN173" s="22" t="str">
        <f>IF(RiskRegister[[#This Row],[Risk Status]]="Closed",RiskRegister[[#This Row],[Residual Likelihood Level]],RiskRegister[[#This Row],[Inherent Likelihood Level]])</f>
        <v>-- Select Likelihood --</v>
      </c>
      <c r="AO173" s="22" t="str">
        <f>IF(RiskRegister[[#This Row],[Risk Status]]="Closed",RiskRegister[[#This Row],[Residual-I-L-Combo]],RiskRegister[[#This Row],[Inherent-I-L-Combo]])</f>
        <v>-- Select Impact ----- Select Likelihood --</v>
      </c>
      <c r="AP173" s="22" t="str">
        <f t="shared" si="5"/>
        <v>-- Error --</v>
      </c>
    </row>
    <row r="174" spans="1:42" s="18" customFormat="1" ht="64" x14ac:dyDescent="0.2">
      <c r="A174" s="18">
        <v>171</v>
      </c>
      <c r="G174" s="18" t="s">
        <v>87</v>
      </c>
      <c r="I174" s="18" t="s">
        <v>85</v>
      </c>
      <c r="L174" s="18" t="s">
        <v>112</v>
      </c>
      <c r="M174" s="19" t="str">
        <f>VLOOKUP(RiskRegister[[#This Row],[Inherent Impact Level]],'Rating factors'!$F$4:$G$9,2,FALSE)</f>
        <v>--- Error ---</v>
      </c>
      <c r="N174" s="18" t="s">
        <v>89</v>
      </c>
      <c r="O174" s="19" t="str">
        <f>VLOOKUP(RiskRegister[[#This Row],[Inherent Likelihood Level]],'Rating factors'!$F$16:$G$21,2,FALSE)</f>
        <v>--- Error ---</v>
      </c>
      <c r="P174" s="19" t="str">
        <f>IFERROR(VLOOKUP(RiskRegister[[#This Row],[Inherent Risk Rating]],'Rating factors'!$F$30:$G$44,2,FALSE),"-- Error --")</f>
        <v>-- Error --</v>
      </c>
      <c r="Q174" s="19" t="str">
        <f>IFERROR(RiskRegister[[#This Row],[Inherent Impact Rating]]*RiskRegister[[#This Row],[Inherent Likelihood Rating]],"-- Error --")</f>
        <v>-- Error --</v>
      </c>
      <c r="R174" s="18" t="s">
        <v>111</v>
      </c>
      <c r="T174" s="18" t="s">
        <v>112</v>
      </c>
      <c r="U174" s="19" t="str">
        <f>VLOOKUP(RiskRegister[[#This Row],[Residual Impact Level]],'Rating factors'!$F$4:$G$9,2,FALSE)</f>
        <v>--- Error ---</v>
      </c>
      <c r="V174" s="18" t="s">
        <v>89</v>
      </c>
      <c r="W174" s="19" t="str">
        <f>VLOOKUP(RiskRegister[[#This Row],[Residual Likelihood Level]],'Rating factors'!$F$16:$G$21,2,FALSE)</f>
        <v>--- Error ---</v>
      </c>
      <c r="X174" s="19" t="str">
        <f>IFERROR(VLOOKUP(RiskRegister[[#This Row],[Residual Risk Rating]],'Rating factors'!$F$30:$G$44,2,FALSE),"-- Error --")</f>
        <v>-- Error --</v>
      </c>
      <c r="Y174" s="19" t="str">
        <f>IFERROR(RiskRegister[[#This Row],[Residual Impact Rating]]*RiskRegister[[#This Row],[Residual Likelihood Rating]],"-- Error --")</f>
        <v>-- Error --</v>
      </c>
      <c r="Z174" s="18" t="s">
        <v>113</v>
      </c>
      <c r="AB174" s="61"/>
      <c r="AD174" s="22" t="str">
        <f ca="1">IF(ISBLANK(RiskRegister[[#This Row],[Risk Due Date]]), "Missing Risk Due Date", IF(RiskRegister[[#This Row],[Risk Due Date]] &lt; TODAY(), "Overdue", "Not Overdue"))</f>
        <v>Missing Risk Due Date</v>
      </c>
      <c r="AF174" s="22" t="str">
        <f>IF(ISBLANK(RiskRegister[[#This Row],[Risk Due Date]]), "Missing Risk Due Date", TEXT(RiskRegister[[#This Row],[Risk Due Date]], "YYYY-MM"))</f>
        <v>Missing Risk Due Date</v>
      </c>
      <c r="AG174" s="22" t="str">
        <f>IF(RiskRegister[[#This Row],[Created Date]]="","Created Date missing",(TEXT(RiskRegister[[#This Row],[Created Date]],"mmm") &amp; "-" &amp; YEAR(RiskRegister[[#This Row],[Created Date]])))</f>
        <v>Created Date missing</v>
      </c>
      <c r="AH174" s="79">
        <f>IF(RiskRegister[[#This Row],[Risk Status]]="Closed",RiskRegister[[#This Row],[Risk Close Date]],RiskRegister[[#This Row],[Risk Due Date]])</f>
        <v>0</v>
      </c>
      <c r="AI174" s="79">
        <f>IF(RiskRegister[[#This Row],[Risk-Change-Date]]=0,DATE(2030,1,1),RiskRegister[[#This Row],[Risk-Change-Date]])</f>
        <v>47484</v>
      </c>
      <c r="AJ174" s="22" t="str">
        <f>RiskRegister[[#This Row],[Inherent Impact Level]]&amp;"-"&amp;RiskRegister[[#This Row],[Inherent Likelihood Level]]</f>
        <v>-- Select Impact ----- Select Likelihood --</v>
      </c>
      <c r="AK174" s="22" t="str">
        <f>RiskRegister[[#This Row],[Residual Impact Level]]&amp;"-"&amp;RiskRegister[[#This Row],[Residual Likelihood Level]]</f>
        <v>-- Select Impact ----- Select Likelihood --</v>
      </c>
      <c r="AL174" s="22" t="str">
        <f t="shared" si="4"/>
        <v>Error</v>
      </c>
      <c r="AM174" s="22" t="str">
        <f>IF(RiskRegister[[#This Row],[Risk Status]]="Closed",RiskRegister[[#This Row],[Residual Impact Level]],RiskRegister[[#This Row],[Inherent Impact Level]])</f>
        <v>-- Select Impact --</v>
      </c>
      <c r="AN174" s="22" t="str">
        <f>IF(RiskRegister[[#This Row],[Risk Status]]="Closed",RiskRegister[[#This Row],[Residual Likelihood Level]],RiskRegister[[#This Row],[Inherent Likelihood Level]])</f>
        <v>-- Select Likelihood --</v>
      </c>
      <c r="AO174" s="22" t="str">
        <f>IF(RiskRegister[[#This Row],[Risk Status]]="Closed",RiskRegister[[#This Row],[Residual-I-L-Combo]],RiskRegister[[#This Row],[Inherent-I-L-Combo]])</f>
        <v>-- Select Impact ----- Select Likelihood --</v>
      </c>
      <c r="AP174" s="22" t="str">
        <f t="shared" si="5"/>
        <v>-- Error --</v>
      </c>
    </row>
    <row r="175" spans="1:42" s="18" customFormat="1" ht="64" x14ac:dyDescent="0.2">
      <c r="A175" s="18">
        <v>172</v>
      </c>
      <c r="G175" s="18" t="s">
        <v>87</v>
      </c>
      <c r="I175" s="18" t="s">
        <v>85</v>
      </c>
      <c r="L175" s="18" t="s">
        <v>112</v>
      </c>
      <c r="M175" s="19" t="str">
        <f>VLOOKUP(RiskRegister[[#This Row],[Inherent Impact Level]],'Rating factors'!$F$4:$G$9,2,FALSE)</f>
        <v>--- Error ---</v>
      </c>
      <c r="N175" s="18" t="s">
        <v>89</v>
      </c>
      <c r="O175" s="19" t="str">
        <f>VLOOKUP(RiskRegister[[#This Row],[Inherent Likelihood Level]],'Rating factors'!$F$16:$G$21,2,FALSE)</f>
        <v>--- Error ---</v>
      </c>
      <c r="P175" s="19" t="str">
        <f>IFERROR(VLOOKUP(RiskRegister[[#This Row],[Inherent Risk Rating]],'Rating factors'!$F$30:$G$44,2,FALSE),"-- Error --")</f>
        <v>-- Error --</v>
      </c>
      <c r="Q175" s="19" t="str">
        <f>IFERROR(RiskRegister[[#This Row],[Inherent Impact Rating]]*RiskRegister[[#This Row],[Inherent Likelihood Rating]],"-- Error --")</f>
        <v>-- Error --</v>
      </c>
      <c r="R175" s="18" t="s">
        <v>111</v>
      </c>
      <c r="T175" s="18" t="s">
        <v>112</v>
      </c>
      <c r="U175" s="19" t="str">
        <f>VLOOKUP(RiskRegister[[#This Row],[Residual Impact Level]],'Rating factors'!$F$4:$G$9,2,FALSE)</f>
        <v>--- Error ---</v>
      </c>
      <c r="V175" s="18" t="s">
        <v>89</v>
      </c>
      <c r="W175" s="19" t="str">
        <f>VLOOKUP(RiskRegister[[#This Row],[Residual Likelihood Level]],'Rating factors'!$F$16:$G$21,2,FALSE)</f>
        <v>--- Error ---</v>
      </c>
      <c r="X175" s="19" t="str">
        <f>IFERROR(VLOOKUP(RiskRegister[[#This Row],[Residual Risk Rating]],'Rating factors'!$F$30:$G$44,2,FALSE),"-- Error --")</f>
        <v>-- Error --</v>
      </c>
      <c r="Y175" s="19" t="str">
        <f>IFERROR(RiskRegister[[#This Row],[Residual Impact Rating]]*RiskRegister[[#This Row],[Residual Likelihood Rating]],"-- Error --")</f>
        <v>-- Error --</v>
      </c>
      <c r="Z175" s="18" t="s">
        <v>113</v>
      </c>
      <c r="AB175" s="61"/>
      <c r="AD175" s="22" t="str">
        <f ca="1">IF(ISBLANK(RiskRegister[[#This Row],[Risk Due Date]]), "Missing Risk Due Date", IF(RiskRegister[[#This Row],[Risk Due Date]] &lt; TODAY(), "Overdue", "Not Overdue"))</f>
        <v>Missing Risk Due Date</v>
      </c>
      <c r="AF175" s="22" t="str">
        <f>IF(ISBLANK(RiskRegister[[#This Row],[Risk Due Date]]), "Missing Risk Due Date", TEXT(RiskRegister[[#This Row],[Risk Due Date]], "YYYY-MM"))</f>
        <v>Missing Risk Due Date</v>
      </c>
      <c r="AG175" s="22" t="str">
        <f>IF(RiskRegister[[#This Row],[Created Date]]="","Created Date missing",(TEXT(RiskRegister[[#This Row],[Created Date]],"mmm") &amp; "-" &amp; YEAR(RiskRegister[[#This Row],[Created Date]])))</f>
        <v>Created Date missing</v>
      </c>
      <c r="AH175" s="79">
        <f>IF(RiskRegister[[#This Row],[Risk Status]]="Closed",RiskRegister[[#This Row],[Risk Close Date]],RiskRegister[[#This Row],[Risk Due Date]])</f>
        <v>0</v>
      </c>
      <c r="AI175" s="79">
        <f>IF(RiskRegister[[#This Row],[Risk-Change-Date]]=0,DATE(2030,1,1),RiskRegister[[#This Row],[Risk-Change-Date]])</f>
        <v>47484</v>
      </c>
      <c r="AJ175" s="22" t="str">
        <f>RiskRegister[[#This Row],[Inherent Impact Level]]&amp;"-"&amp;RiskRegister[[#This Row],[Inherent Likelihood Level]]</f>
        <v>-- Select Impact ----- Select Likelihood --</v>
      </c>
      <c r="AK175" s="22" t="str">
        <f>RiskRegister[[#This Row],[Residual Impact Level]]&amp;"-"&amp;RiskRegister[[#This Row],[Residual Likelihood Level]]</f>
        <v>-- Select Impact ----- Select Likelihood --</v>
      </c>
      <c r="AL175" s="22" t="str">
        <f t="shared" si="4"/>
        <v>Error</v>
      </c>
      <c r="AM175" s="22" t="str">
        <f>IF(RiskRegister[[#This Row],[Risk Status]]="Closed",RiskRegister[[#This Row],[Residual Impact Level]],RiskRegister[[#This Row],[Inherent Impact Level]])</f>
        <v>-- Select Impact --</v>
      </c>
      <c r="AN175" s="22" t="str">
        <f>IF(RiskRegister[[#This Row],[Risk Status]]="Closed",RiskRegister[[#This Row],[Residual Likelihood Level]],RiskRegister[[#This Row],[Inherent Likelihood Level]])</f>
        <v>-- Select Likelihood --</v>
      </c>
      <c r="AO175" s="22" t="str">
        <f>IF(RiskRegister[[#This Row],[Risk Status]]="Closed",RiskRegister[[#This Row],[Residual-I-L-Combo]],RiskRegister[[#This Row],[Inherent-I-L-Combo]])</f>
        <v>-- Select Impact ----- Select Likelihood --</v>
      </c>
      <c r="AP175" s="22" t="str">
        <f t="shared" si="5"/>
        <v>-- Error --</v>
      </c>
    </row>
    <row r="176" spans="1:42" s="18" customFormat="1" ht="64" x14ac:dyDescent="0.2">
      <c r="A176" s="18">
        <v>173</v>
      </c>
      <c r="G176" s="18" t="s">
        <v>87</v>
      </c>
      <c r="I176" s="18" t="s">
        <v>85</v>
      </c>
      <c r="L176" s="18" t="s">
        <v>112</v>
      </c>
      <c r="M176" s="19" t="str">
        <f>VLOOKUP(RiskRegister[[#This Row],[Inherent Impact Level]],'Rating factors'!$F$4:$G$9,2,FALSE)</f>
        <v>--- Error ---</v>
      </c>
      <c r="N176" s="18" t="s">
        <v>89</v>
      </c>
      <c r="O176" s="19" t="str">
        <f>VLOOKUP(RiskRegister[[#This Row],[Inherent Likelihood Level]],'Rating factors'!$F$16:$G$21,2,FALSE)</f>
        <v>--- Error ---</v>
      </c>
      <c r="P176" s="19" t="str">
        <f>IFERROR(VLOOKUP(RiskRegister[[#This Row],[Inherent Risk Rating]],'Rating factors'!$F$30:$G$44,2,FALSE),"-- Error --")</f>
        <v>-- Error --</v>
      </c>
      <c r="Q176" s="19" t="str">
        <f>IFERROR(RiskRegister[[#This Row],[Inherent Impact Rating]]*RiskRegister[[#This Row],[Inherent Likelihood Rating]],"-- Error --")</f>
        <v>-- Error --</v>
      </c>
      <c r="R176" s="18" t="s">
        <v>111</v>
      </c>
      <c r="T176" s="18" t="s">
        <v>112</v>
      </c>
      <c r="U176" s="19" t="str">
        <f>VLOOKUP(RiskRegister[[#This Row],[Residual Impact Level]],'Rating factors'!$F$4:$G$9,2,FALSE)</f>
        <v>--- Error ---</v>
      </c>
      <c r="V176" s="18" t="s">
        <v>89</v>
      </c>
      <c r="W176" s="19" t="str">
        <f>VLOOKUP(RiskRegister[[#This Row],[Residual Likelihood Level]],'Rating factors'!$F$16:$G$21,2,FALSE)</f>
        <v>--- Error ---</v>
      </c>
      <c r="X176" s="19" t="str">
        <f>IFERROR(VLOOKUP(RiskRegister[[#This Row],[Residual Risk Rating]],'Rating factors'!$F$30:$G$44,2,FALSE),"-- Error --")</f>
        <v>-- Error --</v>
      </c>
      <c r="Y176" s="19" t="str">
        <f>IFERROR(RiskRegister[[#This Row],[Residual Impact Rating]]*RiskRegister[[#This Row],[Residual Likelihood Rating]],"-- Error --")</f>
        <v>-- Error --</v>
      </c>
      <c r="Z176" s="18" t="s">
        <v>113</v>
      </c>
      <c r="AB176" s="61"/>
      <c r="AD176" s="22" t="str">
        <f ca="1">IF(ISBLANK(RiskRegister[[#This Row],[Risk Due Date]]), "Missing Risk Due Date", IF(RiskRegister[[#This Row],[Risk Due Date]] &lt; TODAY(), "Overdue", "Not Overdue"))</f>
        <v>Missing Risk Due Date</v>
      </c>
      <c r="AF176" s="22" t="str">
        <f>IF(ISBLANK(RiskRegister[[#This Row],[Risk Due Date]]), "Missing Risk Due Date", TEXT(RiskRegister[[#This Row],[Risk Due Date]], "YYYY-MM"))</f>
        <v>Missing Risk Due Date</v>
      </c>
      <c r="AG176" s="22" t="str">
        <f>IF(RiskRegister[[#This Row],[Created Date]]="","Created Date missing",(TEXT(RiskRegister[[#This Row],[Created Date]],"mmm") &amp; "-" &amp; YEAR(RiskRegister[[#This Row],[Created Date]])))</f>
        <v>Created Date missing</v>
      </c>
      <c r="AH176" s="79">
        <f>IF(RiskRegister[[#This Row],[Risk Status]]="Closed",RiskRegister[[#This Row],[Risk Close Date]],RiskRegister[[#This Row],[Risk Due Date]])</f>
        <v>0</v>
      </c>
      <c r="AI176" s="79">
        <f>IF(RiskRegister[[#This Row],[Risk-Change-Date]]=0,DATE(2030,1,1),RiskRegister[[#This Row],[Risk-Change-Date]])</f>
        <v>47484</v>
      </c>
      <c r="AJ176" s="22" t="str">
        <f>RiskRegister[[#This Row],[Inherent Impact Level]]&amp;"-"&amp;RiskRegister[[#This Row],[Inherent Likelihood Level]]</f>
        <v>-- Select Impact ----- Select Likelihood --</v>
      </c>
      <c r="AK176" s="22" t="str">
        <f>RiskRegister[[#This Row],[Residual Impact Level]]&amp;"-"&amp;RiskRegister[[#This Row],[Residual Likelihood Level]]</f>
        <v>-- Select Impact ----- Select Likelihood --</v>
      </c>
      <c r="AL176" s="22" t="str">
        <f t="shared" si="4"/>
        <v>Error</v>
      </c>
      <c r="AM176" s="22" t="str">
        <f>IF(RiskRegister[[#This Row],[Risk Status]]="Closed",RiskRegister[[#This Row],[Residual Impact Level]],RiskRegister[[#This Row],[Inherent Impact Level]])</f>
        <v>-- Select Impact --</v>
      </c>
      <c r="AN176" s="22" t="str">
        <f>IF(RiskRegister[[#This Row],[Risk Status]]="Closed",RiskRegister[[#This Row],[Residual Likelihood Level]],RiskRegister[[#This Row],[Inherent Likelihood Level]])</f>
        <v>-- Select Likelihood --</v>
      </c>
      <c r="AO176" s="22" t="str">
        <f>IF(RiskRegister[[#This Row],[Risk Status]]="Closed",RiskRegister[[#This Row],[Residual-I-L-Combo]],RiskRegister[[#This Row],[Inherent-I-L-Combo]])</f>
        <v>-- Select Impact ----- Select Likelihood --</v>
      </c>
      <c r="AP176" s="22" t="str">
        <f t="shared" si="5"/>
        <v>-- Error --</v>
      </c>
    </row>
    <row r="177" spans="1:42" s="18" customFormat="1" ht="64" x14ac:dyDescent="0.2">
      <c r="A177" s="18">
        <v>174</v>
      </c>
      <c r="G177" s="18" t="s">
        <v>87</v>
      </c>
      <c r="I177" s="18" t="s">
        <v>85</v>
      </c>
      <c r="L177" s="18" t="s">
        <v>112</v>
      </c>
      <c r="M177" s="19" t="str">
        <f>VLOOKUP(RiskRegister[[#This Row],[Inherent Impact Level]],'Rating factors'!$F$4:$G$9,2,FALSE)</f>
        <v>--- Error ---</v>
      </c>
      <c r="N177" s="18" t="s">
        <v>89</v>
      </c>
      <c r="O177" s="19" t="str">
        <f>VLOOKUP(RiskRegister[[#This Row],[Inherent Likelihood Level]],'Rating factors'!$F$16:$G$21,2,FALSE)</f>
        <v>--- Error ---</v>
      </c>
      <c r="P177" s="19" t="str">
        <f>IFERROR(VLOOKUP(RiskRegister[[#This Row],[Inherent Risk Rating]],'Rating factors'!$F$30:$G$44,2,FALSE),"-- Error --")</f>
        <v>-- Error --</v>
      </c>
      <c r="Q177" s="19" t="str">
        <f>IFERROR(RiskRegister[[#This Row],[Inherent Impact Rating]]*RiskRegister[[#This Row],[Inherent Likelihood Rating]],"-- Error --")</f>
        <v>-- Error --</v>
      </c>
      <c r="R177" s="18" t="s">
        <v>111</v>
      </c>
      <c r="T177" s="18" t="s">
        <v>112</v>
      </c>
      <c r="U177" s="19" t="str">
        <f>VLOOKUP(RiskRegister[[#This Row],[Residual Impact Level]],'Rating factors'!$F$4:$G$9,2,FALSE)</f>
        <v>--- Error ---</v>
      </c>
      <c r="V177" s="18" t="s">
        <v>89</v>
      </c>
      <c r="W177" s="19" t="str">
        <f>VLOOKUP(RiskRegister[[#This Row],[Residual Likelihood Level]],'Rating factors'!$F$16:$G$21,2,FALSE)</f>
        <v>--- Error ---</v>
      </c>
      <c r="X177" s="19" t="str">
        <f>IFERROR(VLOOKUP(RiskRegister[[#This Row],[Residual Risk Rating]],'Rating factors'!$F$30:$G$44,2,FALSE),"-- Error --")</f>
        <v>-- Error --</v>
      </c>
      <c r="Y177" s="19" t="str">
        <f>IFERROR(RiskRegister[[#This Row],[Residual Impact Rating]]*RiskRegister[[#This Row],[Residual Likelihood Rating]],"-- Error --")</f>
        <v>-- Error --</v>
      </c>
      <c r="Z177" s="18" t="s">
        <v>113</v>
      </c>
      <c r="AB177" s="61"/>
      <c r="AD177" s="22" t="str">
        <f ca="1">IF(ISBLANK(RiskRegister[[#This Row],[Risk Due Date]]), "Missing Risk Due Date", IF(RiskRegister[[#This Row],[Risk Due Date]] &lt; TODAY(), "Overdue", "Not Overdue"))</f>
        <v>Missing Risk Due Date</v>
      </c>
      <c r="AF177" s="22" t="str">
        <f>IF(ISBLANK(RiskRegister[[#This Row],[Risk Due Date]]), "Missing Risk Due Date", TEXT(RiskRegister[[#This Row],[Risk Due Date]], "YYYY-MM"))</f>
        <v>Missing Risk Due Date</v>
      </c>
      <c r="AG177" s="22" t="str">
        <f>IF(RiskRegister[[#This Row],[Created Date]]="","Created Date missing",(TEXT(RiskRegister[[#This Row],[Created Date]],"mmm") &amp; "-" &amp; YEAR(RiskRegister[[#This Row],[Created Date]])))</f>
        <v>Created Date missing</v>
      </c>
      <c r="AH177" s="79">
        <f>IF(RiskRegister[[#This Row],[Risk Status]]="Closed",RiskRegister[[#This Row],[Risk Close Date]],RiskRegister[[#This Row],[Risk Due Date]])</f>
        <v>0</v>
      </c>
      <c r="AI177" s="79">
        <f>IF(RiskRegister[[#This Row],[Risk-Change-Date]]=0,DATE(2030,1,1),RiskRegister[[#This Row],[Risk-Change-Date]])</f>
        <v>47484</v>
      </c>
      <c r="AJ177" s="22" t="str">
        <f>RiskRegister[[#This Row],[Inherent Impact Level]]&amp;"-"&amp;RiskRegister[[#This Row],[Inherent Likelihood Level]]</f>
        <v>-- Select Impact ----- Select Likelihood --</v>
      </c>
      <c r="AK177" s="22" t="str">
        <f>RiskRegister[[#This Row],[Residual Impact Level]]&amp;"-"&amp;RiskRegister[[#This Row],[Residual Likelihood Level]]</f>
        <v>-- Select Impact ----- Select Likelihood --</v>
      </c>
      <c r="AL177" s="22" t="str">
        <f t="shared" si="4"/>
        <v>Error</v>
      </c>
      <c r="AM177" s="22" t="str">
        <f>IF(RiskRegister[[#This Row],[Risk Status]]="Closed",RiskRegister[[#This Row],[Residual Impact Level]],RiskRegister[[#This Row],[Inherent Impact Level]])</f>
        <v>-- Select Impact --</v>
      </c>
      <c r="AN177" s="22" t="str">
        <f>IF(RiskRegister[[#This Row],[Risk Status]]="Closed",RiskRegister[[#This Row],[Residual Likelihood Level]],RiskRegister[[#This Row],[Inherent Likelihood Level]])</f>
        <v>-- Select Likelihood --</v>
      </c>
      <c r="AO177" s="22" t="str">
        <f>IF(RiskRegister[[#This Row],[Risk Status]]="Closed",RiskRegister[[#This Row],[Residual-I-L-Combo]],RiskRegister[[#This Row],[Inherent-I-L-Combo]])</f>
        <v>-- Select Impact ----- Select Likelihood --</v>
      </c>
      <c r="AP177" s="22" t="str">
        <f t="shared" si="5"/>
        <v>-- Error --</v>
      </c>
    </row>
    <row r="178" spans="1:42" s="18" customFormat="1" ht="64" x14ac:dyDescent="0.2">
      <c r="A178" s="18">
        <v>175</v>
      </c>
      <c r="G178" s="18" t="s">
        <v>87</v>
      </c>
      <c r="I178" s="18" t="s">
        <v>85</v>
      </c>
      <c r="L178" s="18" t="s">
        <v>112</v>
      </c>
      <c r="M178" s="19" t="str">
        <f>VLOOKUP(RiskRegister[[#This Row],[Inherent Impact Level]],'Rating factors'!$F$4:$G$9,2,FALSE)</f>
        <v>--- Error ---</v>
      </c>
      <c r="N178" s="18" t="s">
        <v>89</v>
      </c>
      <c r="O178" s="19" t="str">
        <f>VLOOKUP(RiskRegister[[#This Row],[Inherent Likelihood Level]],'Rating factors'!$F$16:$G$21,2,FALSE)</f>
        <v>--- Error ---</v>
      </c>
      <c r="P178" s="19" t="str">
        <f>IFERROR(VLOOKUP(RiskRegister[[#This Row],[Inherent Risk Rating]],'Rating factors'!$F$30:$G$44,2,FALSE),"-- Error --")</f>
        <v>-- Error --</v>
      </c>
      <c r="Q178" s="19" t="str">
        <f>IFERROR(RiskRegister[[#This Row],[Inherent Impact Rating]]*RiskRegister[[#This Row],[Inherent Likelihood Rating]],"-- Error --")</f>
        <v>-- Error --</v>
      </c>
      <c r="R178" s="18" t="s">
        <v>111</v>
      </c>
      <c r="T178" s="18" t="s">
        <v>112</v>
      </c>
      <c r="U178" s="19" t="str">
        <f>VLOOKUP(RiskRegister[[#This Row],[Residual Impact Level]],'Rating factors'!$F$4:$G$9,2,FALSE)</f>
        <v>--- Error ---</v>
      </c>
      <c r="V178" s="18" t="s">
        <v>89</v>
      </c>
      <c r="W178" s="19" t="str">
        <f>VLOOKUP(RiskRegister[[#This Row],[Residual Likelihood Level]],'Rating factors'!$F$16:$G$21,2,FALSE)</f>
        <v>--- Error ---</v>
      </c>
      <c r="X178" s="19" t="str">
        <f>IFERROR(VLOOKUP(RiskRegister[[#This Row],[Residual Risk Rating]],'Rating factors'!$F$30:$G$44,2,FALSE),"-- Error --")</f>
        <v>-- Error --</v>
      </c>
      <c r="Y178" s="19" t="str">
        <f>IFERROR(RiskRegister[[#This Row],[Residual Impact Rating]]*RiskRegister[[#This Row],[Residual Likelihood Rating]],"-- Error --")</f>
        <v>-- Error --</v>
      </c>
      <c r="Z178" s="18" t="s">
        <v>113</v>
      </c>
      <c r="AB178" s="61"/>
      <c r="AD178" s="22" t="str">
        <f ca="1">IF(ISBLANK(RiskRegister[[#This Row],[Risk Due Date]]), "Missing Risk Due Date", IF(RiskRegister[[#This Row],[Risk Due Date]] &lt; TODAY(), "Overdue", "Not Overdue"))</f>
        <v>Missing Risk Due Date</v>
      </c>
      <c r="AF178" s="22" t="str">
        <f>IF(ISBLANK(RiskRegister[[#This Row],[Risk Due Date]]), "Missing Risk Due Date", TEXT(RiskRegister[[#This Row],[Risk Due Date]], "YYYY-MM"))</f>
        <v>Missing Risk Due Date</v>
      </c>
      <c r="AG178" s="22" t="str">
        <f>IF(RiskRegister[[#This Row],[Created Date]]="","Created Date missing",(TEXT(RiskRegister[[#This Row],[Created Date]],"mmm") &amp; "-" &amp; YEAR(RiskRegister[[#This Row],[Created Date]])))</f>
        <v>Created Date missing</v>
      </c>
      <c r="AH178" s="79">
        <f>IF(RiskRegister[[#This Row],[Risk Status]]="Closed",RiskRegister[[#This Row],[Risk Close Date]],RiskRegister[[#This Row],[Risk Due Date]])</f>
        <v>0</v>
      </c>
      <c r="AI178" s="79">
        <f>IF(RiskRegister[[#This Row],[Risk-Change-Date]]=0,DATE(2030,1,1),RiskRegister[[#This Row],[Risk-Change-Date]])</f>
        <v>47484</v>
      </c>
      <c r="AJ178" s="22" t="str">
        <f>RiskRegister[[#This Row],[Inherent Impact Level]]&amp;"-"&amp;RiskRegister[[#This Row],[Inherent Likelihood Level]]</f>
        <v>-- Select Impact ----- Select Likelihood --</v>
      </c>
      <c r="AK178" s="22" t="str">
        <f>RiskRegister[[#This Row],[Residual Impact Level]]&amp;"-"&amp;RiskRegister[[#This Row],[Residual Likelihood Level]]</f>
        <v>-- Select Impact ----- Select Likelihood --</v>
      </c>
      <c r="AL178" s="22" t="str">
        <f t="shared" si="4"/>
        <v>Error</v>
      </c>
      <c r="AM178" s="22" t="str">
        <f>IF(RiskRegister[[#This Row],[Risk Status]]="Closed",RiskRegister[[#This Row],[Residual Impact Level]],RiskRegister[[#This Row],[Inherent Impact Level]])</f>
        <v>-- Select Impact --</v>
      </c>
      <c r="AN178" s="22" t="str">
        <f>IF(RiskRegister[[#This Row],[Risk Status]]="Closed",RiskRegister[[#This Row],[Residual Likelihood Level]],RiskRegister[[#This Row],[Inherent Likelihood Level]])</f>
        <v>-- Select Likelihood --</v>
      </c>
      <c r="AO178" s="22" t="str">
        <f>IF(RiskRegister[[#This Row],[Risk Status]]="Closed",RiskRegister[[#This Row],[Residual-I-L-Combo]],RiskRegister[[#This Row],[Inherent-I-L-Combo]])</f>
        <v>-- Select Impact ----- Select Likelihood --</v>
      </c>
      <c r="AP178" s="22" t="str">
        <f t="shared" si="5"/>
        <v>-- Error --</v>
      </c>
    </row>
    <row r="179" spans="1:42" s="18" customFormat="1" ht="64" x14ac:dyDescent="0.2">
      <c r="A179" s="18">
        <v>176</v>
      </c>
      <c r="G179" s="18" t="s">
        <v>87</v>
      </c>
      <c r="I179" s="18" t="s">
        <v>85</v>
      </c>
      <c r="L179" s="18" t="s">
        <v>112</v>
      </c>
      <c r="M179" s="19" t="str">
        <f>VLOOKUP(RiskRegister[[#This Row],[Inherent Impact Level]],'Rating factors'!$F$4:$G$9,2,FALSE)</f>
        <v>--- Error ---</v>
      </c>
      <c r="N179" s="18" t="s">
        <v>89</v>
      </c>
      <c r="O179" s="19" t="str">
        <f>VLOOKUP(RiskRegister[[#This Row],[Inherent Likelihood Level]],'Rating factors'!$F$16:$G$21,2,FALSE)</f>
        <v>--- Error ---</v>
      </c>
      <c r="P179" s="19" t="str">
        <f>IFERROR(VLOOKUP(RiskRegister[[#This Row],[Inherent Risk Rating]],'Rating factors'!$F$30:$G$44,2,FALSE),"-- Error --")</f>
        <v>-- Error --</v>
      </c>
      <c r="Q179" s="19" t="str">
        <f>IFERROR(RiskRegister[[#This Row],[Inherent Impact Rating]]*RiskRegister[[#This Row],[Inherent Likelihood Rating]],"-- Error --")</f>
        <v>-- Error --</v>
      </c>
      <c r="R179" s="18" t="s">
        <v>111</v>
      </c>
      <c r="T179" s="18" t="s">
        <v>112</v>
      </c>
      <c r="U179" s="19" t="str">
        <f>VLOOKUP(RiskRegister[[#This Row],[Residual Impact Level]],'Rating factors'!$F$4:$G$9,2,FALSE)</f>
        <v>--- Error ---</v>
      </c>
      <c r="V179" s="18" t="s">
        <v>89</v>
      </c>
      <c r="W179" s="19" t="str">
        <f>VLOOKUP(RiskRegister[[#This Row],[Residual Likelihood Level]],'Rating factors'!$F$16:$G$21,2,FALSE)</f>
        <v>--- Error ---</v>
      </c>
      <c r="X179" s="19" t="str">
        <f>IFERROR(VLOOKUP(RiskRegister[[#This Row],[Residual Risk Rating]],'Rating factors'!$F$30:$G$44,2,FALSE),"-- Error --")</f>
        <v>-- Error --</v>
      </c>
      <c r="Y179" s="19" t="str">
        <f>IFERROR(RiskRegister[[#This Row],[Residual Impact Rating]]*RiskRegister[[#This Row],[Residual Likelihood Rating]],"-- Error --")</f>
        <v>-- Error --</v>
      </c>
      <c r="Z179" s="18" t="s">
        <v>113</v>
      </c>
      <c r="AB179" s="61"/>
      <c r="AD179" s="22" t="str">
        <f ca="1">IF(ISBLANK(RiskRegister[[#This Row],[Risk Due Date]]), "Missing Risk Due Date", IF(RiskRegister[[#This Row],[Risk Due Date]] &lt; TODAY(), "Overdue", "Not Overdue"))</f>
        <v>Missing Risk Due Date</v>
      </c>
      <c r="AF179" s="22" t="str">
        <f>IF(ISBLANK(RiskRegister[[#This Row],[Risk Due Date]]), "Missing Risk Due Date", TEXT(RiskRegister[[#This Row],[Risk Due Date]], "YYYY-MM"))</f>
        <v>Missing Risk Due Date</v>
      </c>
      <c r="AG179" s="22" t="str">
        <f>IF(RiskRegister[[#This Row],[Created Date]]="","Created Date missing",(TEXT(RiskRegister[[#This Row],[Created Date]],"mmm") &amp; "-" &amp; YEAR(RiskRegister[[#This Row],[Created Date]])))</f>
        <v>Created Date missing</v>
      </c>
      <c r="AH179" s="79">
        <f>IF(RiskRegister[[#This Row],[Risk Status]]="Closed",RiskRegister[[#This Row],[Risk Close Date]],RiskRegister[[#This Row],[Risk Due Date]])</f>
        <v>0</v>
      </c>
      <c r="AI179" s="79">
        <f>IF(RiskRegister[[#This Row],[Risk-Change-Date]]=0,DATE(2030,1,1),RiskRegister[[#This Row],[Risk-Change-Date]])</f>
        <v>47484</v>
      </c>
      <c r="AJ179" s="22" t="str">
        <f>RiskRegister[[#This Row],[Inherent Impact Level]]&amp;"-"&amp;RiskRegister[[#This Row],[Inherent Likelihood Level]]</f>
        <v>-- Select Impact ----- Select Likelihood --</v>
      </c>
      <c r="AK179" s="22" t="str">
        <f>RiskRegister[[#This Row],[Residual Impact Level]]&amp;"-"&amp;RiskRegister[[#This Row],[Residual Likelihood Level]]</f>
        <v>-- Select Impact ----- Select Likelihood --</v>
      </c>
      <c r="AL179" s="22" t="str">
        <f t="shared" si="4"/>
        <v>Error</v>
      </c>
      <c r="AM179" s="22" t="str">
        <f>IF(RiskRegister[[#This Row],[Risk Status]]="Closed",RiskRegister[[#This Row],[Residual Impact Level]],RiskRegister[[#This Row],[Inherent Impact Level]])</f>
        <v>-- Select Impact --</v>
      </c>
      <c r="AN179" s="22" t="str">
        <f>IF(RiskRegister[[#This Row],[Risk Status]]="Closed",RiskRegister[[#This Row],[Residual Likelihood Level]],RiskRegister[[#This Row],[Inherent Likelihood Level]])</f>
        <v>-- Select Likelihood --</v>
      </c>
      <c r="AO179" s="22" t="str">
        <f>IF(RiskRegister[[#This Row],[Risk Status]]="Closed",RiskRegister[[#This Row],[Residual-I-L-Combo]],RiskRegister[[#This Row],[Inherent-I-L-Combo]])</f>
        <v>-- Select Impact ----- Select Likelihood --</v>
      </c>
      <c r="AP179" s="22" t="str">
        <f t="shared" si="5"/>
        <v>-- Error --</v>
      </c>
    </row>
    <row r="180" spans="1:42" s="18" customFormat="1" ht="64" x14ac:dyDescent="0.2">
      <c r="A180" s="18">
        <v>177</v>
      </c>
      <c r="G180" s="18" t="s">
        <v>87</v>
      </c>
      <c r="I180" s="18" t="s">
        <v>85</v>
      </c>
      <c r="L180" s="18" t="s">
        <v>112</v>
      </c>
      <c r="M180" s="19" t="str">
        <f>VLOOKUP(RiskRegister[[#This Row],[Inherent Impact Level]],'Rating factors'!$F$4:$G$9,2,FALSE)</f>
        <v>--- Error ---</v>
      </c>
      <c r="N180" s="18" t="s">
        <v>89</v>
      </c>
      <c r="O180" s="19" t="str">
        <f>VLOOKUP(RiskRegister[[#This Row],[Inherent Likelihood Level]],'Rating factors'!$F$16:$G$21,2,FALSE)</f>
        <v>--- Error ---</v>
      </c>
      <c r="P180" s="19" t="str">
        <f>IFERROR(VLOOKUP(RiskRegister[[#This Row],[Inherent Risk Rating]],'Rating factors'!$F$30:$G$44,2,FALSE),"-- Error --")</f>
        <v>-- Error --</v>
      </c>
      <c r="Q180" s="19" t="str">
        <f>IFERROR(RiskRegister[[#This Row],[Inherent Impact Rating]]*RiskRegister[[#This Row],[Inherent Likelihood Rating]],"-- Error --")</f>
        <v>-- Error --</v>
      </c>
      <c r="R180" s="18" t="s">
        <v>111</v>
      </c>
      <c r="T180" s="18" t="s">
        <v>112</v>
      </c>
      <c r="U180" s="19" t="str">
        <f>VLOOKUP(RiskRegister[[#This Row],[Residual Impact Level]],'Rating factors'!$F$4:$G$9,2,FALSE)</f>
        <v>--- Error ---</v>
      </c>
      <c r="V180" s="18" t="s">
        <v>89</v>
      </c>
      <c r="W180" s="19" t="str">
        <f>VLOOKUP(RiskRegister[[#This Row],[Residual Likelihood Level]],'Rating factors'!$F$16:$G$21,2,FALSE)</f>
        <v>--- Error ---</v>
      </c>
      <c r="X180" s="19" t="str">
        <f>IFERROR(VLOOKUP(RiskRegister[[#This Row],[Residual Risk Rating]],'Rating factors'!$F$30:$G$44,2,FALSE),"-- Error --")</f>
        <v>-- Error --</v>
      </c>
      <c r="Y180" s="19" t="str">
        <f>IFERROR(RiskRegister[[#This Row],[Residual Impact Rating]]*RiskRegister[[#This Row],[Residual Likelihood Rating]],"-- Error --")</f>
        <v>-- Error --</v>
      </c>
      <c r="Z180" s="18" t="s">
        <v>113</v>
      </c>
      <c r="AB180" s="61"/>
      <c r="AD180" s="22" t="str">
        <f ca="1">IF(ISBLANK(RiskRegister[[#This Row],[Risk Due Date]]), "Missing Risk Due Date", IF(RiskRegister[[#This Row],[Risk Due Date]] &lt; TODAY(), "Overdue", "Not Overdue"))</f>
        <v>Missing Risk Due Date</v>
      </c>
      <c r="AF180" s="22" t="str">
        <f>IF(ISBLANK(RiskRegister[[#This Row],[Risk Due Date]]), "Missing Risk Due Date", TEXT(RiskRegister[[#This Row],[Risk Due Date]], "YYYY-MM"))</f>
        <v>Missing Risk Due Date</v>
      </c>
      <c r="AG180" s="22" t="str">
        <f>IF(RiskRegister[[#This Row],[Created Date]]="","Created Date missing",(TEXT(RiskRegister[[#This Row],[Created Date]],"mmm") &amp; "-" &amp; YEAR(RiskRegister[[#This Row],[Created Date]])))</f>
        <v>Created Date missing</v>
      </c>
      <c r="AH180" s="79">
        <f>IF(RiskRegister[[#This Row],[Risk Status]]="Closed",RiskRegister[[#This Row],[Risk Close Date]],RiskRegister[[#This Row],[Risk Due Date]])</f>
        <v>0</v>
      </c>
      <c r="AI180" s="79">
        <f>IF(RiskRegister[[#This Row],[Risk-Change-Date]]=0,DATE(2030,1,1),RiskRegister[[#This Row],[Risk-Change-Date]])</f>
        <v>47484</v>
      </c>
      <c r="AJ180" s="22" t="str">
        <f>RiskRegister[[#This Row],[Inherent Impact Level]]&amp;"-"&amp;RiskRegister[[#This Row],[Inherent Likelihood Level]]</f>
        <v>-- Select Impact ----- Select Likelihood --</v>
      </c>
      <c r="AK180" s="22" t="str">
        <f>RiskRegister[[#This Row],[Residual Impact Level]]&amp;"-"&amp;RiskRegister[[#This Row],[Residual Likelihood Level]]</f>
        <v>-- Select Impact ----- Select Likelihood --</v>
      </c>
      <c r="AL180" s="22" t="str">
        <f t="shared" si="4"/>
        <v>Error</v>
      </c>
      <c r="AM180" s="22" t="str">
        <f>IF(RiskRegister[[#This Row],[Risk Status]]="Closed",RiskRegister[[#This Row],[Residual Impact Level]],RiskRegister[[#This Row],[Inherent Impact Level]])</f>
        <v>-- Select Impact --</v>
      </c>
      <c r="AN180" s="22" t="str">
        <f>IF(RiskRegister[[#This Row],[Risk Status]]="Closed",RiskRegister[[#This Row],[Residual Likelihood Level]],RiskRegister[[#This Row],[Inherent Likelihood Level]])</f>
        <v>-- Select Likelihood --</v>
      </c>
      <c r="AO180" s="22" t="str">
        <f>IF(RiskRegister[[#This Row],[Risk Status]]="Closed",RiskRegister[[#This Row],[Residual-I-L-Combo]],RiskRegister[[#This Row],[Inherent-I-L-Combo]])</f>
        <v>-- Select Impact ----- Select Likelihood --</v>
      </c>
      <c r="AP180" s="22" t="str">
        <f t="shared" si="5"/>
        <v>-- Error --</v>
      </c>
    </row>
    <row r="181" spans="1:42" s="18" customFormat="1" ht="64" x14ac:dyDescent="0.2">
      <c r="A181" s="18">
        <v>178</v>
      </c>
      <c r="G181" s="18" t="s">
        <v>87</v>
      </c>
      <c r="I181" s="18" t="s">
        <v>85</v>
      </c>
      <c r="L181" s="18" t="s">
        <v>112</v>
      </c>
      <c r="M181" s="19" t="str">
        <f>VLOOKUP(RiskRegister[[#This Row],[Inherent Impact Level]],'Rating factors'!$F$4:$G$9,2,FALSE)</f>
        <v>--- Error ---</v>
      </c>
      <c r="N181" s="18" t="s">
        <v>89</v>
      </c>
      <c r="O181" s="19" t="str">
        <f>VLOOKUP(RiskRegister[[#This Row],[Inherent Likelihood Level]],'Rating factors'!$F$16:$G$21,2,FALSE)</f>
        <v>--- Error ---</v>
      </c>
      <c r="P181" s="19" t="str">
        <f>IFERROR(VLOOKUP(RiskRegister[[#This Row],[Inherent Risk Rating]],'Rating factors'!$F$30:$G$44,2,FALSE),"-- Error --")</f>
        <v>-- Error --</v>
      </c>
      <c r="Q181" s="19" t="str">
        <f>IFERROR(RiskRegister[[#This Row],[Inherent Impact Rating]]*RiskRegister[[#This Row],[Inherent Likelihood Rating]],"-- Error --")</f>
        <v>-- Error --</v>
      </c>
      <c r="R181" s="18" t="s">
        <v>111</v>
      </c>
      <c r="T181" s="18" t="s">
        <v>112</v>
      </c>
      <c r="U181" s="19" t="str">
        <f>VLOOKUP(RiskRegister[[#This Row],[Residual Impact Level]],'Rating factors'!$F$4:$G$9,2,FALSE)</f>
        <v>--- Error ---</v>
      </c>
      <c r="V181" s="18" t="s">
        <v>89</v>
      </c>
      <c r="W181" s="19" t="str">
        <f>VLOOKUP(RiskRegister[[#This Row],[Residual Likelihood Level]],'Rating factors'!$F$16:$G$21,2,FALSE)</f>
        <v>--- Error ---</v>
      </c>
      <c r="X181" s="19" t="str">
        <f>IFERROR(VLOOKUP(RiskRegister[[#This Row],[Residual Risk Rating]],'Rating factors'!$F$30:$G$44,2,FALSE),"-- Error --")</f>
        <v>-- Error --</v>
      </c>
      <c r="Y181" s="19" t="str">
        <f>IFERROR(RiskRegister[[#This Row],[Residual Impact Rating]]*RiskRegister[[#This Row],[Residual Likelihood Rating]],"-- Error --")</f>
        <v>-- Error --</v>
      </c>
      <c r="Z181" s="18" t="s">
        <v>113</v>
      </c>
      <c r="AB181" s="61"/>
      <c r="AD181" s="22" t="str">
        <f ca="1">IF(ISBLANK(RiskRegister[[#This Row],[Risk Due Date]]), "Missing Risk Due Date", IF(RiskRegister[[#This Row],[Risk Due Date]] &lt; TODAY(), "Overdue", "Not Overdue"))</f>
        <v>Missing Risk Due Date</v>
      </c>
      <c r="AF181" s="22" t="str">
        <f>IF(ISBLANK(RiskRegister[[#This Row],[Risk Due Date]]), "Missing Risk Due Date", TEXT(RiskRegister[[#This Row],[Risk Due Date]], "YYYY-MM"))</f>
        <v>Missing Risk Due Date</v>
      </c>
      <c r="AG181" s="22" t="str">
        <f>IF(RiskRegister[[#This Row],[Created Date]]="","Created Date missing",(TEXT(RiskRegister[[#This Row],[Created Date]],"mmm") &amp; "-" &amp; YEAR(RiskRegister[[#This Row],[Created Date]])))</f>
        <v>Created Date missing</v>
      </c>
      <c r="AH181" s="79">
        <f>IF(RiskRegister[[#This Row],[Risk Status]]="Closed",RiskRegister[[#This Row],[Risk Close Date]],RiskRegister[[#This Row],[Risk Due Date]])</f>
        <v>0</v>
      </c>
      <c r="AI181" s="79">
        <f>IF(RiskRegister[[#This Row],[Risk-Change-Date]]=0,DATE(2030,1,1),RiskRegister[[#This Row],[Risk-Change-Date]])</f>
        <v>47484</v>
      </c>
      <c r="AJ181" s="22" t="str">
        <f>RiskRegister[[#This Row],[Inherent Impact Level]]&amp;"-"&amp;RiskRegister[[#This Row],[Inherent Likelihood Level]]</f>
        <v>-- Select Impact ----- Select Likelihood --</v>
      </c>
      <c r="AK181" s="22" t="str">
        <f>RiskRegister[[#This Row],[Residual Impact Level]]&amp;"-"&amp;RiskRegister[[#This Row],[Residual Likelihood Level]]</f>
        <v>-- Select Impact ----- Select Likelihood --</v>
      </c>
      <c r="AL181" s="22" t="str">
        <f t="shared" si="4"/>
        <v>Error</v>
      </c>
      <c r="AM181" s="22" t="str">
        <f>IF(RiskRegister[[#This Row],[Risk Status]]="Closed",RiskRegister[[#This Row],[Residual Impact Level]],RiskRegister[[#This Row],[Inherent Impact Level]])</f>
        <v>-- Select Impact --</v>
      </c>
      <c r="AN181" s="22" t="str">
        <f>IF(RiskRegister[[#This Row],[Risk Status]]="Closed",RiskRegister[[#This Row],[Residual Likelihood Level]],RiskRegister[[#This Row],[Inherent Likelihood Level]])</f>
        <v>-- Select Likelihood --</v>
      </c>
      <c r="AO181" s="22" t="str">
        <f>IF(RiskRegister[[#This Row],[Risk Status]]="Closed",RiskRegister[[#This Row],[Residual-I-L-Combo]],RiskRegister[[#This Row],[Inherent-I-L-Combo]])</f>
        <v>-- Select Impact ----- Select Likelihood --</v>
      </c>
      <c r="AP181" s="22" t="str">
        <f t="shared" si="5"/>
        <v>-- Error --</v>
      </c>
    </row>
    <row r="182" spans="1:42" s="18" customFormat="1" ht="64" x14ac:dyDescent="0.2">
      <c r="A182" s="18">
        <v>179</v>
      </c>
      <c r="G182" s="18" t="s">
        <v>87</v>
      </c>
      <c r="I182" s="18" t="s">
        <v>85</v>
      </c>
      <c r="L182" s="18" t="s">
        <v>112</v>
      </c>
      <c r="M182" s="19" t="str">
        <f>VLOOKUP(RiskRegister[[#This Row],[Inherent Impact Level]],'Rating factors'!$F$4:$G$9,2,FALSE)</f>
        <v>--- Error ---</v>
      </c>
      <c r="N182" s="18" t="s">
        <v>89</v>
      </c>
      <c r="O182" s="19" t="str">
        <f>VLOOKUP(RiskRegister[[#This Row],[Inherent Likelihood Level]],'Rating factors'!$F$16:$G$21,2,FALSE)</f>
        <v>--- Error ---</v>
      </c>
      <c r="P182" s="19" t="str">
        <f>IFERROR(VLOOKUP(RiskRegister[[#This Row],[Inherent Risk Rating]],'Rating factors'!$F$30:$G$44,2,FALSE),"-- Error --")</f>
        <v>-- Error --</v>
      </c>
      <c r="Q182" s="19" t="str">
        <f>IFERROR(RiskRegister[[#This Row],[Inherent Impact Rating]]*RiskRegister[[#This Row],[Inherent Likelihood Rating]],"-- Error --")</f>
        <v>-- Error --</v>
      </c>
      <c r="R182" s="18" t="s">
        <v>111</v>
      </c>
      <c r="T182" s="18" t="s">
        <v>112</v>
      </c>
      <c r="U182" s="19" t="str">
        <f>VLOOKUP(RiskRegister[[#This Row],[Residual Impact Level]],'Rating factors'!$F$4:$G$9,2,FALSE)</f>
        <v>--- Error ---</v>
      </c>
      <c r="V182" s="18" t="s">
        <v>89</v>
      </c>
      <c r="W182" s="19" t="str">
        <f>VLOOKUP(RiskRegister[[#This Row],[Residual Likelihood Level]],'Rating factors'!$F$16:$G$21,2,FALSE)</f>
        <v>--- Error ---</v>
      </c>
      <c r="X182" s="19" t="str">
        <f>IFERROR(VLOOKUP(RiskRegister[[#This Row],[Residual Risk Rating]],'Rating factors'!$F$30:$G$44,2,FALSE),"-- Error --")</f>
        <v>-- Error --</v>
      </c>
      <c r="Y182" s="19" t="str">
        <f>IFERROR(RiskRegister[[#This Row],[Residual Impact Rating]]*RiskRegister[[#This Row],[Residual Likelihood Rating]],"-- Error --")</f>
        <v>-- Error --</v>
      </c>
      <c r="Z182" s="18" t="s">
        <v>113</v>
      </c>
      <c r="AB182" s="61"/>
      <c r="AD182" s="22" t="str">
        <f ca="1">IF(ISBLANK(RiskRegister[[#This Row],[Risk Due Date]]), "Missing Risk Due Date", IF(RiskRegister[[#This Row],[Risk Due Date]] &lt; TODAY(), "Overdue", "Not Overdue"))</f>
        <v>Missing Risk Due Date</v>
      </c>
      <c r="AF182" s="22" t="str">
        <f>IF(ISBLANK(RiskRegister[[#This Row],[Risk Due Date]]), "Missing Risk Due Date", TEXT(RiskRegister[[#This Row],[Risk Due Date]], "YYYY-MM"))</f>
        <v>Missing Risk Due Date</v>
      </c>
      <c r="AG182" s="22" t="str">
        <f>IF(RiskRegister[[#This Row],[Created Date]]="","Created Date missing",(TEXT(RiskRegister[[#This Row],[Created Date]],"mmm") &amp; "-" &amp; YEAR(RiskRegister[[#This Row],[Created Date]])))</f>
        <v>Created Date missing</v>
      </c>
      <c r="AH182" s="79">
        <f>IF(RiskRegister[[#This Row],[Risk Status]]="Closed",RiskRegister[[#This Row],[Risk Close Date]],RiskRegister[[#This Row],[Risk Due Date]])</f>
        <v>0</v>
      </c>
      <c r="AI182" s="79">
        <f>IF(RiskRegister[[#This Row],[Risk-Change-Date]]=0,DATE(2030,1,1),RiskRegister[[#This Row],[Risk-Change-Date]])</f>
        <v>47484</v>
      </c>
      <c r="AJ182" s="22" t="str">
        <f>RiskRegister[[#This Row],[Inherent Impact Level]]&amp;"-"&amp;RiskRegister[[#This Row],[Inherent Likelihood Level]]</f>
        <v>-- Select Impact ----- Select Likelihood --</v>
      </c>
      <c r="AK182" s="22" t="str">
        <f>RiskRegister[[#This Row],[Residual Impact Level]]&amp;"-"&amp;RiskRegister[[#This Row],[Residual Likelihood Level]]</f>
        <v>-- Select Impact ----- Select Likelihood --</v>
      </c>
      <c r="AL182" s="22" t="str">
        <f t="shared" si="4"/>
        <v>Error</v>
      </c>
      <c r="AM182" s="22" t="str">
        <f>IF(RiskRegister[[#This Row],[Risk Status]]="Closed",RiskRegister[[#This Row],[Residual Impact Level]],RiskRegister[[#This Row],[Inherent Impact Level]])</f>
        <v>-- Select Impact --</v>
      </c>
      <c r="AN182" s="22" t="str">
        <f>IF(RiskRegister[[#This Row],[Risk Status]]="Closed",RiskRegister[[#This Row],[Residual Likelihood Level]],RiskRegister[[#This Row],[Inherent Likelihood Level]])</f>
        <v>-- Select Likelihood --</v>
      </c>
      <c r="AO182" s="22" t="str">
        <f>IF(RiskRegister[[#This Row],[Risk Status]]="Closed",RiskRegister[[#This Row],[Residual-I-L-Combo]],RiskRegister[[#This Row],[Inherent-I-L-Combo]])</f>
        <v>-- Select Impact ----- Select Likelihood --</v>
      </c>
      <c r="AP182" s="22" t="str">
        <f t="shared" si="5"/>
        <v>-- Error --</v>
      </c>
    </row>
    <row r="183" spans="1:42" s="18" customFormat="1" ht="64" x14ac:dyDescent="0.2">
      <c r="A183" s="18">
        <v>180</v>
      </c>
      <c r="G183" s="18" t="s">
        <v>87</v>
      </c>
      <c r="I183" s="18" t="s">
        <v>85</v>
      </c>
      <c r="L183" s="18" t="s">
        <v>112</v>
      </c>
      <c r="M183" s="19" t="str">
        <f>VLOOKUP(RiskRegister[[#This Row],[Inherent Impact Level]],'Rating factors'!$F$4:$G$9,2,FALSE)</f>
        <v>--- Error ---</v>
      </c>
      <c r="N183" s="18" t="s">
        <v>89</v>
      </c>
      <c r="O183" s="19" t="str">
        <f>VLOOKUP(RiskRegister[[#This Row],[Inherent Likelihood Level]],'Rating factors'!$F$16:$G$21,2,FALSE)</f>
        <v>--- Error ---</v>
      </c>
      <c r="P183" s="19" t="str">
        <f>IFERROR(VLOOKUP(RiskRegister[[#This Row],[Inherent Risk Rating]],'Rating factors'!$F$30:$G$44,2,FALSE),"-- Error --")</f>
        <v>-- Error --</v>
      </c>
      <c r="Q183" s="19" t="str">
        <f>IFERROR(RiskRegister[[#This Row],[Inherent Impact Rating]]*RiskRegister[[#This Row],[Inherent Likelihood Rating]],"-- Error --")</f>
        <v>-- Error --</v>
      </c>
      <c r="R183" s="18" t="s">
        <v>111</v>
      </c>
      <c r="T183" s="18" t="s">
        <v>112</v>
      </c>
      <c r="U183" s="19" t="str">
        <f>VLOOKUP(RiskRegister[[#This Row],[Residual Impact Level]],'Rating factors'!$F$4:$G$9,2,FALSE)</f>
        <v>--- Error ---</v>
      </c>
      <c r="V183" s="18" t="s">
        <v>89</v>
      </c>
      <c r="W183" s="19" t="str">
        <f>VLOOKUP(RiskRegister[[#This Row],[Residual Likelihood Level]],'Rating factors'!$F$16:$G$21,2,FALSE)</f>
        <v>--- Error ---</v>
      </c>
      <c r="X183" s="19" t="str">
        <f>IFERROR(VLOOKUP(RiskRegister[[#This Row],[Residual Risk Rating]],'Rating factors'!$F$30:$G$44,2,FALSE),"-- Error --")</f>
        <v>-- Error --</v>
      </c>
      <c r="Y183" s="19" t="str">
        <f>IFERROR(RiskRegister[[#This Row],[Residual Impact Rating]]*RiskRegister[[#This Row],[Residual Likelihood Rating]],"-- Error --")</f>
        <v>-- Error --</v>
      </c>
      <c r="Z183" s="18" t="s">
        <v>113</v>
      </c>
      <c r="AB183" s="61"/>
      <c r="AD183" s="22" t="str">
        <f ca="1">IF(ISBLANK(RiskRegister[[#This Row],[Risk Due Date]]), "Missing Risk Due Date", IF(RiskRegister[[#This Row],[Risk Due Date]] &lt; TODAY(), "Overdue", "Not Overdue"))</f>
        <v>Missing Risk Due Date</v>
      </c>
      <c r="AF183" s="22" t="str">
        <f>IF(ISBLANK(RiskRegister[[#This Row],[Risk Due Date]]), "Missing Risk Due Date", TEXT(RiskRegister[[#This Row],[Risk Due Date]], "YYYY-MM"))</f>
        <v>Missing Risk Due Date</v>
      </c>
      <c r="AG183" s="22" t="str">
        <f>IF(RiskRegister[[#This Row],[Created Date]]="","Created Date missing",(TEXT(RiskRegister[[#This Row],[Created Date]],"mmm") &amp; "-" &amp; YEAR(RiskRegister[[#This Row],[Created Date]])))</f>
        <v>Created Date missing</v>
      </c>
      <c r="AH183" s="79">
        <f>IF(RiskRegister[[#This Row],[Risk Status]]="Closed",RiskRegister[[#This Row],[Risk Close Date]],RiskRegister[[#This Row],[Risk Due Date]])</f>
        <v>0</v>
      </c>
      <c r="AI183" s="79">
        <f>IF(RiskRegister[[#This Row],[Risk-Change-Date]]=0,DATE(2030,1,1),RiskRegister[[#This Row],[Risk-Change-Date]])</f>
        <v>47484</v>
      </c>
      <c r="AJ183" s="22" t="str">
        <f>RiskRegister[[#This Row],[Inherent Impact Level]]&amp;"-"&amp;RiskRegister[[#This Row],[Inherent Likelihood Level]]</f>
        <v>-- Select Impact ----- Select Likelihood --</v>
      </c>
      <c r="AK183" s="22" t="str">
        <f>RiskRegister[[#This Row],[Residual Impact Level]]&amp;"-"&amp;RiskRegister[[#This Row],[Residual Likelihood Level]]</f>
        <v>-- Select Impact ----- Select Likelihood --</v>
      </c>
      <c r="AL183" s="22" t="str">
        <f t="shared" si="4"/>
        <v>Error</v>
      </c>
      <c r="AM183" s="22" t="str">
        <f>IF(RiskRegister[[#This Row],[Risk Status]]="Closed",RiskRegister[[#This Row],[Residual Impact Level]],RiskRegister[[#This Row],[Inherent Impact Level]])</f>
        <v>-- Select Impact --</v>
      </c>
      <c r="AN183" s="22" t="str">
        <f>IF(RiskRegister[[#This Row],[Risk Status]]="Closed",RiskRegister[[#This Row],[Residual Likelihood Level]],RiskRegister[[#This Row],[Inherent Likelihood Level]])</f>
        <v>-- Select Likelihood --</v>
      </c>
      <c r="AO183" s="22" t="str">
        <f>IF(RiskRegister[[#This Row],[Risk Status]]="Closed",RiskRegister[[#This Row],[Residual-I-L-Combo]],RiskRegister[[#This Row],[Inherent-I-L-Combo]])</f>
        <v>-- Select Impact ----- Select Likelihood --</v>
      </c>
      <c r="AP183" s="22" t="str">
        <f t="shared" si="5"/>
        <v>-- Error --</v>
      </c>
    </row>
    <row r="184" spans="1:42" s="18" customFormat="1" ht="64" x14ac:dyDescent="0.2">
      <c r="A184" s="18">
        <v>181</v>
      </c>
      <c r="G184" s="18" t="s">
        <v>87</v>
      </c>
      <c r="I184" s="18" t="s">
        <v>85</v>
      </c>
      <c r="L184" s="18" t="s">
        <v>112</v>
      </c>
      <c r="M184" s="19" t="str">
        <f>VLOOKUP(RiskRegister[[#This Row],[Inherent Impact Level]],'Rating factors'!$F$4:$G$9,2,FALSE)</f>
        <v>--- Error ---</v>
      </c>
      <c r="N184" s="18" t="s">
        <v>89</v>
      </c>
      <c r="O184" s="19" t="str">
        <f>VLOOKUP(RiskRegister[[#This Row],[Inherent Likelihood Level]],'Rating factors'!$F$16:$G$21,2,FALSE)</f>
        <v>--- Error ---</v>
      </c>
      <c r="P184" s="19" t="str">
        <f>IFERROR(VLOOKUP(RiskRegister[[#This Row],[Inherent Risk Rating]],'Rating factors'!$F$30:$G$44,2,FALSE),"-- Error --")</f>
        <v>-- Error --</v>
      </c>
      <c r="Q184" s="19" t="str">
        <f>IFERROR(RiskRegister[[#This Row],[Inherent Impact Rating]]*RiskRegister[[#This Row],[Inherent Likelihood Rating]],"-- Error --")</f>
        <v>-- Error --</v>
      </c>
      <c r="R184" s="18" t="s">
        <v>111</v>
      </c>
      <c r="T184" s="18" t="s">
        <v>112</v>
      </c>
      <c r="U184" s="19" t="str">
        <f>VLOOKUP(RiskRegister[[#This Row],[Residual Impact Level]],'Rating factors'!$F$4:$G$9,2,FALSE)</f>
        <v>--- Error ---</v>
      </c>
      <c r="V184" s="18" t="s">
        <v>89</v>
      </c>
      <c r="W184" s="19" t="str">
        <f>VLOOKUP(RiskRegister[[#This Row],[Residual Likelihood Level]],'Rating factors'!$F$16:$G$21,2,FALSE)</f>
        <v>--- Error ---</v>
      </c>
      <c r="X184" s="19" t="str">
        <f>IFERROR(VLOOKUP(RiskRegister[[#This Row],[Residual Risk Rating]],'Rating factors'!$F$30:$G$44,2,FALSE),"-- Error --")</f>
        <v>-- Error --</v>
      </c>
      <c r="Y184" s="19" t="str">
        <f>IFERROR(RiskRegister[[#This Row],[Residual Impact Rating]]*RiskRegister[[#This Row],[Residual Likelihood Rating]],"-- Error --")</f>
        <v>-- Error --</v>
      </c>
      <c r="Z184" s="18" t="s">
        <v>113</v>
      </c>
      <c r="AB184" s="61"/>
      <c r="AD184" s="22" t="str">
        <f ca="1">IF(ISBLANK(RiskRegister[[#This Row],[Risk Due Date]]), "Missing Risk Due Date", IF(RiskRegister[[#This Row],[Risk Due Date]] &lt; TODAY(), "Overdue", "Not Overdue"))</f>
        <v>Missing Risk Due Date</v>
      </c>
      <c r="AF184" s="22" t="str">
        <f>IF(ISBLANK(RiskRegister[[#This Row],[Risk Due Date]]), "Missing Risk Due Date", TEXT(RiskRegister[[#This Row],[Risk Due Date]], "YYYY-MM"))</f>
        <v>Missing Risk Due Date</v>
      </c>
      <c r="AG184" s="22" t="str">
        <f>IF(RiskRegister[[#This Row],[Created Date]]="","Created Date missing",(TEXT(RiskRegister[[#This Row],[Created Date]],"mmm") &amp; "-" &amp; YEAR(RiskRegister[[#This Row],[Created Date]])))</f>
        <v>Created Date missing</v>
      </c>
      <c r="AH184" s="79">
        <f>IF(RiskRegister[[#This Row],[Risk Status]]="Closed",RiskRegister[[#This Row],[Risk Close Date]],RiskRegister[[#This Row],[Risk Due Date]])</f>
        <v>0</v>
      </c>
      <c r="AI184" s="79">
        <f>IF(RiskRegister[[#This Row],[Risk-Change-Date]]=0,DATE(2030,1,1),RiskRegister[[#This Row],[Risk-Change-Date]])</f>
        <v>47484</v>
      </c>
      <c r="AJ184" s="22" t="str">
        <f>RiskRegister[[#This Row],[Inherent Impact Level]]&amp;"-"&amp;RiskRegister[[#This Row],[Inherent Likelihood Level]]</f>
        <v>-- Select Impact ----- Select Likelihood --</v>
      </c>
      <c r="AK184" s="22" t="str">
        <f>RiskRegister[[#This Row],[Residual Impact Level]]&amp;"-"&amp;RiskRegister[[#This Row],[Residual Likelihood Level]]</f>
        <v>-- Select Impact ----- Select Likelihood --</v>
      </c>
      <c r="AL184" s="22" t="str">
        <f t="shared" si="4"/>
        <v>Error</v>
      </c>
      <c r="AM184" s="22" t="str">
        <f>IF(RiskRegister[[#This Row],[Risk Status]]="Closed",RiskRegister[[#This Row],[Residual Impact Level]],RiskRegister[[#This Row],[Inherent Impact Level]])</f>
        <v>-- Select Impact --</v>
      </c>
      <c r="AN184" s="22" t="str">
        <f>IF(RiskRegister[[#This Row],[Risk Status]]="Closed",RiskRegister[[#This Row],[Residual Likelihood Level]],RiskRegister[[#This Row],[Inherent Likelihood Level]])</f>
        <v>-- Select Likelihood --</v>
      </c>
      <c r="AO184" s="22" t="str">
        <f>IF(RiskRegister[[#This Row],[Risk Status]]="Closed",RiskRegister[[#This Row],[Residual-I-L-Combo]],RiskRegister[[#This Row],[Inherent-I-L-Combo]])</f>
        <v>-- Select Impact ----- Select Likelihood --</v>
      </c>
      <c r="AP184" s="22" t="str">
        <f t="shared" si="5"/>
        <v>-- Error --</v>
      </c>
    </row>
    <row r="185" spans="1:42" s="18" customFormat="1" ht="64" x14ac:dyDescent="0.2">
      <c r="A185" s="18">
        <v>182</v>
      </c>
      <c r="G185" s="18" t="s">
        <v>87</v>
      </c>
      <c r="I185" s="18" t="s">
        <v>85</v>
      </c>
      <c r="L185" s="18" t="s">
        <v>112</v>
      </c>
      <c r="M185" s="19" t="str">
        <f>VLOOKUP(RiskRegister[[#This Row],[Inherent Impact Level]],'Rating factors'!$F$4:$G$9,2,FALSE)</f>
        <v>--- Error ---</v>
      </c>
      <c r="N185" s="18" t="s">
        <v>89</v>
      </c>
      <c r="O185" s="19" t="str">
        <f>VLOOKUP(RiskRegister[[#This Row],[Inherent Likelihood Level]],'Rating factors'!$F$16:$G$21,2,FALSE)</f>
        <v>--- Error ---</v>
      </c>
      <c r="P185" s="19" t="str">
        <f>IFERROR(VLOOKUP(RiskRegister[[#This Row],[Inherent Risk Rating]],'Rating factors'!$F$30:$G$44,2,FALSE),"-- Error --")</f>
        <v>-- Error --</v>
      </c>
      <c r="Q185" s="19" t="str">
        <f>IFERROR(RiskRegister[[#This Row],[Inherent Impact Rating]]*RiskRegister[[#This Row],[Inherent Likelihood Rating]],"-- Error --")</f>
        <v>-- Error --</v>
      </c>
      <c r="R185" s="18" t="s">
        <v>111</v>
      </c>
      <c r="T185" s="18" t="s">
        <v>112</v>
      </c>
      <c r="U185" s="19" t="str">
        <f>VLOOKUP(RiskRegister[[#This Row],[Residual Impact Level]],'Rating factors'!$F$4:$G$9,2,FALSE)</f>
        <v>--- Error ---</v>
      </c>
      <c r="V185" s="18" t="s">
        <v>89</v>
      </c>
      <c r="W185" s="19" t="str">
        <f>VLOOKUP(RiskRegister[[#This Row],[Residual Likelihood Level]],'Rating factors'!$F$16:$G$21,2,FALSE)</f>
        <v>--- Error ---</v>
      </c>
      <c r="X185" s="19" t="str">
        <f>IFERROR(VLOOKUP(RiskRegister[[#This Row],[Residual Risk Rating]],'Rating factors'!$F$30:$G$44,2,FALSE),"-- Error --")</f>
        <v>-- Error --</v>
      </c>
      <c r="Y185" s="19" t="str">
        <f>IFERROR(RiskRegister[[#This Row],[Residual Impact Rating]]*RiskRegister[[#This Row],[Residual Likelihood Rating]],"-- Error --")</f>
        <v>-- Error --</v>
      </c>
      <c r="Z185" s="18" t="s">
        <v>113</v>
      </c>
      <c r="AB185" s="61"/>
      <c r="AD185" s="22" t="str">
        <f ca="1">IF(ISBLANK(RiskRegister[[#This Row],[Risk Due Date]]), "Missing Risk Due Date", IF(RiskRegister[[#This Row],[Risk Due Date]] &lt; TODAY(), "Overdue", "Not Overdue"))</f>
        <v>Missing Risk Due Date</v>
      </c>
      <c r="AF185" s="22" t="str">
        <f>IF(ISBLANK(RiskRegister[[#This Row],[Risk Due Date]]), "Missing Risk Due Date", TEXT(RiskRegister[[#This Row],[Risk Due Date]], "YYYY-MM"))</f>
        <v>Missing Risk Due Date</v>
      </c>
      <c r="AG185" s="22" t="str">
        <f>IF(RiskRegister[[#This Row],[Created Date]]="","Created Date missing",(TEXT(RiskRegister[[#This Row],[Created Date]],"mmm") &amp; "-" &amp; YEAR(RiskRegister[[#This Row],[Created Date]])))</f>
        <v>Created Date missing</v>
      </c>
      <c r="AH185" s="79">
        <f>IF(RiskRegister[[#This Row],[Risk Status]]="Closed",RiskRegister[[#This Row],[Risk Close Date]],RiskRegister[[#This Row],[Risk Due Date]])</f>
        <v>0</v>
      </c>
      <c r="AI185" s="79">
        <f>IF(RiskRegister[[#This Row],[Risk-Change-Date]]=0,DATE(2030,1,1),RiskRegister[[#This Row],[Risk-Change-Date]])</f>
        <v>47484</v>
      </c>
      <c r="AJ185" s="22" t="str">
        <f>RiskRegister[[#This Row],[Inherent Impact Level]]&amp;"-"&amp;RiskRegister[[#This Row],[Inherent Likelihood Level]]</f>
        <v>-- Select Impact ----- Select Likelihood --</v>
      </c>
      <c r="AK185" s="22" t="str">
        <f>RiskRegister[[#This Row],[Residual Impact Level]]&amp;"-"&amp;RiskRegister[[#This Row],[Residual Likelihood Level]]</f>
        <v>-- Select Impact ----- Select Likelihood --</v>
      </c>
      <c r="AL185" s="22" t="str">
        <f t="shared" si="4"/>
        <v>Error</v>
      </c>
      <c r="AM185" s="22" t="str">
        <f>IF(RiskRegister[[#This Row],[Risk Status]]="Closed",RiskRegister[[#This Row],[Residual Impact Level]],RiskRegister[[#This Row],[Inherent Impact Level]])</f>
        <v>-- Select Impact --</v>
      </c>
      <c r="AN185" s="22" t="str">
        <f>IF(RiskRegister[[#This Row],[Risk Status]]="Closed",RiskRegister[[#This Row],[Residual Likelihood Level]],RiskRegister[[#This Row],[Inherent Likelihood Level]])</f>
        <v>-- Select Likelihood --</v>
      </c>
      <c r="AO185" s="22" t="str">
        <f>IF(RiskRegister[[#This Row],[Risk Status]]="Closed",RiskRegister[[#This Row],[Residual-I-L-Combo]],RiskRegister[[#This Row],[Inherent-I-L-Combo]])</f>
        <v>-- Select Impact ----- Select Likelihood --</v>
      </c>
      <c r="AP185" s="22" t="str">
        <f t="shared" si="5"/>
        <v>-- Error --</v>
      </c>
    </row>
    <row r="186" spans="1:42" s="18" customFormat="1" ht="64" x14ac:dyDescent="0.2">
      <c r="A186" s="18">
        <v>183</v>
      </c>
      <c r="G186" s="18" t="s">
        <v>87</v>
      </c>
      <c r="I186" s="18" t="s">
        <v>85</v>
      </c>
      <c r="L186" s="18" t="s">
        <v>112</v>
      </c>
      <c r="M186" s="19" t="str">
        <f>VLOOKUP(RiskRegister[[#This Row],[Inherent Impact Level]],'Rating factors'!$F$4:$G$9,2,FALSE)</f>
        <v>--- Error ---</v>
      </c>
      <c r="N186" s="18" t="s">
        <v>89</v>
      </c>
      <c r="O186" s="19" t="str">
        <f>VLOOKUP(RiskRegister[[#This Row],[Inherent Likelihood Level]],'Rating factors'!$F$16:$G$21,2,FALSE)</f>
        <v>--- Error ---</v>
      </c>
      <c r="P186" s="19" t="str">
        <f>IFERROR(VLOOKUP(RiskRegister[[#This Row],[Inherent Risk Rating]],'Rating factors'!$F$30:$G$44,2,FALSE),"-- Error --")</f>
        <v>-- Error --</v>
      </c>
      <c r="Q186" s="19" t="str">
        <f>IFERROR(RiskRegister[[#This Row],[Inherent Impact Rating]]*RiskRegister[[#This Row],[Inherent Likelihood Rating]],"-- Error --")</f>
        <v>-- Error --</v>
      </c>
      <c r="R186" s="18" t="s">
        <v>111</v>
      </c>
      <c r="T186" s="18" t="s">
        <v>112</v>
      </c>
      <c r="U186" s="19" t="str">
        <f>VLOOKUP(RiskRegister[[#This Row],[Residual Impact Level]],'Rating factors'!$F$4:$G$9,2,FALSE)</f>
        <v>--- Error ---</v>
      </c>
      <c r="V186" s="18" t="s">
        <v>89</v>
      </c>
      <c r="W186" s="19" t="str">
        <f>VLOOKUP(RiskRegister[[#This Row],[Residual Likelihood Level]],'Rating factors'!$F$16:$G$21,2,FALSE)</f>
        <v>--- Error ---</v>
      </c>
      <c r="X186" s="19" t="str">
        <f>IFERROR(VLOOKUP(RiskRegister[[#This Row],[Residual Risk Rating]],'Rating factors'!$F$30:$G$44,2,FALSE),"-- Error --")</f>
        <v>-- Error --</v>
      </c>
      <c r="Y186" s="19" t="str">
        <f>IFERROR(RiskRegister[[#This Row],[Residual Impact Rating]]*RiskRegister[[#This Row],[Residual Likelihood Rating]],"-- Error --")</f>
        <v>-- Error --</v>
      </c>
      <c r="Z186" s="18" t="s">
        <v>113</v>
      </c>
      <c r="AB186" s="61"/>
      <c r="AD186" s="22" t="str">
        <f ca="1">IF(ISBLANK(RiskRegister[[#This Row],[Risk Due Date]]), "Missing Risk Due Date", IF(RiskRegister[[#This Row],[Risk Due Date]] &lt; TODAY(), "Overdue", "Not Overdue"))</f>
        <v>Missing Risk Due Date</v>
      </c>
      <c r="AF186" s="22" t="str">
        <f>IF(ISBLANK(RiskRegister[[#This Row],[Risk Due Date]]), "Missing Risk Due Date", TEXT(RiskRegister[[#This Row],[Risk Due Date]], "YYYY-MM"))</f>
        <v>Missing Risk Due Date</v>
      </c>
      <c r="AG186" s="22" t="str">
        <f>IF(RiskRegister[[#This Row],[Created Date]]="","Created Date missing",(TEXT(RiskRegister[[#This Row],[Created Date]],"mmm") &amp; "-" &amp; YEAR(RiskRegister[[#This Row],[Created Date]])))</f>
        <v>Created Date missing</v>
      </c>
      <c r="AH186" s="79">
        <f>IF(RiskRegister[[#This Row],[Risk Status]]="Closed",RiskRegister[[#This Row],[Risk Close Date]],RiskRegister[[#This Row],[Risk Due Date]])</f>
        <v>0</v>
      </c>
      <c r="AI186" s="79">
        <f>IF(RiskRegister[[#This Row],[Risk-Change-Date]]=0,DATE(2030,1,1),RiskRegister[[#This Row],[Risk-Change-Date]])</f>
        <v>47484</v>
      </c>
      <c r="AJ186" s="22" t="str">
        <f>RiskRegister[[#This Row],[Inherent Impact Level]]&amp;"-"&amp;RiskRegister[[#This Row],[Inherent Likelihood Level]]</f>
        <v>-- Select Impact ----- Select Likelihood --</v>
      </c>
      <c r="AK186" s="22" t="str">
        <f>RiskRegister[[#This Row],[Residual Impact Level]]&amp;"-"&amp;RiskRegister[[#This Row],[Residual Likelihood Level]]</f>
        <v>-- Select Impact ----- Select Likelihood --</v>
      </c>
      <c r="AL186" s="22" t="str">
        <f t="shared" si="4"/>
        <v>Error</v>
      </c>
      <c r="AM186" s="22" t="str">
        <f>IF(RiskRegister[[#This Row],[Risk Status]]="Closed",RiskRegister[[#This Row],[Residual Impact Level]],RiskRegister[[#This Row],[Inherent Impact Level]])</f>
        <v>-- Select Impact --</v>
      </c>
      <c r="AN186" s="22" t="str">
        <f>IF(RiskRegister[[#This Row],[Risk Status]]="Closed",RiskRegister[[#This Row],[Residual Likelihood Level]],RiskRegister[[#This Row],[Inherent Likelihood Level]])</f>
        <v>-- Select Likelihood --</v>
      </c>
      <c r="AO186" s="22" t="str">
        <f>IF(RiskRegister[[#This Row],[Risk Status]]="Closed",RiskRegister[[#This Row],[Residual-I-L-Combo]],RiskRegister[[#This Row],[Inherent-I-L-Combo]])</f>
        <v>-- Select Impact ----- Select Likelihood --</v>
      </c>
      <c r="AP186" s="22" t="str">
        <f t="shared" si="5"/>
        <v>-- Error --</v>
      </c>
    </row>
    <row r="187" spans="1:42" s="18" customFormat="1" ht="64" x14ac:dyDescent="0.2">
      <c r="A187" s="18">
        <v>184</v>
      </c>
      <c r="G187" s="18" t="s">
        <v>87</v>
      </c>
      <c r="I187" s="18" t="s">
        <v>85</v>
      </c>
      <c r="L187" s="18" t="s">
        <v>112</v>
      </c>
      <c r="M187" s="19" t="str">
        <f>VLOOKUP(RiskRegister[[#This Row],[Inherent Impact Level]],'Rating factors'!$F$4:$G$9,2,FALSE)</f>
        <v>--- Error ---</v>
      </c>
      <c r="N187" s="18" t="s">
        <v>89</v>
      </c>
      <c r="O187" s="19" t="str">
        <f>VLOOKUP(RiskRegister[[#This Row],[Inherent Likelihood Level]],'Rating factors'!$F$16:$G$21,2,FALSE)</f>
        <v>--- Error ---</v>
      </c>
      <c r="P187" s="19" t="str">
        <f>IFERROR(VLOOKUP(RiskRegister[[#This Row],[Inherent Risk Rating]],'Rating factors'!$F$30:$G$44,2,FALSE),"-- Error --")</f>
        <v>-- Error --</v>
      </c>
      <c r="Q187" s="19" t="str">
        <f>IFERROR(RiskRegister[[#This Row],[Inherent Impact Rating]]*RiskRegister[[#This Row],[Inherent Likelihood Rating]],"-- Error --")</f>
        <v>-- Error --</v>
      </c>
      <c r="R187" s="18" t="s">
        <v>111</v>
      </c>
      <c r="T187" s="18" t="s">
        <v>112</v>
      </c>
      <c r="U187" s="19" t="str">
        <f>VLOOKUP(RiskRegister[[#This Row],[Residual Impact Level]],'Rating factors'!$F$4:$G$9,2,FALSE)</f>
        <v>--- Error ---</v>
      </c>
      <c r="V187" s="18" t="s">
        <v>89</v>
      </c>
      <c r="W187" s="19" t="str">
        <f>VLOOKUP(RiskRegister[[#This Row],[Residual Likelihood Level]],'Rating factors'!$F$16:$G$21,2,FALSE)</f>
        <v>--- Error ---</v>
      </c>
      <c r="X187" s="19" t="str">
        <f>IFERROR(VLOOKUP(RiskRegister[[#This Row],[Residual Risk Rating]],'Rating factors'!$F$30:$G$44,2,FALSE),"-- Error --")</f>
        <v>-- Error --</v>
      </c>
      <c r="Y187" s="19" t="str">
        <f>IFERROR(RiskRegister[[#This Row],[Residual Impact Rating]]*RiskRegister[[#This Row],[Residual Likelihood Rating]],"-- Error --")</f>
        <v>-- Error --</v>
      </c>
      <c r="Z187" s="18" t="s">
        <v>113</v>
      </c>
      <c r="AB187" s="61"/>
      <c r="AD187" s="22" t="str">
        <f ca="1">IF(ISBLANK(RiskRegister[[#This Row],[Risk Due Date]]), "Missing Risk Due Date", IF(RiskRegister[[#This Row],[Risk Due Date]] &lt; TODAY(), "Overdue", "Not Overdue"))</f>
        <v>Missing Risk Due Date</v>
      </c>
      <c r="AF187" s="22" t="str">
        <f>IF(ISBLANK(RiskRegister[[#This Row],[Risk Due Date]]), "Missing Risk Due Date", TEXT(RiskRegister[[#This Row],[Risk Due Date]], "YYYY-MM"))</f>
        <v>Missing Risk Due Date</v>
      </c>
      <c r="AG187" s="22" t="str">
        <f>IF(RiskRegister[[#This Row],[Created Date]]="","Created Date missing",(TEXT(RiskRegister[[#This Row],[Created Date]],"mmm") &amp; "-" &amp; YEAR(RiskRegister[[#This Row],[Created Date]])))</f>
        <v>Created Date missing</v>
      </c>
      <c r="AH187" s="79">
        <f>IF(RiskRegister[[#This Row],[Risk Status]]="Closed",RiskRegister[[#This Row],[Risk Close Date]],RiskRegister[[#This Row],[Risk Due Date]])</f>
        <v>0</v>
      </c>
      <c r="AI187" s="79">
        <f>IF(RiskRegister[[#This Row],[Risk-Change-Date]]=0,DATE(2030,1,1),RiskRegister[[#This Row],[Risk-Change-Date]])</f>
        <v>47484</v>
      </c>
      <c r="AJ187" s="22" t="str">
        <f>RiskRegister[[#This Row],[Inherent Impact Level]]&amp;"-"&amp;RiskRegister[[#This Row],[Inherent Likelihood Level]]</f>
        <v>-- Select Impact ----- Select Likelihood --</v>
      </c>
      <c r="AK187" s="22" t="str">
        <f>RiskRegister[[#This Row],[Residual Impact Level]]&amp;"-"&amp;RiskRegister[[#This Row],[Residual Likelihood Level]]</f>
        <v>-- Select Impact ----- Select Likelihood --</v>
      </c>
      <c r="AL187" s="22" t="str">
        <f t="shared" si="4"/>
        <v>Error</v>
      </c>
      <c r="AM187" s="22" t="str">
        <f>IF(RiskRegister[[#This Row],[Risk Status]]="Closed",RiskRegister[[#This Row],[Residual Impact Level]],RiskRegister[[#This Row],[Inherent Impact Level]])</f>
        <v>-- Select Impact --</v>
      </c>
      <c r="AN187" s="22" t="str">
        <f>IF(RiskRegister[[#This Row],[Risk Status]]="Closed",RiskRegister[[#This Row],[Residual Likelihood Level]],RiskRegister[[#This Row],[Inherent Likelihood Level]])</f>
        <v>-- Select Likelihood --</v>
      </c>
      <c r="AO187" s="22" t="str">
        <f>IF(RiskRegister[[#This Row],[Risk Status]]="Closed",RiskRegister[[#This Row],[Residual-I-L-Combo]],RiskRegister[[#This Row],[Inherent-I-L-Combo]])</f>
        <v>-- Select Impact ----- Select Likelihood --</v>
      </c>
      <c r="AP187" s="22" t="str">
        <f t="shared" si="5"/>
        <v>-- Error --</v>
      </c>
    </row>
    <row r="188" spans="1:42" s="18" customFormat="1" ht="64" x14ac:dyDescent="0.2">
      <c r="A188" s="18">
        <v>185</v>
      </c>
      <c r="G188" s="18" t="s">
        <v>87</v>
      </c>
      <c r="I188" s="18" t="s">
        <v>85</v>
      </c>
      <c r="L188" s="18" t="s">
        <v>112</v>
      </c>
      <c r="M188" s="19" t="str">
        <f>VLOOKUP(RiskRegister[[#This Row],[Inherent Impact Level]],'Rating factors'!$F$4:$G$9,2,FALSE)</f>
        <v>--- Error ---</v>
      </c>
      <c r="N188" s="18" t="s">
        <v>89</v>
      </c>
      <c r="O188" s="19" t="str">
        <f>VLOOKUP(RiskRegister[[#This Row],[Inherent Likelihood Level]],'Rating factors'!$F$16:$G$21,2,FALSE)</f>
        <v>--- Error ---</v>
      </c>
      <c r="P188" s="19" t="str">
        <f>IFERROR(VLOOKUP(RiskRegister[[#This Row],[Inherent Risk Rating]],'Rating factors'!$F$30:$G$44,2,FALSE),"-- Error --")</f>
        <v>-- Error --</v>
      </c>
      <c r="Q188" s="19" t="str">
        <f>IFERROR(RiskRegister[[#This Row],[Inherent Impact Rating]]*RiskRegister[[#This Row],[Inherent Likelihood Rating]],"-- Error --")</f>
        <v>-- Error --</v>
      </c>
      <c r="R188" s="18" t="s">
        <v>111</v>
      </c>
      <c r="T188" s="18" t="s">
        <v>112</v>
      </c>
      <c r="U188" s="19" t="str">
        <f>VLOOKUP(RiskRegister[[#This Row],[Residual Impact Level]],'Rating factors'!$F$4:$G$9,2,FALSE)</f>
        <v>--- Error ---</v>
      </c>
      <c r="V188" s="18" t="s">
        <v>89</v>
      </c>
      <c r="W188" s="19" t="str">
        <f>VLOOKUP(RiskRegister[[#This Row],[Residual Likelihood Level]],'Rating factors'!$F$16:$G$21,2,FALSE)</f>
        <v>--- Error ---</v>
      </c>
      <c r="X188" s="19" t="str">
        <f>IFERROR(VLOOKUP(RiskRegister[[#This Row],[Residual Risk Rating]],'Rating factors'!$F$30:$G$44,2,FALSE),"-- Error --")</f>
        <v>-- Error --</v>
      </c>
      <c r="Y188" s="19" t="str">
        <f>IFERROR(RiskRegister[[#This Row],[Residual Impact Rating]]*RiskRegister[[#This Row],[Residual Likelihood Rating]],"-- Error --")</f>
        <v>-- Error --</v>
      </c>
      <c r="Z188" s="18" t="s">
        <v>113</v>
      </c>
      <c r="AB188" s="61"/>
      <c r="AD188" s="22" t="str">
        <f ca="1">IF(ISBLANK(RiskRegister[[#This Row],[Risk Due Date]]), "Missing Risk Due Date", IF(RiskRegister[[#This Row],[Risk Due Date]] &lt; TODAY(), "Overdue", "Not Overdue"))</f>
        <v>Missing Risk Due Date</v>
      </c>
      <c r="AF188" s="22" t="str">
        <f>IF(ISBLANK(RiskRegister[[#This Row],[Risk Due Date]]), "Missing Risk Due Date", TEXT(RiskRegister[[#This Row],[Risk Due Date]], "YYYY-MM"))</f>
        <v>Missing Risk Due Date</v>
      </c>
      <c r="AG188" s="22" t="str">
        <f>IF(RiskRegister[[#This Row],[Created Date]]="","Created Date missing",(TEXT(RiskRegister[[#This Row],[Created Date]],"mmm") &amp; "-" &amp; YEAR(RiskRegister[[#This Row],[Created Date]])))</f>
        <v>Created Date missing</v>
      </c>
      <c r="AH188" s="79">
        <f>IF(RiskRegister[[#This Row],[Risk Status]]="Closed",RiskRegister[[#This Row],[Risk Close Date]],RiskRegister[[#This Row],[Risk Due Date]])</f>
        <v>0</v>
      </c>
      <c r="AI188" s="79">
        <f>IF(RiskRegister[[#This Row],[Risk-Change-Date]]=0,DATE(2030,1,1),RiskRegister[[#This Row],[Risk-Change-Date]])</f>
        <v>47484</v>
      </c>
      <c r="AJ188" s="22" t="str">
        <f>RiskRegister[[#This Row],[Inherent Impact Level]]&amp;"-"&amp;RiskRegister[[#This Row],[Inherent Likelihood Level]]</f>
        <v>-- Select Impact ----- Select Likelihood --</v>
      </c>
      <c r="AK188" s="22" t="str">
        <f>RiskRegister[[#This Row],[Residual Impact Level]]&amp;"-"&amp;RiskRegister[[#This Row],[Residual Likelihood Level]]</f>
        <v>-- Select Impact ----- Select Likelihood --</v>
      </c>
      <c r="AL188" s="22" t="str">
        <f t="shared" si="4"/>
        <v>Error</v>
      </c>
      <c r="AM188" s="22" t="str">
        <f>IF(RiskRegister[[#This Row],[Risk Status]]="Closed",RiskRegister[[#This Row],[Residual Impact Level]],RiskRegister[[#This Row],[Inherent Impact Level]])</f>
        <v>-- Select Impact --</v>
      </c>
      <c r="AN188" s="22" t="str">
        <f>IF(RiskRegister[[#This Row],[Risk Status]]="Closed",RiskRegister[[#This Row],[Residual Likelihood Level]],RiskRegister[[#This Row],[Inherent Likelihood Level]])</f>
        <v>-- Select Likelihood --</v>
      </c>
      <c r="AO188" s="22" t="str">
        <f>IF(RiskRegister[[#This Row],[Risk Status]]="Closed",RiskRegister[[#This Row],[Residual-I-L-Combo]],RiskRegister[[#This Row],[Inherent-I-L-Combo]])</f>
        <v>-- Select Impact ----- Select Likelihood --</v>
      </c>
      <c r="AP188" s="22" t="str">
        <f t="shared" si="5"/>
        <v>-- Error --</v>
      </c>
    </row>
    <row r="189" spans="1:42" s="18" customFormat="1" ht="64" x14ac:dyDescent="0.2">
      <c r="A189" s="18">
        <v>186</v>
      </c>
      <c r="G189" s="18" t="s">
        <v>87</v>
      </c>
      <c r="I189" s="18" t="s">
        <v>85</v>
      </c>
      <c r="L189" s="18" t="s">
        <v>112</v>
      </c>
      <c r="M189" s="19" t="str">
        <f>VLOOKUP(RiskRegister[[#This Row],[Inherent Impact Level]],'Rating factors'!$F$4:$G$9,2,FALSE)</f>
        <v>--- Error ---</v>
      </c>
      <c r="N189" s="18" t="s">
        <v>89</v>
      </c>
      <c r="O189" s="19" t="str">
        <f>VLOOKUP(RiskRegister[[#This Row],[Inherent Likelihood Level]],'Rating factors'!$F$16:$G$21,2,FALSE)</f>
        <v>--- Error ---</v>
      </c>
      <c r="P189" s="19" t="str">
        <f>IFERROR(VLOOKUP(RiskRegister[[#This Row],[Inherent Risk Rating]],'Rating factors'!$F$30:$G$44,2,FALSE),"-- Error --")</f>
        <v>-- Error --</v>
      </c>
      <c r="Q189" s="19" t="str">
        <f>IFERROR(RiskRegister[[#This Row],[Inherent Impact Rating]]*RiskRegister[[#This Row],[Inherent Likelihood Rating]],"-- Error --")</f>
        <v>-- Error --</v>
      </c>
      <c r="R189" s="18" t="s">
        <v>111</v>
      </c>
      <c r="T189" s="18" t="s">
        <v>112</v>
      </c>
      <c r="U189" s="19" t="str">
        <f>VLOOKUP(RiskRegister[[#This Row],[Residual Impact Level]],'Rating factors'!$F$4:$G$9,2,FALSE)</f>
        <v>--- Error ---</v>
      </c>
      <c r="V189" s="18" t="s">
        <v>89</v>
      </c>
      <c r="W189" s="19" t="str">
        <f>VLOOKUP(RiskRegister[[#This Row],[Residual Likelihood Level]],'Rating factors'!$F$16:$G$21,2,FALSE)</f>
        <v>--- Error ---</v>
      </c>
      <c r="X189" s="19" t="str">
        <f>IFERROR(VLOOKUP(RiskRegister[[#This Row],[Residual Risk Rating]],'Rating factors'!$F$30:$G$44,2,FALSE),"-- Error --")</f>
        <v>-- Error --</v>
      </c>
      <c r="Y189" s="19" t="str">
        <f>IFERROR(RiskRegister[[#This Row],[Residual Impact Rating]]*RiskRegister[[#This Row],[Residual Likelihood Rating]],"-- Error --")</f>
        <v>-- Error --</v>
      </c>
      <c r="Z189" s="18" t="s">
        <v>113</v>
      </c>
      <c r="AB189" s="61"/>
      <c r="AD189" s="22" t="str">
        <f ca="1">IF(ISBLANK(RiskRegister[[#This Row],[Risk Due Date]]), "Missing Risk Due Date", IF(RiskRegister[[#This Row],[Risk Due Date]] &lt; TODAY(), "Overdue", "Not Overdue"))</f>
        <v>Missing Risk Due Date</v>
      </c>
      <c r="AF189" s="22" t="str">
        <f>IF(ISBLANK(RiskRegister[[#This Row],[Risk Due Date]]), "Missing Risk Due Date", TEXT(RiskRegister[[#This Row],[Risk Due Date]], "YYYY-MM"))</f>
        <v>Missing Risk Due Date</v>
      </c>
      <c r="AG189" s="22" t="str">
        <f>IF(RiskRegister[[#This Row],[Created Date]]="","Created Date missing",(TEXT(RiskRegister[[#This Row],[Created Date]],"mmm") &amp; "-" &amp; YEAR(RiskRegister[[#This Row],[Created Date]])))</f>
        <v>Created Date missing</v>
      </c>
      <c r="AH189" s="79">
        <f>IF(RiskRegister[[#This Row],[Risk Status]]="Closed",RiskRegister[[#This Row],[Risk Close Date]],RiskRegister[[#This Row],[Risk Due Date]])</f>
        <v>0</v>
      </c>
      <c r="AI189" s="79">
        <f>IF(RiskRegister[[#This Row],[Risk-Change-Date]]=0,DATE(2030,1,1),RiskRegister[[#This Row],[Risk-Change-Date]])</f>
        <v>47484</v>
      </c>
      <c r="AJ189" s="22" t="str">
        <f>RiskRegister[[#This Row],[Inherent Impact Level]]&amp;"-"&amp;RiskRegister[[#This Row],[Inherent Likelihood Level]]</f>
        <v>-- Select Impact ----- Select Likelihood --</v>
      </c>
      <c r="AK189" s="22" t="str">
        <f>RiskRegister[[#This Row],[Residual Impact Level]]&amp;"-"&amp;RiskRegister[[#This Row],[Residual Likelihood Level]]</f>
        <v>-- Select Impact ----- Select Likelihood --</v>
      </c>
      <c r="AL189" s="22" t="str">
        <f t="shared" si="4"/>
        <v>Error</v>
      </c>
      <c r="AM189" s="22" t="str">
        <f>IF(RiskRegister[[#This Row],[Risk Status]]="Closed",RiskRegister[[#This Row],[Residual Impact Level]],RiskRegister[[#This Row],[Inherent Impact Level]])</f>
        <v>-- Select Impact --</v>
      </c>
      <c r="AN189" s="22" t="str">
        <f>IF(RiskRegister[[#This Row],[Risk Status]]="Closed",RiskRegister[[#This Row],[Residual Likelihood Level]],RiskRegister[[#This Row],[Inherent Likelihood Level]])</f>
        <v>-- Select Likelihood --</v>
      </c>
      <c r="AO189" s="22" t="str">
        <f>IF(RiskRegister[[#This Row],[Risk Status]]="Closed",RiskRegister[[#This Row],[Residual-I-L-Combo]],RiskRegister[[#This Row],[Inherent-I-L-Combo]])</f>
        <v>-- Select Impact ----- Select Likelihood --</v>
      </c>
      <c r="AP189" s="22" t="str">
        <f t="shared" si="5"/>
        <v>-- Error --</v>
      </c>
    </row>
    <row r="190" spans="1:42" s="18" customFormat="1" ht="64" x14ac:dyDescent="0.2">
      <c r="A190" s="18">
        <v>187</v>
      </c>
      <c r="G190" s="18" t="s">
        <v>87</v>
      </c>
      <c r="I190" s="18" t="s">
        <v>85</v>
      </c>
      <c r="L190" s="18" t="s">
        <v>112</v>
      </c>
      <c r="M190" s="19" t="str">
        <f>VLOOKUP(RiskRegister[[#This Row],[Inherent Impact Level]],'Rating factors'!$F$4:$G$9,2,FALSE)</f>
        <v>--- Error ---</v>
      </c>
      <c r="N190" s="18" t="s">
        <v>89</v>
      </c>
      <c r="O190" s="19" t="str">
        <f>VLOOKUP(RiskRegister[[#This Row],[Inherent Likelihood Level]],'Rating factors'!$F$16:$G$21,2,FALSE)</f>
        <v>--- Error ---</v>
      </c>
      <c r="P190" s="19" t="str">
        <f>IFERROR(VLOOKUP(RiskRegister[[#This Row],[Inherent Risk Rating]],'Rating factors'!$F$30:$G$44,2,FALSE),"-- Error --")</f>
        <v>-- Error --</v>
      </c>
      <c r="Q190" s="19" t="str">
        <f>IFERROR(RiskRegister[[#This Row],[Inherent Impact Rating]]*RiskRegister[[#This Row],[Inherent Likelihood Rating]],"-- Error --")</f>
        <v>-- Error --</v>
      </c>
      <c r="R190" s="18" t="s">
        <v>111</v>
      </c>
      <c r="T190" s="18" t="s">
        <v>112</v>
      </c>
      <c r="U190" s="19" t="str">
        <f>VLOOKUP(RiskRegister[[#This Row],[Residual Impact Level]],'Rating factors'!$F$4:$G$9,2,FALSE)</f>
        <v>--- Error ---</v>
      </c>
      <c r="V190" s="18" t="s">
        <v>89</v>
      </c>
      <c r="W190" s="19" t="str">
        <f>VLOOKUP(RiskRegister[[#This Row],[Residual Likelihood Level]],'Rating factors'!$F$16:$G$21,2,FALSE)</f>
        <v>--- Error ---</v>
      </c>
      <c r="X190" s="19" t="str">
        <f>IFERROR(VLOOKUP(RiskRegister[[#This Row],[Residual Risk Rating]],'Rating factors'!$F$30:$G$44,2,FALSE),"-- Error --")</f>
        <v>-- Error --</v>
      </c>
      <c r="Y190" s="19" t="str">
        <f>IFERROR(RiskRegister[[#This Row],[Residual Impact Rating]]*RiskRegister[[#This Row],[Residual Likelihood Rating]],"-- Error --")</f>
        <v>-- Error --</v>
      </c>
      <c r="Z190" s="18" t="s">
        <v>113</v>
      </c>
      <c r="AB190" s="61"/>
      <c r="AD190" s="22" t="str">
        <f ca="1">IF(ISBLANK(RiskRegister[[#This Row],[Risk Due Date]]), "Missing Risk Due Date", IF(RiskRegister[[#This Row],[Risk Due Date]] &lt; TODAY(), "Overdue", "Not Overdue"))</f>
        <v>Missing Risk Due Date</v>
      </c>
      <c r="AF190" s="22" t="str">
        <f>IF(ISBLANK(RiskRegister[[#This Row],[Risk Due Date]]), "Missing Risk Due Date", TEXT(RiskRegister[[#This Row],[Risk Due Date]], "YYYY-MM"))</f>
        <v>Missing Risk Due Date</v>
      </c>
      <c r="AG190" s="22" t="str">
        <f>IF(RiskRegister[[#This Row],[Created Date]]="","Created Date missing",(TEXT(RiskRegister[[#This Row],[Created Date]],"mmm") &amp; "-" &amp; YEAR(RiskRegister[[#This Row],[Created Date]])))</f>
        <v>Created Date missing</v>
      </c>
      <c r="AH190" s="79">
        <f>IF(RiskRegister[[#This Row],[Risk Status]]="Closed",RiskRegister[[#This Row],[Risk Close Date]],RiskRegister[[#This Row],[Risk Due Date]])</f>
        <v>0</v>
      </c>
      <c r="AI190" s="79">
        <f>IF(RiskRegister[[#This Row],[Risk-Change-Date]]=0,DATE(2030,1,1),RiskRegister[[#This Row],[Risk-Change-Date]])</f>
        <v>47484</v>
      </c>
      <c r="AJ190" s="22" t="str">
        <f>RiskRegister[[#This Row],[Inherent Impact Level]]&amp;"-"&amp;RiskRegister[[#This Row],[Inherent Likelihood Level]]</f>
        <v>-- Select Impact ----- Select Likelihood --</v>
      </c>
      <c r="AK190" s="22" t="str">
        <f>RiskRegister[[#This Row],[Residual Impact Level]]&amp;"-"&amp;RiskRegister[[#This Row],[Residual Likelihood Level]]</f>
        <v>-- Select Impact ----- Select Likelihood --</v>
      </c>
      <c r="AL190" s="22" t="str">
        <f t="shared" si="4"/>
        <v>Error</v>
      </c>
      <c r="AM190" s="22" t="str">
        <f>IF(RiskRegister[[#This Row],[Risk Status]]="Closed",RiskRegister[[#This Row],[Residual Impact Level]],RiskRegister[[#This Row],[Inherent Impact Level]])</f>
        <v>-- Select Impact --</v>
      </c>
      <c r="AN190" s="22" t="str">
        <f>IF(RiskRegister[[#This Row],[Risk Status]]="Closed",RiskRegister[[#This Row],[Residual Likelihood Level]],RiskRegister[[#This Row],[Inherent Likelihood Level]])</f>
        <v>-- Select Likelihood --</v>
      </c>
      <c r="AO190" s="22" t="str">
        <f>IF(RiskRegister[[#This Row],[Risk Status]]="Closed",RiskRegister[[#This Row],[Residual-I-L-Combo]],RiskRegister[[#This Row],[Inherent-I-L-Combo]])</f>
        <v>-- Select Impact ----- Select Likelihood --</v>
      </c>
      <c r="AP190" s="22" t="str">
        <f t="shared" si="5"/>
        <v>-- Error --</v>
      </c>
    </row>
    <row r="191" spans="1:42" s="18" customFormat="1" ht="64" x14ac:dyDescent="0.2">
      <c r="A191" s="18">
        <v>188</v>
      </c>
      <c r="G191" s="18" t="s">
        <v>87</v>
      </c>
      <c r="I191" s="18" t="s">
        <v>85</v>
      </c>
      <c r="L191" s="18" t="s">
        <v>112</v>
      </c>
      <c r="M191" s="19" t="str">
        <f>VLOOKUP(RiskRegister[[#This Row],[Inherent Impact Level]],'Rating factors'!$F$4:$G$9,2,FALSE)</f>
        <v>--- Error ---</v>
      </c>
      <c r="N191" s="18" t="s">
        <v>89</v>
      </c>
      <c r="O191" s="19" t="str">
        <f>VLOOKUP(RiskRegister[[#This Row],[Inherent Likelihood Level]],'Rating factors'!$F$16:$G$21,2,FALSE)</f>
        <v>--- Error ---</v>
      </c>
      <c r="P191" s="19" t="str">
        <f>IFERROR(VLOOKUP(RiskRegister[[#This Row],[Inherent Risk Rating]],'Rating factors'!$F$30:$G$44,2,FALSE),"-- Error --")</f>
        <v>-- Error --</v>
      </c>
      <c r="Q191" s="19" t="str">
        <f>IFERROR(RiskRegister[[#This Row],[Inherent Impact Rating]]*RiskRegister[[#This Row],[Inherent Likelihood Rating]],"-- Error --")</f>
        <v>-- Error --</v>
      </c>
      <c r="R191" s="18" t="s">
        <v>111</v>
      </c>
      <c r="T191" s="18" t="s">
        <v>112</v>
      </c>
      <c r="U191" s="19" t="str">
        <f>VLOOKUP(RiskRegister[[#This Row],[Residual Impact Level]],'Rating factors'!$F$4:$G$9,2,FALSE)</f>
        <v>--- Error ---</v>
      </c>
      <c r="V191" s="18" t="s">
        <v>89</v>
      </c>
      <c r="W191" s="19" t="str">
        <f>VLOOKUP(RiskRegister[[#This Row],[Residual Likelihood Level]],'Rating factors'!$F$16:$G$21,2,FALSE)</f>
        <v>--- Error ---</v>
      </c>
      <c r="X191" s="19" t="str">
        <f>IFERROR(VLOOKUP(RiskRegister[[#This Row],[Residual Risk Rating]],'Rating factors'!$F$30:$G$44,2,FALSE),"-- Error --")</f>
        <v>-- Error --</v>
      </c>
      <c r="Y191" s="19" t="str">
        <f>IFERROR(RiskRegister[[#This Row],[Residual Impact Rating]]*RiskRegister[[#This Row],[Residual Likelihood Rating]],"-- Error --")</f>
        <v>-- Error --</v>
      </c>
      <c r="Z191" s="18" t="s">
        <v>113</v>
      </c>
      <c r="AB191" s="61"/>
      <c r="AD191" s="22" t="str">
        <f ca="1">IF(ISBLANK(RiskRegister[[#This Row],[Risk Due Date]]), "Missing Risk Due Date", IF(RiskRegister[[#This Row],[Risk Due Date]] &lt; TODAY(), "Overdue", "Not Overdue"))</f>
        <v>Missing Risk Due Date</v>
      </c>
      <c r="AF191" s="22" t="str">
        <f>IF(ISBLANK(RiskRegister[[#This Row],[Risk Due Date]]), "Missing Risk Due Date", TEXT(RiskRegister[[#This Row],[Risk Due Date]], "YYYY-MM"))</f>
        <v>Missing Risk Due Date</v>
      </c>
      <c r="AG191" s="22" t="str">
        <f>IF(RiskRegister[[#This Row],[Created Date]]="","Created Date missing",(TEXT(RiskRegister[[#This Row],[Created Date]],"mmm") &amp; "-" &amp; YEAR(RiskRegister[[#This Row],[Created Date]])))</f>
        <v>Created Date missing</v>
      </c>
      <c r="AH191" s="79">
        <f>IF(RiskRegister[[#This Row],[Risk Status]]="Closed",RiskRegister[[#This Row],[Risk Close Date]],RiskRegister[[#This Row],[Risk Due Date]])</f>
        <v>0</v>
      </c>
      <c r="AI191" s="79">
        <f>IF(RiskRegister[[#This Row],[Risk-Change-Date]]=0,DATE(2030,1,1),RiskRegister[[#This Row],[Risk-Change-Date]])</f>
        <v>47484</v>
      </c>
      <c r="AJ191" s="22" t="str">
        <f>RiskRegister[[#This Row],[Inherent Impact Level]]&amp;"-"&amp;RiskRegister[[#This Row],[Inherent Likelihood Level]]</f>
        <v>-- Select Impact ----- Select Likelihood --</v>
      </c>
      <c r="AK191" s="22" t="str">
        <f>RiskRegister[[#This Row],[Residual Impact Level]]&amp;"-"&amp;RiskRegister[[#This Row],[Residual Likelihood Level]]</f>
        <v>-- Select Impact ----- Select Likelihood --</v>
      </c>
      <c r="AL191" s="22" t="str">
        <f t="shared" si="4"/>
        <v>Error</v>
      </c>
      <c r="AM191" s="22" t="str">
        <f>IF(RiskRegister[[#This Row],[Risk Status]]="Closed",RiskRegister[[#This Row],[Residual Impact Level]],RiskRegister[[#This Row],[Inherent Impact Level]])</f>
        <v>-- Select Impact --</v>
      </c>
      <c r="AN191" s="22" t="str">
        <f>IF(RiskRegister[[#This Row],[Risk Status]]="Closed",RiskRegister[[#This Row],[Residual Likelihood Level]],RiskRegister[[#This Row],[Inherent Likelihood Level]])</f>
        <v>-- Select Likelihood --</v>
      </c>
      <c r="AO191" s="22" t="str">
        <f>IF(RiskRegister[[#This Row],[Risk Status]]="Closed",RiskRegister[[#This Row],[Residual-I-L-Combo]],RiskRegister[[#This Row],[Inherent-I-L-Combo]])</f>
        <v>-- Select Impact ----- Select Likelihood --</v>
      </c>
      <c r="AP191" s="22" t="str">
        <f t="shared" si="5"/>
        <v>-- Error --</v>
      </c>
    </row>
    <row r="192" spans="1:42" s="18" customFormat="1" ht="64" x14ac:dyDescent="0.2">
      <c r="A192" s="18">
        <v>189</v>
      </c>
      <c r="G192" s="18" t="s">
        <v>87</v>
      </c>
      <c r="I192" s="18" t="s">
        <v>85</v>
      </c>
      <c r="L192" s="18" t="s">
        <v>112</v>
      </c>
      <c r="M192" s="19" t="str">
        <f>VLOOKUP(RiskRegister[[#This Row],[Inherent Impact Level]],'Rating factors'!$F$4:$G$9,2,FALSE)</f>
        <v>--- Error ---</v>
      </c>
      <c r="N192" s="18" t="s">
        <v>89</v>
      </c>
      <c r="O192" s="19" t="str">
        <f>VLOOKUP(RiskRegister[[#This Row],[Inherent Likelihood Level]],'Rating factors'!$F$16:$G$21,2,FALSE)</f>
        <v>--- Error ---</v>
      </c>
      <c r="P192" s="19" t="str">
        <f>IFERROR(VLOOKUP(RiskRegister[[#This Row],[Inherent Risk Rating]],'Rating factors'!$F$30:$G$44,2,FALSE),"-- Error --")</f>
        <v>-- Error --</v>
      </c>
      <c r="Q192" s="19" t="str">
        <f>IFERROR(RiskRegister[[#This Row],[Inherent Impact Rating]]*RiskRegister[[#This Row],[Inherent Likelihood Rating]],"-- Error --")</f>
        <v>-- Error --</v>
      </c>
      <c r="R192" s="18" t="s">
        <v>111</v>
      </c>
      <c r="T192" s="18" t="s">
        <v>112</v>
      </c>
      <c r="U192" s="19" t="str">
        <f>VLOOKUP(RiskRegister[[#This Row],[Residual Impact Level]],'Rating factors'!$F$4:$G$9,2,FALSE)</f>
        <v>--- Error ---</v>
      </c>
      <c r="V192" s="18" t="s">
        <v>89</v>
      </c>
      <c r="W192" s="19" t="str">
        <f>VLOOKUP(RiskRegister[[#This Row],[Residual Likelihood Level]],'Rating factors'!$F$16:$G$21,2,FALSE)</f>
        <v>--- Error ---</v>
      </c>
      <c r="X192" s="19" t="str">
        <f>IFERROR(VLOOKUP(RiskRegister[[#This Row],[Residual Risk Rating]],'Rating factors'!$F$30:$G$44,2,FALSE),"-- Error --")</f>
        <v>-- Error --</v>
      </c>
      <c r="Y192" s="19" t="str">
        <f>IFERROR(RiskRegister[[#This Row],[Residual Impact Rating]]*RiskRegister[[#This Row],[Residual Likelihood Rating]],"-- Error --")</f>
        <v>-- Error --</v>
      </c>
      <c r="Z192" s="18" t="s">
        <v>113</v>
      </c>
      <c r="AB192" s="61"/>
      <c r="AD192" s="22" t="str">
        <f ca="1">IF(ISBLANK(RiskRegister[[#This Row],[Risk Due Date]]), "Missing Risk Due Date", IF(RiskRegister[[#This Row],[Risk Due Date]] &lt; TODAY(), "Overdue", "Not Overdue"))</f>
        <v>Missing Risk Due Date</v>
      </c>
      <c r="AF192" s="22" t="str">
        <f>IF(ISBLANK(RiskRegister[[#This Row],[Risk Due Date]]), "Missing Risk Due Date", TEXT(RiskRegister[[#This Row],[Risk Due Date]], "YYYY-MM"))</f>
        <v>Missing Risk Due Date</v>
      </c>
      <c r="AG192" s="22" t="str">
        <f>IF(RiskRegister[[#This Row],[Created Date]]="","Created Date missing",(TEXT(RiskRegister[[#This Row],[Created Date]],"mmm") &amp; "-" &amp; YEAR(RiskRegister[[#This Row],[Created Date]])))</f>
        <v>Created Date missing</v>
      </c>
      <c r="AH192" s="79">
        <f>IF(RiskRegister[[#This Row],[Risk Status]]="Closed",RiskRegister[[#This Row],[Risk Close Date]],RiskRegister[[#This Row],[Risk Due Date]])</f>
        <v>0</v>
      </c>
      <c r="AI192" s="79">
        <f>IF(RiskRegister[[#This Row],[Risk-Change-Date]]=0,DATE(2030,1,1),RiskRegister[[#This Row],[Risk-Change-Date]])</f>
        <v>47484</v>
      </c>
      <c r="AJ192" s="22" t="str">
        <f>RiskRegister[[#This Row],[Inherent Impact Level]]&amp;"-"&amp;RiskRegister[[#This Row],[Inherent Likelihood Level]]</f>
        <v>-- Select Impact ----- Select Likelihood --</v>
      </c>
      <c r="AK192" s="22" t="str">
        <f>RiskRegister[[#This Row],[Residual Impact Level]]&amp;"-"&amp;RiskRegister[[#This Row],[Residual Likelihood Level]]</f>
        <v>-- Select Impact ----- Select Likelihood --</v>
      </c>
      <c r="AL192" s="22" t="str">
        <f t="shared" si="4"/>
        <v>Error</v>
      </c>
      <c r="AM192" s="22" t="str">
        <f>IF(RiskRegister[[#This Row],[Risk Status]]="Closed",RiskRegister[[#This Row],[Residual Impact Level]],RiskRegister[[#This Row],[Inherent Impact Level]])</f>
        <v>-- Select Impact --</v>
      </c>
      <c r="AN192" s="22" t="str">
        <f>IF(RiskRegister[[#This Row],[Risk Status]]="Closed",RiskRegister[[#This Row],[Residual Likelihood Level]],RiskRegister[[#This Row],[Inherent Likelihood Level]])</f>
        <v>-- Select Likelihood --</v>
      </c>
      <c r="AO192" s="22" t="str">
        <f>IF(RiskRegister[[#This Row],[Risk Status]]="Closed",RiskRegister[[#This Row],[Residual-I-L-Combo]],RiskRegister[[#This Row],[Inherent-I-L-Combo]])</f>
        <v>-- Select Impact ----- Select Likelihood --</v>
      </c>
      <c r="AP192" s="22" t="str">
        <f t="shared" si="5"/>
        <v>-- Error --</v>
      </c>
    </row>
    <row r="193" spans="1:42" s="18" customFormat="1" ht="64" x14ac:dyDescent="0.2">
      <c r="A193" s="18">
        <v>190</v>
      </c>
      <c r="G193" s="18" t="s">
        <v>87</v>
      </c>
      <c r="I193" s="18" t="s">
        <v>85</v>
      </c>
      <c r="L193" s="18" t="s">
        <v>112</v>
      </c>
      <c r="M193" s="19" t="str">
        <f>VLOOKUP(RiskRegister[[#This Row],[Inherent Impact Level]],'Rating factors'!$F$4:$G$9,2,FALSE)</f>
        <v>--- Error ---</v>
      </c>
      <c r="N193" s="18" t="s">
        <v>89</v>
      </c>
      <c r="O193" s="19" t="str">
        <f>VLOOKUP(RiskRegister[[#This Row],[Inherent Likelihood Level]],'Rating factors'!$F$16:$G$21,2,FALSE)</f>
        <v>--- Error ---</v>
      </c>
      <c r="P193" s="19" t="str">
        <f>IFERROR(VLOOKUP(RiskRegister[[#This Row],[Inherent Risk Rating]],'Rating factors'!$F$30:$G$44,2,FALSE),"-- Error --")</f>
        <v>-- Error --</v>
      </c>
      <c r="Q193" s="19" t="str">
        <f>IFERROR(RiskRegister[[#This Row],[Inherent Impact Rating]]*RiskRegister[[#This Row],[Inherent Likelihood Rating]],"-- Error --")</f>
        <v>-- Error --</v>
      </c>
      <c r="R193" s="18" t="s">
        <v>111</v>
      </c>
      <c r="T193" s="18" t="s">
        <v>112</v>
      </c>
      <c r="U193" s="19" t="str">
        <f>VLOOKUP(RiskRegister[[#This Row],[Residual Impact Level]],'Rating factors'!$F$4:$G$9,2,FALSE)</f>
        <v>--- Error ---</v>
      </c>
      <c r="V193" s="18" t="s">
        <v>89</v>
      </c>
      <c r="W193" s="19" t="str">
        <f>VLOOKUP(RiskRegister[[#This Row],[Residual Likelihood Level]],'Rating factors'!$F$16:$G$21,2,FALSE)</f>
        <v>--- Error ---</v>
      </c>
      <c r="X193" s="19" t="str">
        <f>IFERROR(VLOOKUP(RiskRegister[[#This Row],[Residual Risk Rating]],'Rating factors'!$F$30:$G$44,2,FALSE),"-- Error --")</f>
        <v>-- Error --</v>
      </c>
      <c r="Y193" s="19" t="str">
        <f>IFERROR(RiskRegister[[#This Row],[Residual Impact Rating]]*RiskRegister[[#This Row],[Residual Likelihood Rating]],"-- Error --")</f>
        <v>-- Error --</v>
      </c>
      <c r="Z193" s="18" t="s">
        <v>113</v>
      </c>
      <c r="AB193" s="61"/>
      <c r="AD193" s="22" t="str">
        <f ca="1">IF(ISBLANK(RiskRegister[[#This Row],[Risk Due Date]]), "Missing Risk Due Date", IF(RiskRegister[[#This Row],[Risk Due Date]] &lt; TODAY(), "Overdue", "Not Overdue"))</f>
        <v>Missing Risk Due Date</v>
      </c>
      <c r="AF193" s="22" t="str">
        <f>IF(ISBLANK(RiskRegister[[#This Row],[Risk Due Date]]), "Missing Risk Due Date", TEXT(RiskRegister[[#This Row],[Risk Due Date]], "YYYY-MM"))</f>
        <v>Missing Risk Due Date</v>
      </c>
      <c r="AG193" s="22" t="str">
        <f>IF(RiskRegister[[#This Row],[Created Date]]="","Created Date missing",(TEXT(RiskRegister[[#This Row],[Created Date]],"mmm") &amp; "-" &amp; YEAR(RiskRegister[[#This Row],[Created Date]])))</f>
        <v>Created Date missing</v>
      </c>
      <c r="AH193" s="79">
        <f>IF(RiskRegister[[#This Row],[Risk Status]]="Closed",RiskRegister[[#This Row],[Risk Close Date]],RiskRegister[[#This Row],[Risk Due Date]])</f>
        <v>0</v>
      </c>
      <c r="AI193" s="79">
        <f>IF(RiskRegister[[#This Row],[Risk-Change-Date]]=0,DATE(2030,1,1),RiskRegister[[#This Row],[Risk-Change-Date]])</f>
        <v>47484</v>
      </c>
      <c r="AJ193" s="22" t="str">
        <f>RiskRegister[[#This Row],[Inherent Impact Level]]&amp;"-"&amp;RiskRegister[[#This Row],[Inherent Likelihood Level]]</f>
        <v>-- Select Impact ----- Select Likelihood --</v>
      </c>
      <c r="AK193" s="22" t="str">
        <f>RiskRegister[[#This Row],[Residual Impact Level]]&amp;"-"&amp;RiskRegister[[#This Row],[Residual Likelihood Level]]</f>
        <v>-- Select Impact ----- Select Likelihood --</v>
      </c>
      <c r="AL193" s="22" t="str">
        <f t="shared" si="4"/>
        <v>Error</v>
      </c>
      <c r="AM193" s="22" t="str">
        <f>IF(RiskRegister[[#This Row],[Risk Status]]="Closed",RiskRegister[[#This Row],[Residual Impact Level]],RiskRegister[[#This Row],[Inherent Impact Level]])</f>
        <v>-- Select Impact --</v>
      </c>
      <c r="AN193" s="22" t="str">
        <f>IF(RiskRegister[[#This Row],[Risk Status]]="Closed",RiskRegister[[#This Row],[Residual Likelihood Level]],RiskRegister[[#This Row],[Inherent Likelihood Level]])</f>
        <v>-- Select Likelihood --</v>
      </c>
      <c r="AO193" s="22" t="str">
        <f>IF(RiskRegister[[#This Row],[Risk Status]]="Closed",RiskRegister[[#This Row],[Residual-I-L-Combo]],RiskRegister[[#This Row],[Inherent-I-L-Combo]])</f>
        <v>-- Select Impact ----- Select Likelihood --</v>
      </c>
      <c r="AP193" s="22" t="str">
        <f t="shared" si="5"/>
        <v>-- Error --</v>
      </c>
    </row>
    <row r="194" spans="1:42" s="18" customFormat="1" ht="64" x14ac:dyDescent="0.2">
      <c r="A194" s="18">
        <v>191</v>
      </c>
      <c r="G194" s="18" t="s">
        <v>87</v>
      </c>
      <c r="I194" s="18" t="s">
        <v>85</v>
      </c>
      <c r="L194" s="18" t="s">
        <v>112</v>
      </c>
      <c r="M194" s="19" t="str">
        <f>VLOOKUP(RiskRegister[[#This Row],[Inherent Impact Level]],'Rating factors'!$F$4:$G$9,2,FALSE)</f>
        <v>--- Error ---</v>
      </c>
      <c r="N194" s="18" t="s">
        <v>89</v>
      </c>
      <c r="O194" s="19" t="str">
        <f>VLOOKUP(RiskRegister[[#This Row],[Inherent Likelihood Level]],'Rating factors'!$F$16:$G$21,2,FALSE)</f>
        <v>--- Error ---</v>
      </c>
      <c r="P194" s="19" t="str">
        <f>IFERROR(VLOOKUP(RiskRegister[[#This Row],[Inherent Risk Rating]],'Rating factors'!$F$30:$G$44,2,FALSE),"-- Error --")</f>
        <v>-- Error --</v>
      </c>
      <c r="Q194" s="19" t="str">
        <f>IFERROR(RiskRegister[[#This Row],[Inherent Impact Rating]]*RiskRegister[[#This Row],[Inherent Likelihood Rating]],"-- Error --")</f>
        <v>-- Error --</v>
      </c>
      <c r="R194" s="18" t="s">
        <v>111</v>
      </c>
      <c r="T194" s="18" t="s">
        <v>112</v>
      </c>
      <c r="U194" s="19" t="str">
        <f>VLOOKUP(RiskRegister[[#This Row],[Residual Impact Level]],'Rating factors'!$F$4:$G$9,2,FALSE)</f>
        <v>--- Error ---</v>
      </c>
      <c r="V194" s="18" t="s">
        <v>89</v>
      </c>
      <c r="W194" s="19" t="str">
        <f>VLOOKUP(RiskRegister[[#This Row],[Residual Likelihood Level]],'Rating factors'!$F$16:$G$21,2,FALSE)</f>
        <v>--- Error ---</v>
      </c>
      <c r="X194" s="19" t="str">
        <f>IFERROR(VLOOKUP(RiskRegister[[#This Row],[Residual Risk Rating]],'Rating factors'!$F$30:$G$44,2,FALSE),"-- Error --")</f>
        <v>-- Error --</v>
      </c>
      <c r="Y194" s="19" t="str">
        <f>IFERROR(RiskRegister[[#This Row],[Residual Impact Rating]]*RiskRegister[[#This Row],[Residual Likelihood Rating]],"-- Error --")</f>
        <v>-- Error --</v>
      </c>
      <c r="Z194" s="18" t="s">
        <v>113</v>
      </c>
      <c r="AB194" s="61"/>
      <c r="AD194" s="22" t="str">
        <f ca="1">IF(ISBLANK(RiskRegister[[#This Row],[Risk Due Date]]), "Missing Risk Due Date", IF(RiskRegister[[#This Row],[Risk Due Date]] &lt; TODAY(), "Overdue", "Not Overdue"))</f>
        <v>Missing Risk Due Date</v>
      </c>
      <c r="AF194" s="22" t="str">
        <f>IF(ISBLANK(RiskRegister[[#This Row],[Risk Due Date]]), "Missing Risk Due Date", TEXT(RiskRegister[[#This Row],[Risk Due Date]], "YYYY-MM"))</f>
        <v>Missing Risk Due Date</v>
      </c>
      <c r="AG194" s="22" t="str">
        <f>IF(RiskRegister[[#This Row],[Created Date]]="","Created Date missing",(TEXT(RiskRegister[[#This Row],[Created Date]],"mmm") &amp; "-" &amp; YEAR(RiskRegister[[#This Row],[Created Date]])))</f>
        <v>Created Date missing</v>
      </c>
      <c r="AH194" s="79">
        <f>IF(RiskRegister[[#This Row],[Risk Status]]="Closed",RiskRegister[[#This Row],[Risk Close Date]],RiskRegister[[#This Row],[Risk Due Date]])</f>
        <v>0</v>
      </c>
      <c r="AI194" s="79">
        <f>IF(RiskRegister[[#This Row],[Risk-Change-Date]]=0,DATE(2030,1,1),RiskRegister[[#This Row],[Risk-Change-Date]])</f>
        <v>47484</v>
      </c>
      <c r="AJ194" s="22" t="str">
        <f>RiskRegister[[#This Row],[Inherent Impact Level]]&amp;"-"&amp;RiskRegister[[#This Row],[Inherent Likelihood Level]]</f>
        <v>-- Select Impact ----- Select Likelihood --</v>
      </c>
      <c r="AK194" s="22" t="str">
        <f>RiskRegister[[#This Row],[Residual Impact Level]]&amp;"-"&amp;RiskRegister[[#This Row],[Residual Likelihood Level]]</f>
        <v>-- Select Impact ----- Select Likelihood --</v>
      </c>
      <c r="AL194" s="22" t="str">
        <f t="shared" si="4"/>
        <v>Error</v>
      </c>
      <c r="AM194" s="22" t="str">
        <f>IF(RiskRegister[[#This Row],[Risk Status]]="Closed",RiskRegister[[#This Row],[Residual Impact Level]],RiskRegister[[#This Row],[Inherent Impact Level]])</f>
        <v>-- Select Impact --</v>
      </c>
      <c r="AN194" s="22" t="str">
        <f>IF(RiskRegister[[#This Row],[Risk Status]]="Closed",RiskRegister[[#This Row],[Residual Likelihood Level]],RiskRegister[[#This Row],[Inherent Likelihood Level]])</f>
        <v>-- Select Likelihood --</v>
      </c>
      <c r="AO194" s="22" t="str">
        <f>IF(RiskRegister[[#This Row],[Risk Status]]="Closed",RiskRegister[[#This Row],[Residual-I-L-Combo]],RiskRegister[[#This Row],[Inherent-I-L-Combo]])</f>
        <v>-- Select Impact ----- Select Likelihood --</v>
      </c>
      <c r="AP194" s="22" t="str">
        <f t="shared" si="5"/>
        <v>-- Error --</v>
      </c>
    </row>
    <row r="195" spans="1:42" s="18" customFormat="1" ht="64" x14ac:dyDescent="0.2">
      <c r="A195" s="18">
        <v>192</v>
      </c>
      <c r="G195" s="18" t="s">
        <v>87</v>
      </c>
      <c r="I195" s="18" t="s">
        <v>85</v>
      </c>
      <c r="L195" s="18" t="s">
        <v>112</v>
      </c>
      <c r="M195" s="19" t="str">
        <f>VLOOKUP(RiskRegister[[#This Row],[Inherent Impact Level]],'Rating factors'!$F$4:$G$9,2,FALSE)</f>
        <v>--- Error ---</v>
      </c>
      <c r="N195" s="18" t="s">
        <v>89</v>
      </c>
      <c r="O195" s="19" t="str">
        <f>VLOOKUP(RiskRegister[[#This Row],[Inherent Likelihood Level]],'Rating factors'!$F$16:$G$21,2,FALSE)</f>
        <v>--- Error ---</v>
      </c>
      <c r="P195" s="19" t="str">
        <f>IFERROR(VLOOKUP(RiskRegister[[#This Row],[Inherent Risk Rating]],'Rating factors'!$F$30:$G$44,2,FALSE),"-- Error --")</f>
        <v>-- Error --</v>
      </c>
      <c r="Q195" s="19" t="str">
        <f>IFERROR(RiskRegister[[#This Row],[Inherent Impact Rating]]*RiskRegister[[#This Row],[Inherent Likelihood Rating]],"-- Error --")</f>
        <v>-- Error --</v>
      </c>
      <c r="R195" s="18" t="s">
        <v>111</v>
      </c>
      <c r="T195" s="18" t="s">
        <v>112</v>
      </c>
      <c r="U195" s="19" t="str">
        <f>VLOOKUP(RiskRegister[[#This Row],[Residual Impact Level]],'Rating factors'!$F$4:$G$9,2,FALSE)</f>
        <v>--- Error ---</v>
      </c>
      <c r="V195" s="18" t="s">
        <v>89</v>
      </c>
      <c r="W195" s="19" t="str">
        <f>VLOOKUP(RiskRegister[[#This Row],[Residual Likelihood Level]],'Rating factors'!$F$16:$G$21,2,FALSE)</f>
        <v>--- Error ---</v>
      </c>
      <c r="X195" s="19" t="str">
        <f>IFERROR(VLOOKUP(RiskRegister[[#This Row],[Residual Risk Rating]],'Rating factors'!$F$30:$G$44,2,FALSE),"-- Error --")</f>
        <v>-- Error --</v>
      </c>
      <c r="Y195" s="19" t="str">
        <f>IFERROR(RiskRegister[[#This Row],[Residual Impact Rating]]*RiskRegister[[#This Row],[Residual Likelihood Rating]],"-- Error --")</f>
        <v>-- Error --</v>
      </c>
      <c r="Z195" s="18" t="s">
        <v>113</v>
      </c>
      <c r="AB195" s="61"/>
      <c r="AD195" s="22" t="str">
        <f ca="1">IF(ISBLANK(RiskRegister[[#This Row],[Risk Due Date]]), "Missing Risk Due Date", IF(RiskRegister[[#This Row],[Risk Due Date]] &lt; TODAY(), "Overdue", "Not Overdue"))</f>
        <v>Missing Risk Due Date</v>
      </c>
      <c r="AF195" s="22" t="str">
        <f>IF(ISBLANK(RiskRegister[[#This Row],[Risk Due Date]]), "Missing Risk Due Date", TEXT(RiskRegister[[#This Row],[Risk Due Date]], "YYYY-MM"))</f>
        <v>Missing Risk Due Date</v>
      </c>
      <c r="AG195" s="22" t="str">
        <f>IF(RiskRegister[[#This Row],[Created Date]]="","Created Date missing",(TEXT(RiskRegister[[#This Row],[Created Date]],"mmm") &amp; "-" &amp; YEAR(RiskRegister[[#This Row],[Created Date]])))</f>
        <v>Created Date missing</v>
      </c>
      <c r="AH195" s="79">
        <f>IF(RiskRegister[[#This Row],[Risk Status]]="Closed",RiskRegister[[#This Row],[Risk Close Date]],RiskRegister[[#This Row],[Risk Due Date]])</f>
        <v>0</v>
      </c>
      <c r="AI195" s="79">
        <f>IF(RiskRegister[[#This Row],[Risk-Change-Date]]=0,DATE(2030,1,1),RiskRegister[[#This Row],[Risk-Change-Date]])</f>
        <v>47484</v>
      </c>
      <c r="AJ195" s="22" t="str">
        <f>RiskRegister[[#This Row],[Inherent Impact Level]]&amp;"-"&amp;RiskRegister[[#This Row],[Inherent Likelihood Level]]</f>
        <v>-- Select Impact ----- Select Likelihood --</v>
      </c>
      <c r="AK195" s="22" t="str">
        <f>RiskRegister[[#This Row],[Residual Impact Level]]&amp;"-"&amp;RiskRegister[[#This Row],[Residual Likelihood Level]]</f>
        <v>-- Select Impact ----- Select Likelihood --</v>
      </c>
      <c r="AL195" s="22" t="str">
        <f t="shared" si="4"/>
        <v>Error</v>
      </c>
      <c r="AM195" s="22" t="str">
        <f>IF(RiskRegister[[#This Row],[Risk Status]]="Closed",RiskRegister[[#This Row],[Residual Impact Level]],RiskRegister[[#This Row],[Inherent Impact Level]])</f>
        <v>-- Select Impact --</v>
      </c>
      <c r="AN195" s="22" t="str">
        <f>IF(RiskRegister[[#This Row],[Risk Status]]="Closed",RiskRegister[[#This Row],[Residual Likelihood Level]],RiskRegister[[#This Row],[Inherent Likelihood Level]])</f>
        <v>-- Select Likelihood --</v>
      </c>
      <c r="AO195" s="22" t="str">
        <f>IF(RiskRegister[[#This Row],[Risk Status]]="Closed",RiskRegister[[#This Row],[Residual-I-L-Combo]],RiskRegister[[#This Row],[Inherent-I-L-Combo]])</f>
        <v>-- Select Impact ----- Select Likelihood --</v>
      </c>
      <c r="AP195" s="22" t="str">
        <f t="shared" si="5"/>
        <v>-- Error --</v>
      </c>
    </row>
    <row r="196" spans="1:42" s="18" customFormat="1" ht="64" x14ac:dyDescent="0.2">
      <c r="A196" s="18">
        <v>193</v>
      </c>
      <c r="G196" s="18" t="s">
        <v>87</v>
      </c>
      <c r="I196" s="18" t="s">
        <v>85</v>
      </c>
      <c r="L196" s="18" t="s">
        <v>112</v>
      </c>
      <c r="M196" s="19" t="str">
        <f>VLOOKUP(RiskRegister[[#This Row],[Inherent Impact Level]],'Rating factors'!$F$4:$G$9,2,FALSE)</f>
        <v>--- Error ---</v>
      </c>
      <c r="N196" s="18" t="s">
        <v>89</v>
      </c>
      <c r="O196" s="19" t="str">
        <f>VLOOKUP(RiskRegister[[#This Row],[Inherent Likelihood Level]],'Rating factors'!$F$16:$G$21,2,FALSE)</f>
        <v>--- Error ---</v>
      </c>
      <c r="P196" s="19" t="str">
        <f>IFERROR(VLOOKUP(RiskRegister[[#This Row],[Inherent Risk Rating]],'Rating factors'!$F$30:$G$44,2,FALSE),"-- Error --")</f>
        <v>-- Error --</v>
      </c>
      <c r="Q196" s="19" t="str">
        <f>IFERROR(RiskRegister[[#This Row],[Inherent Impact Rating]]*RiskRegister[[#This Row],[Inherent Likelihood Rating]],"-- Error --")</f>
        <v>-- Error --</v>
      </c>
      <c r="R196" s="18" t="s">
        <v>111</v>
      </c>
      <c r="T196" s="18" t="s">
        <v>112</v>
      </c>
      <c r="U196" s="19" t="str">
        <f>VLOOKUP(RiskRegister[[#This Row],[Residual Impact Level]],'Rating factors'!$F$4:$G$9,2,FALSE)</f>
        <v>--- Error ---</v>
      </c>
      <c r="V196" s="18" t="s">
        <v>89</v>
      </c>
      <c r="W196" s="19" t="str">
        <f>VLOOKUP(RiskRegister[[#This Row],[Residual Likelihood Level]],'Rating factors'!$F$16:$G$21,2,FALSE)</f>
        <v>--- Error ---</v>
      </c>
      <c r="X196" s="19" t="str">
        <f>IFERROR(VLOOKUP(RiskRegister[[#This Row],[Residual Risk Rating]],'Rating factors'!$F$30:$G$44,2,FALSE),"-- Error --")</f>
        <v>-- Error --</v>
      </c>
      <c r="Y196" s="19" t="str">
        <f>IFERROR(RiskRegister[[#This Row],[Residual Impact Rating]]*RiskRegister[[#This Row],[Residual Likelihood Rating]],"-- Error --")</f>
        <v>-- Error --</v>
      </c>
      <c r="Z196" s="18" t="s">
        <v>113</v>
      </c>
      <c r="AB196" s="61"/>
      <c r="AD196" s="22" t="str">
        <f ca="1">IF(ISBLANK(RiskRegister[[#This Row],[Risk Due Date]]), "Missing Risk Due Date", IF(RiskRegister[[#This Row],[Risk Due Date]] &lt; TODAY(), "Overdue", "Not Overdue"))</f>
        <v>Missing Risk Due Date</v>
      </c>
      <c r="AF196" s="22" t="str">
        <f>IF(ISBLANK(RiskRegister[[#This Row],[Risk Due Date]]), "Missing Risk Due Date", TEXT(RiskRegister[[#This Row],[Risk Due Date]], "YYYY-MM"))</f>
        <v>Missing Risk Due Date</v>
      </c>
      <c r="AG196" s="22" t="str">
        <f>IF(RiskRegister[[#This Row],[Created Date]]="","Created Date missing",(TEXT(RiskRegister[[#This Row],[Created Date]],"mmm") &amp; "-" &amp; YEAR(RiskRegister[[#This Row],[Created Date]])))</f>
        <v>Created Date missing</v>
      </c>
      <c r="AH196" s="79">
        <f>IF(RiskRegister[[#This Row],[Risk Status]]="Closed",RiskRegister[[#This Row],[Risk Close Date]],RiskRegister[[#This Row],[Risk Due Date]])</f>
        <v>0</v>
      </c>
      <c r="AI196" s="79">
        <f>IF(RiskRegister[[#This Row],[Risk-Change-Date]]=0,DATE(2030,1,1),RiskRegister[[#This Row],[Risk-Change-Date]])</f>
        <v>47484</v>
      </c>
      <c r="AJ196" s="22" t="str">
        <f>RiskRegister[[#This Row],[Inherent Impact Level]]&amp;"-"&amp;RiskRegister[[#This Row],[Inherent Likelihood Level]]</f>
        <v>-- Select Impact ----- Select Likelihood --</v>
      </c>
      <c r="AK196" s="22" t="str">
        <f>RiskRegister[[#This Row],[Residual Impact Level]]&amp;"-"&amp;RiskRegister[[#This Row],[Residual Likelihood Level]]</f>
        <v>-- Select Impact ----- Select Likelihood --</v>
      </c>
      <c r="AL196" s="22" t="str">
        <f t="shared" ref="AL196:AL259" si="6">IF(OR(R196="-- Select Risk Response --", Z196="-- Select Risk Status --"), "Error", IF(AND(Z196="Closed", R196="Mitigate"), "Yes", "No"))</f>
        <v>Error</v>
      </c>
      <c r="AM196" s="22" t="str">
        <f>IF(RiskRegister[[#This Row],[Risk Status]]="Closed",RiskRegister[[#This Row],[Residual Impact Level]],RiskRegister[[#This Row],[Inherent Impact Level]])</f>
        <v>-- Select Impact --</v>
      </c>
      <c r="AN196" s="22" t="str">
        <f>IF(RiskRegister[[#This Row],[Risk Status]]="Closed",RiskRegister[[#This Row],[Residual Likelihood Level]],RiskRegister[[#This Row],[Inherent Likelihood Level]])</f>
        <v>-- Select Likelihood --</v>
      </c>
      <c r="AO196" s="22" t="str">
        <f>IF(RiskRegister[[#This Row],[Risk Status]]="Closed",RiskRegister[[#This Row],[Residual-I-L-Combo]],RiskRegister[[#This Row],[Inherent-I-L-Combo]])</f>
        <v>-- Select Impact ----- Select Likelihood --</v>
      </c>
      <c r="AP196" s="22" t="str">
        <f t="shared" ref="AP196:AP259" si="7">IF(Z196="Closed", X196, P196)</f>
        <v>-- Error --</v>
      </c>
    </row>
    <row r="197" spans="1:42" s="18" customFormat="1" ht="64" x14ac:dyDescent="0.2">
      <c r="A197" s="18">
        <v>194</v>
      </c>
      <c r="G197" s="18" t="s">
        <v>87</v>
      </c>
      <c r="I197" s="18" t="s">
        <v>85</v>
      </c>
      <c r="L197" s="18" t="s">
        <v>112</v>
      </c>
      <c r="M197" s="19" t="str">
        <f>VLOOKUP(RiskRegister[[#This Row],[Inherent Impact Level]],'Rating factors'!$F$4:$G$9,2,FALSE)</f>
        <v>--- Error ---</v>
      </c>
      <c r="N197" s="18" t="s">
        <v>89</v>
      </c>
      <c r="O197" s="19" t="str">
        <f>VLOOKUP(RiskRegister[[#This Row],[Inherent Likelihood Level]],'Rating factors'!$F$16:$G$21,2,FALSE)</f>
        <v>--- Error ---</v>
      </c>
      <c r="P197" s="19" t="str">
        <f>IFERROR(VLOOKUP(RiskRegister[[#This Row],[Inherent Risk Rating]],'Rating factors'!$F$30:$G$44,2,FALSE),"-- Error --")</f>
        <v>-- Error --</v>
      </c>
      <c r="Q197" s="19" t="str">
        <f>IFERROR(RiskRegister[[#This Row],[Inherent Impact Rating]]*RiskRegister[[#This Row],[Inherent Likelihood Rating]],"-- Error --")</f>
        <v>-- Error --</v>
      </c>
      <c r="R197" s="18" t="s">
        <v>111</v>
      </c>
      <c r="T197" s="18" t="s">
        <v>112</v>
      </c>
      <c r="U197" s="19" t="str">
        <f>VLOOKUP(RiskRegister[[#This Row],[Residual Impact Level]],'Rating factors'!$F$4:$G$9,2,FALSE)</f>
        <v>--- Error ---</v>
      </c>
      <c r="V197" s="18" t="s">
        <v>89</v>
      </c>
      <c r="W197" s="19" t="str">
        <f>VLOOKUP(RiskRegister[[#This Row],[Residual Likelihood Level]],'Rating factors'!$F$16:$G$21,2,FALSE)</f>
        <v>--- Error ---</v>
      </c>
      <c r="X197" s="19" t="str">
        <f>IFERROR(VLOOKUP(RiskRegister[[#This Row],[Residual Risk Rating]],'Rating factors'!$F$30:$G$44,2,FALSE),"-- Error --")</f>
        <v>-- Error --</v>
      </c>
      <c r="Y197" s="19" t="str">
        <f>IFERROR(RiskRegister[[#This Row],[Residual Impact Rating]]*RiskRegister[[#This Row],[Residual Likelihood Rating]],"-- Error --")</f>
        <v>-- Error --</v>
      </c>
      <c r="Z197" s="18" t="s">
        <v>113</v>
      </c>
      <c r="AB197" s="61"/>
      <c r="AD197" s="22" t="str">
        <f ca="1">IF(ISBLANK(RiskRegister[[#This Row],[Risk Due Date]]), "Missing Risk Due Date", IF(RiskRegister[[#This Row],[Risk Due Date]] &lt; TODAY(), "Overdue", "Not Overdue"))</f>
        <v>Missing Risk Due Date</v>
      </c>
      <c r="AF197" s="22" t="str">
        <f>IF(ISBLANK(RiskRegister[[#This Row],[Risk Due Date]]), "Missing Risk Due Date", TEXT(RiskRegister[[#This Row],[Risk Due Date]], "YYYY-MM"))</f>
        <v>Missing Risk Due Date</v>
      </c>
      <c r="AG197" s="22" t="str">
        <f>IF(RiskRegister[[#This Row],[Created Date]]="","Created Date missing",(TEXT(RiskRegister[[#This Row],[Created Date]],"mmm") &amp; "-" &amp; YEAR(RiskRegister[[#This Row],[Created Date]])))</f>
        <v>Created Date missing</v>
      </c>
      <c r="AH197" s="79">
        <f>IF(RiskRegister[[#This Row],[Risk Status]]="Closed",RiskRegister[[#This Row],[Risk Close Date]],RiskRegister[[#This Row],[Risk Due Date]])</f>
        <v>0</v>
      </c>
      <c r="AI197" s="79">
        <f>IF(RiskRegister[[#This Row],[Risk-Change-Date]]=0,DATE(2030,1,1),RiskRegister[[#This Row],[Risk-Change-Date]])</f>
        <v>47484</v>
      </c>
      <c r="AJ197" s="22" t="str">
        <f>RiskRegister[[#This Row],[Inherent Impact Level]]&amp;"-"&amp;RiskRegister[[#This Row],[Inherent Likelihood Level]]</f>
        <v>-- Select Impact ----- Select Likelihood --</v>
      </c>
      <c r="AK197" s="22" t="str">
        <f>RiskRegister[[#This Row],[Residual Impact Level]]&amp;"-"&amp;RiskRegister[[#This Row],[Residual Likelihood Level]]</f>
        <v>-- Select Impact ----- Select Likelihood --</v>
      </c>
      <c r="AL197" s="22" t="str">
        <f t="shared" si="6"/>
        <v>Error</v>
      </c>
      <c r="AM197" s="22" t="str">
        <f>IF(RiskRegister[[#This Row],[Risk Status]]="Closed",RiskRegister[[#This Row],[Residual Impact Level]],RiskRegister[[#This Row],[Inherent Impact Level]])</f>
        <v>-- Select Impact --</v>
      </c>
      <c r="AN197" s="22" t="str">
        <f>IF(RiskRegister[[#This Row],[Risk Status]]="Closed",RiskRegister[[#This Row],[Residual Likelihood Level]],RiskRegister[[#This Row],[Inherent Likelihood Level]])</f>
        <v>-- Select Likelihood --</v>
      </c>
      <c r="AO197" s="22" t="str">
        <f>IF(RiskRegister[[#This Row],[Risk Status]]="Closed",RiskRegister[[#This Row],[Residual-I-L-Combo]],RiskRegister[[#This Row],[Inherent-I-L-Combo]])</f>
        <v>-- Select Impact ----- Select Likelihood --</v>
      </c>
      <c r="AP197" s="22" t="str">
        <f t="shared" si="7"/>
        <v>-- Error --</v>
      </c>
    </row>
    <row r="198" spans="1:42" s="18" customFormat="1" ht="64" x14ac:dyDescent="0.2">
      <c r="A198" s="18">
        <v>195</v>
      </c>
      <c r="G198" s="18" t="s">
        <v>87</v>
      </c>
      <c r="I198" s="18" t="s">
        <v>85</v>
      </c>
      <c r="L198" s="18" t="s">
        <v>112</v>
      </c>
      <c r="M198" s="19" t="str">
        <f>VLOOKUP(RiskRegister[[#This Row],[Inherent Impact Level]],'Rating factors'!$F$4:$G$9,2,FALSE)</f>
        <v>--- Error ---</v>
      </c>
      <c r="N198" s="18" t="s">
        <v>89</v>
      </c>
      <c r="O198" s="19" t="str">
        <f>VLOOKUP(RiskRegister[[#This Row],[Inherent Likelihood Level]],'Rating factors'!$F$16:$G$21,2,FALSE)</f>
        <v>--- Error ---</v>
      </c>
      <c r="P198" s="19" t="str">
        <f>IFERROR(VLOOKUP(RiskRegister[[#This Row],[Inherent Risk Rating]],'Rating factors'!$F$30:$G$44,2,FALSE),"-- Error --")</f>
        <v>-- Error --</v>
      </c>
      <c r="Q198" s="19" t="str">
        <f>IFERROR(RiskRegister[[#This Row],[Inherent Impact Rating]]*RiskRegister[[#This Row],[Inherent Likelihood Rating]],"-- Error --")</f>
        <v>-- Error --</v>
      </c>
      <c r="R198" s="18" t="s">
        <v>111</v>
      </c>
      <c r="T198" s="18" t="s">
        <v>112</v>
      </c>
      <c r="U198" s="19" t="str">
        <f>VLOOKUP(RiskRegister[[#This Row],[Residual Impact Level]],'Rating factors'!$F$4:$G$9,2,FALSE)</f>
        <v>--- Error ---</v>
      </c>
      <c r="V198" s="18" t="s">
        <v>89</v>
      </c>
      <c r="W198" s="19" t="str">
        <f>VLOOKUP(RiskRegister[[#This Row],[Residual Likelihood Level]],'Rating factors'!$F$16:$G$21,2,FALSE)</f>
        <v>--- Error ---</v>
      </c>
      <c r="X198" s="19" t="str">
        <f>IFERROR(VLOOKUP(RiskRegister[[#This Row],[Residual Risk Rating]],'Rating factors'!$F$30:$G$44,2,FALSE),"-- Error --")</f>
        <v>-- Error --</v>
      </c>
      <c r="Y198" s="19" t="str">
        <f>IFERROR(RiskRegister[[#This Row],[Residual Impact Rating]]*RiskRegister[[#This Row],[Residual Likelihood Rating]],"-- Error --")</f>
        <v>-- Error --</v>
      </c>
      <c r="Z198" s="18" t="s">
        <v>113</v>
      </c>
      <c r="AB198" s="61"/>
      <c r="AD198" s="22" t="str">
        <f ca="1">IF(ISBLANK(RiskRegister[[#This Row],[Risk Due Date]]), "Missing Risk Due Date", IF(RiskRegister[[#This Row],[Risk Due Date]] &lt; TODAY(), "Overdue", "Not Overdue"))</f>
        <v>Missing Risk Due Date</v>
      </c>
      <c r="AF198" s="22" t="str">
        <f>IF(ISBLANK(RiskRegister[[#This Row],[Risk Due Date]]), "Missing Risk Due Date", TEXT(RiskRegister[[#This Row],[Risk Due Date]], "YYYY-MM"))</f>
        <v>Missing Risk Due Date</v>
      </c>
      <c r="AG198" s="22" t="str">
        <f>IF(RiskRegister[[#This Row],[Created Date]]="","Created Date missing",(TEXT(RiskRegister[[#This Row],[Created Date]],"mmm") &amp; "-" &amp; YEAR(RiskRegister[[#This Row],[Created Date]])))</f>
        <v>Created Date missing</v>
      </c>
      <c r="AH198" s="79">
        <f>IF(RiskRegister[[#This Row],[Risk Status]]="Closed",RiskRegister[[#This Row],[Risk Close Date]],RiskRegister[[#This Row],[Risk Due Date]])</f>
        <v>0</v>
      </c>
      <c r="AI198" s="79">
        <f>IF(RiskRegister[[#This Row],[Risk-Change-Date]]=0,DATE(2030,1,1),RiskRegister[[#This Row],[Risk-Change-Date]])</f>
        <v>47484</v>
      </c>
      <c r="AJ198" s="22" t="str">
        <f>RiskRegister[[#This Row],[Inherent Impact Level]]&amp;"-"&amp;RiskRegister[[#This Row],[Inherent Likelihood Level]]</f>
        <v>-- Select Impact ----- Select Likelihood --</v>
      </c>
      <c r="AK198" s="22" t="str">
        <f>RiskRegister[[#This Row],[Residual Impact Level]]&amp;"-"&amp;RiskRegister[[#This Row],[Residual Likelihood Level]]</f>
        <v>-- Select Impact ----- Select Likelihood --</v>
      </c>
      <c r="AL198" s="22" t="str">
        <f t="shared" si="6"/>
        <v>Error</v>
      </c>
      <c r="AM198" s="22" t="str">
        <f>IF(RiskRegister[[#This Row],[Risk Status]]="Closed",RiskRegister[[#This Row],[Residual Impact Level]],RiskRegister[[#This Row],[Inherent Impact Level]])</f>
        <v>-- Select Impact --</v>
      </c>
      <c r="AN198" s="22" t="str">
        <f>IF(RiskRegister[[#This Row],[Risk Status]]="Closed",RiskRegister[[#This Row],[Residual Likelihood Level]],RiskRegister[[#This Row],[Inherent Likelihood Level]])</f>
        <v>-- Select Likelihood --</v>
      </c>
      <c r="AO198" s="22" t="str">
        <f>IF(RiskRegister[[#This Row],[Risk Status]]="Closed",RiskRegister[[#This Row],[Residual-I-L-Combo]],RiskRegister[[#This Row],[Inherent-I-L-Combo]])</f>
        <v>-- Select Impact ----- Select Likelihood --</v>
      </c>
      <c r="AP198" s="22" t="str">
        <f t="shared" si="7"/>
        <v>-- Error --</v>
      </c>
    </row>
    <row r="199" spans="1:42" s="18" customFormat="1" ht="64" x14ac:dyDescent="0.2">
      <c r="A199" s="18">
        <v>196</v>
      </c>
      <c r="G199" s="18" t="s">
        <v>87</v>
      </c>
      <c r="I199" s="18" t="s">
        <v>85</v>
      </c>
      <c r="L199" s="18" t="s">
        <v>112</v>
      </c>
      <c r="M199" s="19" t="str">
        <f>VLOOKUP(RiskRegister[[#This Row],[Inherent Impact Level]],'Rating factors'!$F$4:$G$9,2,FALSE)</f>
        <v>--- Error ---</v>
      </c>
      <c r="N199" s="18" t="s">
        <v>89</v>
      </c>
      <c r="O199" s="19" t="str">
        <f>VLOOKUP(RiskRegister[[#This Row],[Inherent Likelihood Level]],'Rating factors'!$F$16:$G$21,2,FALSE)</f>
        <v>--- Error ---</v>
      </c>
      <c r="P199" s="19" t="str">
        <f>IFERROR(VLOOKUP(RiskRegister[[#This Row],[Inherent Risk Rating]],'Rating factors'!$F$30:$G$44,2,FALSE),"-- Error --")</f>
        <v>-- Error --</v>
      </c>
      <c r="Q199" s="19" t="str">
        <f>IFERROR(RiskRegister[[#This Row],[Inherent Impact Rating]]*RiskRegister[[#This Row],[Inherent Likelihood Rating]],"-- Error --")</f>
        <v>-- Error --</v>
      </c>
      <c r="R199" s="18" t="s">
        <v>111</v>
      </c>
      <c r="T199" s="18" t="s">
        <v>112</v>
      </c>
      <c r="U199" s="19" t="str">
        <f>VLOOKUP(RiskRegister[[#This Row],[Residual Impact Level]],'Rating factors'!$F$4:$G$9,2,FALSE)</f>
        <v>--- Error ---</v>
      </c>
      <c r="V199" s="18" t="s">
        <v>89</v>
      </c>
      <c r="W199" s="19" t="str">
        <f>VLOOKUP(RiskRegister[[#This Row],[Residual Likelihood Level]],'Rating factors'!$F$16:$G$21,2,FALSE)</f>
        <v>--- Error ---</v>
      </c>
      <c r="X199" s="19" t="str">
        <f>IFERROR(VLOOKUP(RiskRegister[[#This Row],[Residual Risk Rating]],'Rating factors'!$F$30:$G$44,2,FALSE),"-- Error --")</f>
        <v>-- Error --</v>
      </c>
      <c r="Y199" s="19" t="str">
        <f>IFERROR(RiskRegister[[#This Row],[Residual Impact Rating]]*RiskRegister[[#This Row],[Residual Likelihood Rating]],"-- Error --")</f>
        <v>-- Error --</v>
      </c>
      <c r="Z199" s="18" t="s">
        <v>113</v>
      </c>
      <c r="AB199" s="61"/>
      <c r="AD199" s="22" t="str">
        <f ca="1">IF(ISBLANK(RiskRegister[[#This Row],[Risk Due Date]]), "Missing Risk Due Date", IF(RiskRegister[[#This Row],[Risk Due Date]] &lt; TODAY(), "Overdue", "Not Overdue"))</f>
        <v>Missing Risk Due Date</v>
      </c>
      <c r="AF199" s="22" t="str">
        <f>IF(ISBLANK(RiskRegister[[#This Row],[Risk Due Date]]), "Missing Risk Due Date", TEXT(RiskRegister[[#This Row],[Risk Due Date]], "YYYY-MM"))</f>
        <v>Missing Risk Due Date</v>
      </c>
      <c r="AG199" s="22" t="str">
        <f>IF(RiskRegister[[#This Row],[Created Date]]="","Created Date missing",(TEXT(RiskRegister[[#This Row],[Created Date]],"mmm") &amp; "-" &amp; YEAR(RiskRegister[[#This Row],[Created Date]])))</f>
        <v>Created Date missing</v>
      </c>
      <c r="AH199" s="79">
        <f>IF(RiskRegister[[#This Row],[Risk Status]]="Closed",RiskRegister[[#This Row],[Risk Close Date]],RiskRegister[[#This Row],[Risk Due Date]])</f>
        <v>0</v>
      </c>
      <c r="AI199" s="79">
        <f>IF(RiskRegister[[#This Row],[Risk-Change-Date]]=0,DATE(2030,1,1),RiskRegister[[#This Row],[Risk-Change-Date]])</f>
        <v>47484</v>
      </c>
      <c r="AJ199" s="22" t="str">
        <f>RiskRegister[[#This Row],[Inherent Impact Level]]&amp;"-"&amp;RiskRegister[[#This Row],[Inherent Likelihood Level]]</f>
        <v>-- Select Impact ----- Select Likelihood --</v>
      </c>
      <c r="AK199" s="22" t="str">
        <f>RiskRegister[[#This Row],[Residual Impact Level]]&amp;"-"&amp;RiskRegister[[#This Row],[Residual Likelihood Level]]</f>
        <v>-- Select Impact ----- Select Likelihood --</v>
      </c>
      <c r="AL199" s="22" t="str">
        <f t="shared" si="6"/>
        <v>Error</v>
      </c>
      <c r="AM199" s="22" t="str">
        <f>IF(RiskRegister[[#This Row],[Risk Status]]="Closed",RiskRegister[[#This Row],[Residual Impact Level]],RiskRegister[[#This Row],[Inherent Impact Level]])</f>
        <v>-- Select Impact --</v>
      </c>
      <c r="AN199" s="22" t="str">
        <f>IF(RiskRegister[[#This Row],[Risk Status]]="Closed",RiskRegister[[#This Row],[Residual Likelihood Level]],RiskRegister[[#This Row],[Inherent Likelihood Level]])</f>
        <v>-- Select Likelihood --</v>
      </c>
      <c r="AO199" s="22" t="str">
        <f>IF(RiskRegister[[#This Row],[Risk Status]]="Closed",RiskRegister[[#This Row],[Residual-I-L-Combo]],RiskRegister[[#This Row],[Inherent-I-L-Combo]])</f>
        <v>-- Select Impact ----- Select Likelihood --</v>
      </c>
      <c r="AP199" s="22" t="str">
        <f t="shared" si="7"/>
        <v>-- Error --</v>
      </c>
    </row>
    <row r="200" spans="1:42" s="18" customFormat="1" ht="64" x14ac:dyDescent="0.2">
      <c r="A200" s="18">
        <v>197</v>
      </c>
      <c r="G200" s="18" t="s">
        <v>87</v>
      </c>
      <c r="I200" s="18" t="s">
        <v>85</v>
      </c>
      <c r="L200" s="18" t="s">
        <v>112</v>
      </c>
      <c r="M200" s="19" t="str">
        <f>VLOOKUP(RiskRegister[[#This Row],[Inherent Impact Level]],'Rating factors'!$F$4:$G$9,2,FALSE)</f>
        <v>--- Error ---</v>
      </c>
      <c r="N200" s="18" t="s">
        <v>89</v>
      </c>
      <c r="O200" s="19" t="str">
        <f>VLOOKUP(RiskRegister[[#This Row],[Inherent Likelihood Level]],'Rating factors'!$F$16:$G$21,2,FALSE)</f>
        <v>--- Error ---</v>
      </c>
      <c r="P200" s="19" t="str">
        <f>IFERROR(VLOOKUP(RiskRegister[[#This Row],[Inherent Risk Rating]],'Rating factors'!$F$30:$G$44,2,FALSE),"-- Error --")</f>
        <v>-- Error --</v>
      </c>
      <c r="Q200" s="19" t="str">
        <f>IFERROR(RiskRegister[[#This Row],[Inherent Impact Rating]]*RiskRegister[[#This Row],[Inherent Likelihood Rating]],"-- Error --")</f>
        <v>-- Error --</v>
      </c>
      <c r="R200" s="18" t="s">
        <v>111</v>
      </c>
      <c r="T200" s="18" t="s">
        <v>112</v>
      </c>
      <c r="U200" s="19" t="str">
        <f>VLOOKUP(RiskRegister[[#This Row],[Residual Impact Level]],'Rating factors'!$F$4:$G$9,2,FALSE)</f>
        <v>--- Error ---</v>
      </c>
      <c r="V200" s="18" t="s">
        <v>89</v>
      </c>
      <c r="W200" s="19" t="str">
        <f>VLOOKUP(RiskRegister[[#This Row],[Residual Likelihood Level]],'Rating factors'!$F$16:$G$21,2,FALSE)</f>
        <v>--- Error ---</v>
      </c>
      <c r="X200" s="19" t="str">
        <f>IFERROR(VLOOKUP(RiskRegister[[#This Row],[Residual Risk Rating]],'Rating factors'!$F$30:$G$44,2,FALSE),"-- Error --")</f>
        <v>-- Error --</v>
      </c>
      <c r="Y200" s="19" t="str">
        <f>IFERROR(RiskRegister[[#This Row],[Residual Impact Rating]]*RiskRegister[[#This Row],[Residual Likelihood Rating]],"-- Error --")</f>
        <v>-- Error --</v>
      </c>
      <c r="Z200" s="18" t="s">
        <v>113</v>
      </c>
      <c r="AB200" s="61"/>
      <c r="AD200" s="22" t="str">
        <f ca="1">IF(ISBLANK(RiskRegister[[#This Row],[Risk Due Date]]), "Missing Risk Due Date", IF(RiskRegister[[#This Row],[Risk Due Date]] &lt; TODAY(), "Overdue", "Not Overdue"))</f>
        <v>Missing Risk Due Date</v>
      </c>
      <c r="AF200" s="22" t="str">
        <f>IF(ISBLANK(RiskRegister[[#This Row],[Risk Due Date]]), "Missing Risk Due Date", TEXT(RiskRegister[[#This Row],[Risk Due Date]], "YYYY-MM"))</f>
        <v>Missing Risk Due Date</v>
      </c>
      <c r="AG200" s="22" t="str">
        <f>IF(RiskRegister[[#This Row],[Created Date]]="","Created Date missing",(TEXT(RiskRegister[[#This Row],[Created Date]],"mmm") &amp; "-" &amp; YEAR(RiskRegister[[#This Row],[Created Date]])))</f>
        <v>Created Date missing</v>
      </c>
      <c r="AH200" s="79">
        <f>IF(RiskRegister[[#This Row],[Risk Status]]="Closed",RiskRegister[[#This Row],[Risk Close Date]],RiskRegister[[#This Row],[Risk Due Date]])</f>
        <v>0</v>
      </c>
      <c r="AI200" s="79">
        <f>IF(RiskRegister[[#This Row],[Risk-Change-Date]]=0,DATE(2030,1,1),RiskRegister[[#This Row],[Risk-Change-Date]])</f>
        <v>47484</v>
      </c>
      <c r="AJ200" s="22" t="str">
        <f>RiskRegister[[#This Row],[Inherent Impact Level]]&amp;"-"&amp;RiskRegister[[#This Row],[Inherent Likelihood Level]]</f>
        <v>-- Select Impact ----- Select Likelihood --</v>
      </c>
      <c r="AK200" s="22" t="str">
        <f>RiskRegister[[#This Row],[Residual Impact Level]]&amp;"-"&amp;RiskRegister[[#This Row],[Residual Likelihood Level]]</f>
        <v>-- Select Impact ----- Select Likelihood --</v>
      </c>
      <c r="AL200" s="22" t="str">
        <f t="shared" si="6"/>
        <v>Error</v>
      </c>
      <c r="AM200" s="22" t="str">
        <f>IF(RiskRegister[[#This Row],[Risk Status]]="Closed",RiskRegister[[#This Row],[Residual Impact Level]],RiskRegister[[#This Row],[Inherent Impact Level]])</f>
        <v>-- Select Impact --</v>
      </c>
      <c r="AN200" s="22" t="str">
        <f>IF(RiskRegister[[#This Row],[Risk Status]]="Closed",RiskRegister[[#This Row],[Residual Likelihood Level]],RiskRegister[[#This Row],[Inherent Likelihood Level]])</f>
        <v>-- Select Likelihood --</v>
      </c>
      <c r="AO200" s="22" t="str">
        <f>IF(RiskRegister[[#This Row],[Risk Status]]="Closed",RiskRegister[[#This Row],[Residual-I-L-Combo]],RiskRegister[[#This Row],[Inherent-I-L-Combo]])</f>
        <v>-- Select Impact ----- Select Likelihood --</v>
      </c>
      <c r="AP200" s="22" t="str">
        <f t="shared" si="7"/>
        <v>-- Error --</v>
      </c>
    </row>
    <row r="201" spans="1:42" s="18" customFormat="1" ht="64" x14ac:dyDescent="0.2">
      <c r="A201" s="18">
        <v>198</v>
      </c>
      <c r="G201" s="18" t="s">
        <v>87</v>
      </c>
      <c r="I201" s="18" t="s">
        <v>85</v>
      </c>
      <c r="L201" s="18" t="s">
        <v>112</v>
      </c>
      <c r="M201" s="19" t="str">
        <f>VLOOKUP(RiskRegister[[#This Row],[Inherent Impact Level]],'Rating factors'!$F$4:$G$9,2,FALSE)</f>
        <v>--- Error ---</v>
      </c>
      <c r="N201" s="18" t="s">
        <v>89</v>
      </c>
      <c r="O201" s="19" t="str">
        <f>VLOOKUP(RiskRegister[[#This Row],[Inherent Likelihood Level]],'Rating factors'!$F$16:$G$21,2,FALSE)</f>
        <v>--- Error ---</v>
      </c>
      <c r="P201" s="19" t="str">
        <f>IFERROR(VLOOKUP(RiskRegister[[#This Row],[Inherent Risk Rating]],'Rating factors'!$F$30:$G$44,2,FALSE),"-- Error --")</f>
        <v>-- Error --</v>
      </c>
      <c r="Q201" s="19" t="str">
        <f>IFERROR(RiskRegister[[#This Row],[Inherent Impact Rating]]*RiskRegister[[#This Row],[Inherent Likelihood Rating]],"-- Error --")</f>
        <v>-- Error --</v>
      </c>
      <c r="R201" s="18" t="s">
        <v>111</v>
      </c>
      <c r="T201" s="18" t="s">
        <v>112</v>
      </c>
      <c r="U201" s="19" t="str">
        <f>VLOOKUP(RiskRegister[[#This Row],[Residual Impact Level]],'Rating factors'!$F$4:$G$9,2,FALSE)</f>
        <v>--- Error ---</v>
      </c>
      <c r="V201" s="18" t="s">
        <v>89</v>
      </c>
      <c r="W201" s="19" t="str">
        <f>VLOOKUP(RiskRegister[[#This Row],[Residual Likelihood Level]],'Rating factors'!$F$16:$G$21,2,FALSE)</f>
        <v>--- Error ---</v>
      </c>
      <c r="X201" s="19" t="str">
        <f>IFERROR(VLOOKUP(RiskRegister[[#This Row],[Residual Risk Rating]],'Rating factors'!$F$30:$G$44,2,FALSE),"-- Error --")</f>
        <v>-- Error --</v>
      </c>
      <c r="Y201" s="19" t="str">
        <f>IFERROR(RiskRegister[[#This Row],[Residual Impact Rating]]*RiskRegister[[#This Row],[Residual Likelihood Rating]],"-- Error --")</f>
        <v>-- Error --</v>
      </c>
      <c r="Z201" s="18" t="s">
        <v>113</v>
      </c>
      <c r="AB201" s="61"/>
      <c r="AD201" s="22" t="str">
        <f ca="1">IF(ISBLANK(RiskRegister[[#This Row],[Risk Due Date]]), "Missing Risk Due Date", IF(RiskRegister[[#This Row],[Risk Due Date]] &lt; TODAY(), "Overdue", "Not Overdue"))</f>
        <v>Missing Risk Due Date</v>
      </c>
      <c r="AF201" s="22" t="str">
        <f>IF(ISBLANK(RiskRegister[[#This Row],[Risk Due Date]]), "Missing Risk Due Date", TEXT(RiskRegister[[#This Row],[Risk Due Date]], "YYYY-MM"))</f>
        <v>Missing Risk Due Date</v>
      </c>
      <c r="AG201" s="22" t="str">
        <f>IF(RiskRegister[[#This Row],[Created Date]]="","Created Date missing",(TEXT(RiskRegister[[#This Row],[Created Date]],"mmm") &amp; "-" &amp; YEAR(RiskRegister[[#This Row],[Created Date]])))</f>
        <v>Created Date missing</v>
      </c>
      <c r="AH201" s="79">
        <f>IF(RiskRegister[[#This Row],[Risk Status]]="Closed",RiskRegister[[#This Row],[Risk Close Date]],RiskRegister[[#This Row],[Risk Due Date]])</f>
        <v>0</v>
      </c>
      <c r="AI201" s="79">
        <f>IF(RiskRegister[[#This Row],[Risk-Change-Date]]=0,DATE(2030,1,1),RiskRegister[[#This Row],[Risk-Change-Date]])</f>
        <v>47484</v>
      </c>
      <c r="AJ201" s="22" t="str">
        <f>RiskRegister[[#This Row],[Inherent Impact Level]]&amp;"-"&amp;RiskRegister[[#This Row],[Inherent Likelihood Level]]</f>
        <v>-- Select Impact ----- Select Likelihood --</v>
      </c>
      <c r="AK201" s="22" t="str">
        <f>RiskRegister[[#This Row],[Residual Impact Level]]&amp;"-"&amp;RiskRegister[[#This Row],[Residual Likelihood Level]]</f>
        <v>-- Select Impact ----- Select Likelihood --</v>
      </c>
      <c r="AL201" s="22" t="str">
        <f t="shared" si="6"/>
        <v>Error</v>
      </c>
      <c r="AM201" s="22" t="str">
        <f>IF(RiskRegister[[#This Row],[Risk Status]]="Closed",RiskRegister[[#This Row],[Residual Impact Level]],RiskRegister[[#This Row],[Inherent Impact Level]])</f>
        <v>-- Select Impact --</v>
      </c>
      <c r="AN201" s="22" t="str">
        <f>IF(RiskRegister[[#This Row],[Risk Status]]="Closed",RiskRegister[[#This Row],[Residual Likelihood Level]],RiskRegister[[#This Row],[Inherent Likelihood Level]])</f>
        <v>-- Select Likelihood --</v>
      </c>
      <c r="AO201" s="22" t="str">
        <f>IF(RiskRegister[[#This Row],[Risk Status]]="Closed",RiskRegister[[#This Row],[Residual-I-L-Combo]],RiskRegister[[#This Row],[Inherent-I-L-Combo]])</f>
        <v>-- Select Impact ----- Select Likelihood --</v>
      </c>
      <c r="AP201" s="22" t="str">
        <f t="shared" si="7"/>
        <v>-- Error --</v>
      </c>
    </row>
    <row r="202" spans="1:42" s="18" customFormat="1" ht="64" x14ac:dyDescent="0.2">
      <c r="A202" s="18">
        <v>199</v>
      </c>
      <c r="G202" s="18" t="s">
        <v>87</v>
      </c>
      <c r="I202" s="18" t="s">
        <v>85</v>
      </c>
      <c r="L202" s="18" t="s">
        <v>112</v>
      </c>
      <c r="M202" s="19" t="str">
        <f>VLOOKUP(RiskRegister[[#This Row],[Inherent Impact Level]],'Rating factors'!$F$4:$G$9,2,FALSE)</f>
        <v>--- Error ---</v>
      </c>
      <c r="N202" s="18" t="s">
        <v>89</v>
      </c>
      <c r="O202" s="19" t="str">
        <f>VLOOKUP(RiskRegister[[#This Row],[Inherent Likelihood Level]],'Rating factors'!$F$16:$G$21,2,FALSE)</f>
        <v>--- Error ---</v>
      </c>
      <c r="P202" s="19" t="str">
        <f>IFERROR(VLOOKUP(RiskRegister[[#This Row],[Inherent Risk Rating]],'Rating factors'!$F$30:$G$44,2,FALSE),"-- Error --")</f>
        <v>-- Error --</v>
      </c>
      <c r="Q202" s="19" t="str">
        <f>IFERROR(RiskRegister[[#This Row],[Inherent Impact Rating]]*RiskRegister[[#This Row],[Inherent Likelihood Rating]],"-- Error --")</f>
        <v>-- Error --</v>
      </c>
      <c r="R202" s="18" t="s">
        <v>111</v>
      </c>
      <c r="T202" s="18" t="s">
        <v>112</v>
      </c>
      <c r="U202" s="19" t="str">
        <f>VLOOKUP(RiskRegister[[#This Row],[Residual Impact Level]],'Rating factors'!$F$4:$G$9,2,FALSE)</f>
        <v>--- Error ---</v>
      </c>
      <c r="V202" s="18" t="s">
        <v>89</v>
      </c>
      <c r="W202" s="19" t="str">
        <f>VLOOKUP(RiskRegister[[#This Row],[Residual Likelihood Level]],'Rating factors'!$F$16:$G$21,2,FALSE)</f>
        <v>--- Error ---</v>
      </c>
      <c r="X202" s="19" t="str">
        <f>IFERROR(VLOOKUP(RiskRegister[[#This Row],[Residual Risk Rating]],'Rating factors'!$F$30:$G$44,2,FALSE),"-- Error --")</f>
        <v>-- Error --</v>
      </c>
      <c r="Y202" s="19" t="str">
        <f>IFERROR(RiskRegister[[#This Row],[Residual Impact Rating]]*RiskRegister[[#This Row],[Residual Likelihood Rating]],"-- Error --")</f>
        <v>-- Error --</v>
      </c>
      <c r="Z202" s="18" t="s">
        <v>113</v>
      </c>
      <c r="AB202" s="61"/>
      <c r="AD202" s="22" t="str">
        <f ca="1">IF(ISBLANK(RiskRegister[[#This Row],[Risk Due Date]]), "Missing Risk Due Date", IF(RiskRegister[[#This Row],[Risk Due Date]] &lt; TODAY(), "Overdue", "Not Overdue"))</f>
        <v>Missing Risk Due Date</v>
      </c>
      <c r="AF202" s="22" t="str">
        <f>IF(ISBLANK(RiskRegister[[#This Row],[Risk Due Date]]), "Missing Risk Due Date", TEXT(RiskRegister[[#This Row],[Risk Due Date]], "YYYY-MM"))</f>
        <v>Missing Risk Due Date</v>
      </c>
      <c r="AG202" s="22" t="str">
        <f>IF(RiskRegister[[#This Row],[Created Date]]="","Created Date missing",(TEXT(RiskRegister[[#This Row],[Created Date]],"mmm") &amp; "-" &amp; YEAR(RiskRegister[[#This Row],[Created Date]])))</f>
        <v>Created Date missing</v>
      </c>
      <c r="AH202" s="79">
        <f>IF(RiskRegister[[#This Row],[Risk Status]]="Closed",RiskRegister[[#This Row],[Risk Close Date]],RiskRegister[[#This Row],[Risk Due Date]])</f>
        <v>0</v>
      </c>
      <c r="AI202" s="79">
        <f>IF(RiskRegister[[#This Row],[Risk-Change-Date]]=0,DATE(2030,1,1),RiskRegister[[#This Row],[Risk-Change-Date]])</f>
        <v>47484</v>
      </c>
      <c r="AJ202" s="22" t="str">
        <f>RiskRegister[[#This Row],[Inherent Impact Level]]&amp;"-"&amp;RiskRegister[[#This Row],[Inherent Likelihood Level]]</f>
        <v>-- Select Impact ----- Select Likelihood --</v>
      </c>
      <c r="AK202" s="22" t="str">
        <f>RiskRegister[[#This Row],[Residual Impact Level]]&amp;"-"&amp;RiskRegister[[#This Row],[Residual Likelihood Level]]</f>
        <v>-- Select Impact ----- Select Likelihood --</v>
      </c>
      <c r="AL202" s="22" t="str">
        <f t="shared" si="6"/>
        <v>Error</v>
      </c>
      <c r="AM202" s="22" t="str">
        <f>IF(RiskRegister[[#This Row],[Risk Status]]="Closed",RiskRegister[[#This Row],[Residual Impact Level]],RiskRegister[[#This Row],[Inherent Impact Level]])</f>
        <v>-- Select Impact --</v>
      </c>
      <c r="AN202" s="22" t="str">
        <f>IF(RiskRegister[[#This Row],[Risk Status]]="Closed",RiskRegister[[#This Row],[Residual Likelihood Level]],RiskRegister[[#This Row],[Inherent Likelihood Level]])</f>
        <v>-- Select Likelihood --</v>
      </c>
      <c r="AO202" s="22" t="str">
        <f>IF(RiskRegister[[#This Row],[Risk Status]]="Closed",RiskRegister[[#This Row],[Residual-I-L-Combo]],RiskRegister[[#This Row],[Inherent-I-L-Combo]])</f>
        <v>-- Select Impact ----- Select Likelihood --</v>
      </c>
      <c r="AP202" s="22" t="str">
        <f t="shared" si="7"/>
        <v>-- Error --</v>
      </c>
    </row>
    <row r="203" spans="1:42" s="18" customFormat="1" ht="64" x14ac:dyDescent="0.2">
      <c r="A203" s="18">
        <v>200</v>
      </c>
      <c r="G203" s="18" t="s">
        <v>87</v>
      </c>
      <c r="I203" s="18" t="s">
        <v>85</v>
      </c>
      <c r="L203" s="18" t="s">
        <v>112</v>
      </c>
      <c r="M203" s="19" t="str">
        <f>VLOOKUP(RiskRegister[[#This Row],[Inherent Impact Level]],'Rating factors'!$F$4:$G$9,2,FALSE)</f>
        <v>--- Error ---</v>
      </c>
      <c r="N203" s="18" t="s">
        <v>89</v>
      </c>
      <c r="O203" s="19" t="str">
        <f>VLOOKUP(RiskRegister[[#This Row],[Inherent Likelihood Level]],'Rating factors'!$F$16:$G$21,2,FALSE)</f>
        <v>--- Error ---</v>
      </c>
      <c r="P203" s="19" t="str">
        <f>IFERROR(VLOOKUP(RiskRegister[[#This Row],[Inherent Risk Rating]],'Rating factors'!$F$30:$G$44,2,FALSE),"-- Error --")</f>
        <v>-- Error --</v>
      </c>
      <c r="Q203" s="19" t="str">
        <f>IFERROR(RiskRegister[[#This Row],[Inherent Impact Rating]]*RiskRegister[[#This Row],[Inherent Likelihood Rating]],"-- Error --")</f>
        <v>-- Error --</v>
      </c>
      <c r="R203" s="18" t="s">
        <v>111</v>
      </c>
      <c r="T203" s="18" t="s">
        <v>112</v>
      </c>
      <c r="U203" s="19" t="str">
        <f>VLOOKUP(RiskRegister[[#This Row],[Residual Impact Level]],'Rating factors'!$F$4:$G$9,2,FALSE)</f>
        <v>--- Error ---</v>
      </c>
      <c r="V203" s="18" t="s">
        <v>89</v>
      </c>
      <c r="W203" s="19" t="str">
        <f>VLOOKUP(RiskRegister[[#This Row],[Residual Likelihood Level]],'Rating factors'!$F$16:$G$21,2,FALSE)</f>
        <v>--- Error ---</v>
      </c>
      <c r="X203" s="19" t="str">
        <f>IFERROR(VLOOKUP(RiskRegister[[#This Row],[Residual Risk Rating]],'Rating factors'!$F$30:$G$44,2,FALSE),"-- Error --")</f>
        <v>-- Error --</v>
      </c>
      <c r="Y203" s="19" t="str">
        <f>IFERROR(RiskRegister[[#This Row],[Residual Impact Rating]]*RiskRegister[[#This Row],[Residual Likelihood Rating]],"-- Error --")</f>
        <v>-- Error --</v>
      </c>
      <c r="Z203" s="18" t="s">
        <v>113</v>
      </c>
      <c r="AB203" s="61"/>
      <c r="AD203" s="22" t="str">
        <f ca="1">IF(ISBLANK(RiskRegister[[#This Row],[Risk Due Date]]), "Missing Risk Due Date", IF(RiskRegister[[#This Row],[Risk Due Date]] &lt; TODAY(), "Overdue", "Not Overdue"))</f>
        <v>Missing Risk Due Date</v>
      </c>
      <c r="AF203" s="22" t="str">
        <f>IF(ISBLANK(RiskRegister[[#This Row],[Risk Due Date]]), "Missing Risk Due Date", TEXT(RiskRegister[[#This Row],[Risk Due Date]], "YYYY-MM"))</f>
        <v>Missing Risk Due Date</v>
      </c>
      <c r="AG203" s="22" t="str">
        <f>IF(RiskRegister[[#This Row],[Created Date]]="","Created Date missing",(TEXT(RiskRegister[[#This Row],[Created Date]],"mmm") &amp; "-" &amp; YEAR(RiskRegister[[#This Row],[Created Date]])))</f>
        <v>Created Date missing</v>
      </c>
      <c r="AH203" s="79">
        <f>IF(RiskRegister[[#This Row],[Risk Status]]="Closed",RiskRegister[[#This Row],[Risk Close Date]],RiskRegister[[#This Row],[Risk Due Date]])</f>
        <v>0</v>
      </c>
      <c r="AI203" s="79">
        <f>IF(RiskRegister[[#This Row],[Risk-Change-Date]]=0,DATE(2030,1,1),RiskRegister[[#This Row],[Risk-Change-Date]])</f>
        <v>47484</v>
      </c>
      <c r="AJ203" s="22" t="str">
        <f>RiskRegister[[#This Row],[Inherent Impact Level]]&amp;"-"&amp;RiskRegister[[#This Row],[Inherent Likelihood Level]]</f>
        <v>-- Select Impact ----- Select Likelihood --</v>
      </c>
      <c r="AK203" s="22" t="str">
        <f>RiskRegister[[#This Row],[Residual Impact Level]]&amp;"-"&amp;RiskRegister[[#This Row],[Residual Likelihood Level]]</f>
        <v>-- Select Impact ----- Select Likelihood --</v>
      </c>
      <c r="AL203" s="22" t="str">
        <f t="shared" si="6"/>
        <v>Error</v>
      </c>
      <c r="AM203" s="22" t="str">
        <f>IF(RiskRegister[[#This Row],[Risk Status]]="Closed",RiskRegister[[#This Row],[Residual Impact Level]],RiskRegister[[#This Row],[Inherent Impact Level]])</f>
        <v>-- Select Impact --</v>
      </c>
      <c r="AN203" s="22" t="str">
        <f>IF(RiskRegister[[#This Row],[Risk Status]]="Closed",RiskRegister[[#This Row],[Residual Likelihood Level]],RiskRegister[[#This Row],[Inherent Likelihood Level]])</f>
        <v>-- Select Likelihood --</v>
      </c>
      <c r="AO203" s="22" t="str">
        <f>IF(RiskRegister[[#This Row],[Risk Status]]="Closed",RiskRegister[[#This Row],[Residual-I-L-Combo]],RiskRegister[[#This Row],[Inherent-I-L-Combo]])</f>
        <v>-- Select Impact ----- Select Likelihood --</v>
      </c>
      <c r="AP203" s="22" t="str">
        <f t="shared" si="7"/>
        <v>-- Error --</v>
      </c>
    </row>
    <row r="204" spans="1:42" s="18" customFormat="1" ht="64" x14ac:dyDescent="0.2">
      <c r="A204" s="18">
        <v>201</v>
      </c>
      <c r="G204" s="18" t="s">
        <v>87</v>
      </c>
      <c r="I204" s="18" t="s">
        <v>85</v>
      </c>
      <c r="L204" s="18" t="s">
        <v>112</v>
      </c>
      <c r="M204" s="19" t="str">
        <f>VLOOKUP(RiskRegister[[#This Row],[Inherent Impact Level]],'Rating factors'!$F$4:$G$9,2,FALSE)</f>
        <v>--- Error ---</v>
      </c>
      <c r="N204" s="18" t="s">
        <v>89</v>
      </c>
      <c r="O204" s="19" t="str">
        <f>VLOOKUP(RiskRegister[[#This Row],[Inherent Likelihood Level]],'Rating factors'!$F$16:$G$21,2,FALSE)</f>
        <v>--- Error ---</v>
      </c>
      <c r="P204" s="19" t="str">
        <f>IFERROR(VLOOKUP(RiskRegister[[#This Row],[Inherent Risk Rating]],'Rating factors'!$F$30:$G$44,2,FALSE),"-- Error --")</f>
        <v>-- Error --</v>
      </c>
      <c r="Q204" s="19" t="str">
        <f>IFERROR(RiskRegister[[#This Row],[Inherent Impact Rating]]*RiskRegister[[#This Row],[Inherent Likelihood Rating]],"-- Error --")</f>
        <v>-- Error --</v>
      </c>
      <c r="R204" s="18" t="s">
        <v>111</v>
      </c>
      <c r="T204" s="18" t="s">
        <v>112</v>
      </c>
      <c r="U204" s="19" t="str">
        <f>VLOOKUP(RiskRegister[[#This Row],[Residual Impact Level]],'Rating factors'!$F$4:$G$9,2,FALSE)</f>
        <v>--- Error ---</v>
      </c>
      <c r="V204" s="18" t="s">
        <v>89</v>
      </c>
      <c r="W204" s="19" t="str">
        <f>VLOOKUP(RiskRegister[[#This Row],[Residual Likelihood Level]],'Rating factors'!$F$16:$G$21,2,FALSE)</f>
        <v>--- Error ---</v>
      </c>
      <c r="X204" s="19" t="str">
        <f>IFERROR(VLOOKUP(RiskRegister[[#This Row],[Residual Risk Rating]],'Rating factors'!$F$30:$G$44,2,FALSE),"-- Error --")</f>
        <v>-- Error --</v>
      </c>
      <c r="Y204" s="19" t="str">
        <f>IFERROR(RiskRegister[[#This Row],[Residual Impact Rating]]*RiskRegister[[#This Row],[Residual Likelihood Rating]],"-- Error --")</f>
        <v>-- Error --</v>
      </c>
      <c r="Z204" s="18" t="s">
        <v>113</v>
      </c>
      <c r="AB204" s="61"/>
      <c r="AD204" s="22" t="str">
        <f ca="1">IF(ISBLANK(RiskRegister[[#This Row],[Risk Due Date]]), "Missing Risk Due Date", IF(RiskRegister[[#This Row],[Risk Due Date]] &lt; TODAY(), "Overdue", "Not Overdue"))</f>
        <v>Missing Risk Due Date</v>
      </c>
      <c r="AF204" s="22" t="str">
        <f>IF(ISBLANK(RiskRegister[[#This Row],[Risk Due Date]]), "Missing Risk Due Date", TEXT(RiskRegister[[#This Row],[Risk Due Date]], "YYYY-MM"))</f>
        <v>Missing Risk Due Date</v>
      </c>
      <c r="AG204" s="22" t="str">
        <f>IF(RiskRegister[[#This Row],[Created Date]]="","Created Date missing",(TEXT(RiskRegister[[#This Row],[Created Date]],"mmm") &amp; "-" &amp; YEAR(RiskRegister[[#This Row],[Created Date]])))</f>
        <v>Created Date missing</v>
      </c>
      <c r="AH204" s="79">
        <f>IF(RiskRegister[[#This Row],[Risk Status]]="Closed",RiskRegister[[#This Row],[Risk Close Date]],RiskRegister[[#This Row],[Risk Due Date]])</f>
        <v>0</v>
      </c>
      <c r="AI204" s="79">
        <f>IF(RiskRegister[[#This Row],[Risk-Change-Date]]=0,DATE(2030,1,1),RiskRegister[[#This Row],[Risk-Change-Date]])</f>
        <v>47484</v>
      </c>
      <c r="AJ204" s="22" t="str">
        <f>RiskRegister[[#This Row],[Inherent Impact Level]]&amp;"-"&amp;RiskRegister[[#This Row],[Inherent Likelihood Level]]</f>
        <v>-- Select Impact ----- Select Likelihood --</v>
      </c>
      <c r="AK204" s="22" t="str">
        <f>RiskRegister[[#This Row],[Residual Impact Level]]&amp;"-"&amp;RiskRegister[[#This Row],[Residual Likelihood Level]]</f>
        <v>-- Select Impact ----- Select Likelihood --</v>
      </c>
      <c r="AL204" s="22" t="str">
        <f t="shared" si="6"/>
        <v>Error</v>
      </c>
      <c r="AM204" s="22" t="str">
        <f>IF(RiskRegister[[#This Row],[Risk Status]]="Closed",RiskRegister[[#This Row],[Residual Impact Level]],RiskRegister[[#This Row],[Inherent Impact Level]])</f>
        <v>-- Select Impact --</v>
      </c>
      <c r="AN204" s="22" t="str">
        <f>IF(RiskRegister[[#This Row],[Risk Status]]="Closed",RiskRegister[[#This Row],[Residual Likelihood Level]],RiskRegister[[#This Row],[Inherent Likelihood Level]])</f>
        <v>-- Select Likelihood --</v>
      </c>
      <c r="AO204" s="22" t="str">
        <f>IF(RiskRegister[[#This Row],[Risk Status]]="Closed",RiskRegister[[#This Row],[Residual-I-L-Combo]],RiskRegister[[#This Row],[Inherent-I-L-Combo]])</f>
        <v>-- Select Impact ----- Select Likelihood --</v>
      </c>
      <c r="AP204" s="22" t="str">
        <f t="shared" si="7"/>
        <v>-- Error --</v>
      </c>
    </row>
    <row r="205" spans="1:42" s="18" customFormat="1" ht="64" x14ac:dyDescent="0.2">
      <c r="A205" s="18">
        <v>202</v>
      </c>
      <c r="G205" s="18" t="s">
        <v>87</v>
      </c>
      <c r="I205" s="18" t="s">
        <v>85</v>
      </c>
      <c r="L205" s="18" t="s">
        <v>112</v>
      </c>
      <c r="M205" s="19" t="str">
        <f>VLOOKUP(RiskRegister[[#This Row],[Inherent Impact Level]],'Rating factors'!$F$4:$G$9,2,FALSE)</f>
        <v>--- Error ---</v>
      </c>
      <c r="N205" s="18" t="s">
        <v>89</v>
      </c>
      <c r="O205" s="19" t="str">
        <f>VLOOKUP(RiskRegister[[#This Row],[Inherent Likelihood Level]],'Rating factors'!$F$16:$G$21,2,FALSE)</f>
        <v>--- Error ---</v>
      </c>
      <c r="P205" s="19" t="str">
        <f>IFERROR(VLOOKUP(RiskRegister[[#This Row],[Inherent Risk Rating]],'Rating factors'!$F$30:$G$44,2,FALSE),"-- Error --")</f>
        <v>-- Error --</v>
      </c>
      <c r="Q205" s="19" t="str">
        <f>IFERROR(RiskRegister[[#This Row],[Inherent Impact Rating]]*RiskRegister[[#This Row],[Inherent Likelihood Rating]],"-- Error --")</f>
        <v>-- Error --</v>
      </c>
      <c r="R205" s="18" t="s">
        <v>111</v>
      </c>
      <c r="T205" s="18" t="s">
        <v>112</v>
      </c>
      <c r="U205" s="19" t="str">
        <f>VLOOKUP(RiskRegister[[#This Row],[Residual Impact Level]],'Rating factors'!$F$4:$G$9,2,FALSE)</f>
        <v>--- Error ---</v>
      </c>
      <c r="V205" s="18" t="s">
        <v>89</v>
      </c>
      <c r="W205" s="19" t="str">
        <f>VLOOKUP(RiskRegister[[#This Row],[Residual Likelihood Level]],'Rating factors'!$F$16:$G$21,2,FALSE)</f>
        <v>--- Error ---</v>
      </c>
      <c r="X205" s="19" t="str">
        <f>IFERROR(VLOOKUP(RiskRegister[[#This Row],[Residual Risk Rating]],'Rating factors'!$F$30:$G$44,2,FALSE),"-- Error --")</f>
        <v>-- Error --</v>
      </c>
      <c r="Y205" s="19" t="str">
        <f>IFERROR(RiskRegister[[#This Row],[Residual Impact Rating]]*RiskRegister[[#This Row],[Residual Likelihood Rating]],"-- Error --")</f>
        <v>-- Error --</v>
      </c>
      <c r="Z205" s="18" t="s">
        <v>113</v>
      </c>
      <c r="AB205" s="61"/>
      <c r="AD205" s="22" t="str">
        <f ca="1">IF(ISBLANK(RiskRegister[[#This Row],[Risk Due Date]]), "Missing Risk Due Date", IF(RiskRegister[[#This Row],[Risk Due Date]] &lt; TODAY(), "Overdue", "Not Overdue"))</f>
        <v>Missing Risk Due Date</v>
      </c>
      <c r="AF205" s="22" t="str">
        <f>IF(ISBLANK(RiskRegister[[#This Row],[Risk Due Date]]), "Missing Risk Due Date", TEXT(RiskRegister[[#This Row],[Risk Due Date]], "YYYY-MM"))</f>
        <v>Missing Risk Due Date</v>
      </c>
      <c r="AG205" s="22" t="str">
        <f>IF(RiskRegister[[#This Row],[Created Date]]="","Created Date missing",(TEXT(RiskRegister[[#This Row],[Created Date]],"mmm") &amp; "-" &amp; YEAR(RiskRegister[[#This Row],[Created Date]])))</f>
        <v>Created Date missing</v>
      </c>
      <c r="AH205" s="79">
        <f>IF(RiskRegister[[#This Row],[Risk Status]]="Closed",RiskRegister[[#This Row],[Risk Close Date]],RiskRegister[[#This Row],[Risk Due Date]])</f>
        <v>0</v>
      </c>
      <c r="AI205" s="79">
        <f>IF(RiskRegister[[#This Row],[Risk-Change-Date]]=0,DATE(2030,1,1),RiskRegister[[#This Row],[Risk-Change-Date]])</f>
        <v>47484</v>
      </c>
      <c r="AJ205" s="22" t="str">
        <f>RiskRegister[[#This Row],[Inherent Impact Level]]&amp;"-"&amp;RiskRegister[[#This Row],[Inherent Likelihood Level]]</f>
        <v>-- Select Impact ----- Select Likelihood --</v>
      </c>
      <c r="AK205" s="22" t="str">
        <f>RiskRegister[[#This Row],[Residual Impact Level]]&amp;"-"&amp;RiskRegister[[#This Row],[Residual Likelihood Level]]</f>
        <v>-- Select Impact ----- Select Likelihood --</v>
      </c>
      <c r="AL205" s="22" t="str">
        <f t="shared" si="6"/>
        <v>Error</v>
      </c>
      <c r="AM205" s="22" t="str">
        <f>IF(RiskRegister[[#This Row],[Risk Status]]="Closed",RiskRegister[[#This Row],[Residual Impact Level]],RiskRegister[[#This Row],[Inherent Impact Level]])</f>
        <v>-- Select Impact --</v>
      </c>
      <c r="AN205" s="22" t="str">
        <f>IF(RiskRegister[[#This Row],[Risk Status]]="Closed",RiskRegister[[#This Row],[Residual Likelihood Level]],RiskRegister[[#This Row],[Inherent Likelihood Level]])</f>
        <v>-- Select Likelihood --</v>
      </c>
      <c r="AO205" s="22" t="str">
        <f>IF(RiskRegister[[#This Row],[Risk Status]]="Closed",RiskRegister[[#This Row],[Residual-I-L-Combo]],RiskRegister[[#This Row],[Inherent-I-L-Combo]])</f>
        <v>-- Select Impact ----- Select Likelihood --</v>
      </c>
      <c r="AP205" s="22" t="str">
        <f t="shared" si="7"/>
        <v>-- Error --</v>
      </c>
    </row>
    <row r="206" spans="1:42" s="18" customFormat="1" ht="64" x14ac:dyDescent="0.2">
      <c r="A206" s="18">
        <v>203</v>
      </c>
      <c r="G206" s="18" t="s">
        <v>87</v>
      </c>
      <c r="I206" s="18" t="s">
        <v>85</v>
      </c>
      <c r="L206" s="18" t="s">
        <v>112</v>
      </c>
      <c r="M206" s="19" t="str">
        <f>VLOOKUP(RiskRegister[[#This Row],[Inherent Impact Level]],'Rating factors'!$F$4:$G$9,2,FALSE)</f>
        <v>--- Error ---</v>
      </c>
      <c r="N206" s="18" t="s">
        <v>89</v>
      </c>
      <c r="O206" s="19" t="str">
        <f>VLOOKUP(RiskRegister[[#This Row],[Inherent Likelihood Level]],'Rating factors'!$F$16:$G$21,2,FALSE)</f>
        <v>--- Error ---</v>
      </c>
      <c r="P206" s="19" t="str">
        <f>IFERROR(VLOOKUP(RiskRegister[[#This Row],[Inherent Risk Rating]],'Rating factors'!$F$30:$G$44,2,FALSE),"-- Error --")</f>
        <v>-- Error --</v>
      </c>
      <c r="Q206" s="19" t="str">
        <f>IFERROR(RiskRegister[[#This Row],[Inherent Impact Rating]]*RiskRegister[[#This Row],[Inherent Likelihood Rating]],"-- Error --")</f>
        <v>-- Error --</v>
      </c>
      <c r="R206" s="18" t="s">
        <v>111</v>
      </c>
      <c r="T206" s="18" t="s">
        <v>112</v>
      </c>
      <c r="U206" s="19" t="str">
        <f>VLOOKUP(RiskRegister[[#This Row],[Residual Impact Level]],'Rating factors'!$F$4:$G$9,2,FALSE)</f>
        <v>--- Error ---</v>
      </c>
      <c r="V206" s="18" t="s">
        <v>89</v>
      </c>
      <c r="W206" s="19" t="str">
        <f>VLOOKUP(RiskRegister[[#This Row],[Residual Likelihood Level]],'Rating factors'!$F$16:$G$21,2,FALSE)</f>
        <v>--- Error ---</v>
      </c>
      <c r="X206" s="19" t="str">
        <f>IFERROR(VLOOKUP(RiskRegister[[#This Row],[Residual Risk Rating]],'Rating factors'!$F$30:$G$44,2,FALSE),"-- Error --")</f>
        <v>-- Error --</v>
      </c>
      <c r="Y206" s="19" t="str">
        <f>IFERROR(RiskRegister[[#This Row],[Residual Impact Rating]]*RiskRegister[[#This Row],[Residual Likelihood Rating]],"-- Error --")</f>
        <v>-- Error --</v>
      </c>
      <c r="Z206" s="18" t="s">
        <v>113</v>
      </c>
      <c r="AB206" s="61"/>
      <c r="AD206" s="22" t="str">
        <f ca="1">IF(ISBLANK(RiskRegister[[#This Row],[Risk Due Date]]), "Missing Risk Due Date", IF(RiskRegister[[#This Row],[Risk Due Date]] &lt; TODAY(), "Overdue", "Not Overdue"))</f>
        <v>Missing Risk Due Date</v>
      </c>
      <c r="AF206" s="22" t="str">
        <f>IF(ISBLANK(RiskRegister[[#This Row],[Risk Due Date]]), "Missing Risk Due Date", TEXT(RiskRegister[[#This Row],[Risk Due Date]], "YYYY-MM"))</f>
        <v>Missing Risk Due Date</v>
      </c>
      <c r="AG206" s="22" t="str">
        <f>IF(RiskRegister[[#This Row],[Created Date]]="","Created Date missing",(TEXT(RiskRegister[[#This Row],[Created Date]],"mmm") &amp; "-" &amp; YEAR(RiskRegister[[#This Row],[Created Date]])))</f>
        <v>Created Date missing</v>
      </c>
      <c r="AH206" s="79">
        <f>IF(RiskRegister[[#This Row],[Risk Status]]="Closed",RiskRegister[[#This Row],[Risk Close Date]],RiskRegister[[#This Row],[Risk Due Date]])</f>
        <v>0</v>
      </c>
      <c r="AI206" s="79">
        <f>IF(RiskRegister[[#This Row],[Risk-Change-Date]]=0,DATE(2030,1,1),RiskRegister[[#This Row],[Risk-Change-Date]])</f>
        <v>47484</v>
      </c>
      <c r="AJ206" s="22" t="str">
        <f>RiskRegister[[#This Row],[Inherent Impact Level]]&amp;"-"&amp;RiskRegister[[#This Row],[Inherent Likelihood Level]]</f>
        <v>-- Select Impact ----- Select Likelihood --</v>
      </c>
      <c r="AK206" s="22" t="str">
        <f>RiskRegister[[#This Row],[Residual Impact Level]]&amp;"-"&amp;RiskRegister[[#This Row],[Residual Likelihood Level]]</f>
        <v>-- Select Impact ----- Select Likelihood --</v>
      </c>
      <c r="AL206" s="22" t="str">
        <f t="shared" si="6"/>
        <v>Error</v>
      </c>
      <c r="AM206" s="22" t="str">
        <f>IF(RiskRegister[[#This Row],[Risk Status]]="Closed",RiskRegister[[#This Row],[Residual Impact Level]],RiskRegister[[#This Row],[Inherent Impact Level]])</f>
        <v>-- Select Impact --</v>
      </c>
      <c r="AN206" s="22" t="str">
        <f>IF(RiskRegister[[#This Row],[Risk Status]]="Closed",RiskRegister[[#This Row],[Residual Likelihood Level]],RiskRegister[[#This Row],[Inherent Likelihood Level]])</f>
        <v>-- Select Likelihood --</v>
      </c>
      <c r="AO206" s="22" t="str">
        <f>IF(RiskRegister[[#This Row],[Risk Status]]="Closed",RiskRegister[[#This Row],[Residual-I-L-Combo]],RiskRegister[[#This Row],[Inherent-I-L-Combo]])</f>
        <v>-- Select Impact ----- Select Likelihood --</v>
      </c>
      <c r="AP206" s="22" t="str">
        <f t="shared" si="7"/>
        <v>-- Error --</v>
      </c>
    </row>
    <row r="207" spans="1:42" s="18" customFormat="1" ht="64" x14ac:dyDescent="0.2">
      <c r="A207" s="18">
        <v>204</v>
      </c>
      <c r="G207" s="18" t="s">
        <v>87</v>
      </c>
      <c r="I207" s="18" t="s">
        <v>85</v>
      </c>
      <c r="L207" s="18" t="s">
        <v>112</v>
      </c>
      <c r="M207" s="19" t="str">
        <f>VLOOKUP(RiskRegister[[#This Row],[Inherent Impact Level]],'Rating factors'!$F$4:$G$9,2,FALSE)</f>
        <v>--- Error ---</v>
      </c>
      <c r="N207" s="18" t="s">
        <v>89</v>
      </c>
      <c r="O207" s="19" t="str">
        <f>VLOOKUP(RiskRegister[[#This Row],[Inherent Likelihood Level]],'Rating factors'!$F$16:$G$21,2,FALSE)</f>
        <v>--- Error ---</v>
      </c>
      <c r="P207" s="19" t="str">
        <f>IFERROR(VLOOKUP(RiskRegister[[#This Row],[Inherent Risk Rating]],'Rating factors'!$F$30:$G$44,2,FALSE),"-- Error --")</f>
        <v>-- Error --</v>
      </c>
      <c r="Q207" s="19" t="str">
        <f>IFERROR(RiskRegister[[#This Row],[Inherent Impact Rating]]*RiskRegister[[#This Row],[Inherent Likelihood Rating]],"-- Error --")</f>
        <v>-- Error --</v>
      </c>
      <c r="R207" s="18" t="s">
        <v>111</v>
      </c>
      <c r="T207" s="18" t="s">
        <v>112</v>
      </c>
      <c r="U207" s="19" t="str">
        <f>VLOOKUP(RiskRegister[[#This Row],[Residual Impact Level]],'Rating factors'!$F$4:$G$9,2,FALSE)</f>
        <v>--- Error ---</v>
      </c>
      <c r="V207" s="18" t="s">
        <v>89</v>
      </c>
      <c r="W207" s="19" t="str">
        <f>VLOOKUP(RiskRegister[[#This Row],[Residual Likelihood Level]],'Rating factors'!$F$16:$G$21,2,FALSE)</f>
        <v>--- Error ---</v>
      </c>
      <c r="X207" s="19" t="str">
        <f>IFERROR(VLOOKUP(RiskRegister[[#This Row],[Residual Risk Rating]],'Rating factors'!$F$30:$G$44,2,FALSE),"-- Error --")</f>
        <v>-- Error --</v>
      </c>
      <c r="Y207" s="19" t="str">
        <f>IFERROR(RiskRegister[[#This Row],[Residual Impact Rating]]*RiskRegister[[#This Row],[Residual Likelihood Rating]],"-- Error --")</f>
        <v>-- Error --</v>
      </c>
      <c r="Z207" s="18" t="s">
        <v>113</v>
      </c>
      <c r="AB207" s="61"/>
      <c r="AD207" s="22" t="str">
        <f ca="1">IF(ISBLANK(RiskRegister[[#This Row],[Risk Due Date]]), "Missing Risk Due Date", IF(RiskRegister[[#This Row],[Risk Due Date]] &lt; TODAY(), "Overdue", "Not Overdue"))</f>
        <v>Missing Risk Due Date</v>
      </c>
      <c r="AF207" s="22" t="str">
        <f>IF(ISBLANK(RiskRegister[[#This Row],[Risk Due Date]]), "Missing Risk Due Date", TEXT(RiskRegister[[#This Row],[Risk Due Date]], "YYYY-MM"))</f>
        <v>Missing Risk Due Date</v>
      </c>
      <c r="AG207" s="22" t="str">
        <f>IF(RiskRegister[[#This Row],[Created Date]]="","Created Date missing",(TEXT(RiskRegister[[#This Row],[Created Date]],"mmm") &amp; "-" &amp; YEAR(RiskRegister[[#This Row],[Created Date]])))</f>
        <v>Created Date missing</v>
      </c>
      <c r="AH207" s="79">
        <f>IF(RiskRegister[[#This Row],[Risk Status]]="Closed",RiskRegister[[#This Row],[Risk Close Date]],RiskRegister[[#This Row],[Risk Due Date]])</f>
        <v>0</v>
      </c>
      <c r="AI207" s="79">
        <f>IF(RiskRegister[[#This Row],[Risk-Change-Date]]=0,DATE(2030,1,1),RiskRegister[[#This Row],[Risk-Change-Date]])</f>
        <v>47484</v>
      </c>
      <c r="AJ207" s="22" t="str">
        <f>RiskRegister[[#This Row],[Inherent Impact Level]]&amp;"-"&amp;RiskRegister[[#This Row],[Inherent Likelihood Level]]</f>
        <v>-- Select Impact ----- Select Likelihood --</v>
      </c>
      <c r="AK207" s="22" t="str">
        <f>RiskRegister[[#This Row],[Residual Impact Level]]&amp;"-"&amp;RiskRegister[[#This Row],[Residual Likelihood Level]]</f>
        <v>-- Select Impact ----- Select Likelihood --</v>
      </c>
      <c r="AL207" s="22" t="str">
        <f t="shared" si="6"/>
        <v>Error</v>
      </c>
      <c r="AM207" s="22" t="str">
        <f>IF(RiskRegister[[#This Row],[Risk Status]]="Closed",RiskRegister[[#This Row],[Residual Impact Level]],RiskRegister[[#This Row],[Inherent Impact Level]])</f>
        <v>-- Select Impact --</v>
      </c>
      <c r="AN207" s="22" t="str">
        <f>IF(RiskRegister[[#This Row],[Risk Status]]="Closed",RiskRegister[[#This Row],[Residual Likelihood Level]],RiskRegister[[#This Row],[Inherent Likelihood Level]])</f>
        <v>-- Select Likelihood --</v>
      </c>
      <c r="AO207" s="22" t="str">
        <f>IF(RiskRegister[[#This Row],[Risk Status]]="Closed",RiskRegister[[#This Row],[Residual-I-L-Combo]],RiskRegister[[#This Row],[Inherent-I-L-Combo]])</f>
        <v>-- Select Impact ----- Select Likelihood --</v>
      </c>
      <c r="AP207" s="22" t="str">
        <f t="shared" si="7"/>
        <v>-- Error --</v>
      </c>
    </row>
    <row r="208" spans="1:42" s="18" customFormat="1" ht="64" x14ac:dyDescent="0.2">
      <c r="A208" s="18">
        <v>205</v>
      </c>
      <c r="G208" s="18" t="s">
        <v>87</v>
      </c>
      <c r="I208" s="18" t="s">
        <v>85</v>
      </c>
      <c r="L208" s="18" t="s">
        <v>112</v>
      </c>
      <c r="M208" s="19" t="str">
        <f>VLOOKUP(RiskRegister[[#This Row],[Inherent Impact Level]],'Rating factors'!$F$4:$G$9,2,FALSE)</f>
        <v>--- Error ---</v>
      </c>
      <c r="N208" s="18" t="s">
        <v>89</v>
      </c>
      <c r="O208" s="19" t="str">
        <f>VLOOKUP(RiskRegister[[#This Row],[Inherent Likelihood Level]],'Rating factors'!$F$16:$G$21,2,FALSE)</f>
        <v>--- Error ---</v>
      </c>
      <c r="P208" s="19" t="str">
        <f>IFERROR(VLOOKUP(RiskRegister[[#This Row],[Inherent Risk Rating]],'Rating factors'!$F$30:$G$44,2,FALSE),"-- Error --")</f>
        <v>-- Error --</v>
      </c>
      <c r="Q208" s="19" t="str">
        <f>IFERROR(RiskRegister[[#This Row],[Inherent Impact Rating]]*RiskRegister[[#This Row],[Inherent Likelihood Rating]],"-- Error --")</f>
        <v>-- Error --</v>
      </c>
      <c r="R208" s="18" t="s">
        <v>111</v>
      </c>
      <c r="T208" s="18" t="s">
        <v>112</v>
      </c>
      <c r="U208" s="19" t="str">
        <f>VLOOKUP(RiskRegister[[#This Row],[Residual Impact Level]],'Rating factors'!$F$4:$G$9,2,FALSE)</f>
        <v>--- Error ---</v>
      </c>
      <c r="V208" s="18" t="s">
        <v>89</v>
      </c>
      <c r="W208" s="19" t="str">
        <f>VLOOKUP(RiskRegister[[#This Row],[Residual Likelihood Level]],'Rating factors'!$F$16:$G$21,2,FALSE)</f>
        <v>--- Error ---</v>
      </c>
      <c r="X208" s="19" t="str">
        <f>IFERROR(VLOOKUP(RiskRegister[[#This Row],[Residual Risk Rating]],'Rating factors'!$F$30:$G$44,2,FALSE),"-- Error --")</f>
        <v>-- Error --</v>
      </c>
      <c r="Y208" s="19" t="str">
        <f>IFERROR(RiskRegister[[#This Row],[Residual Impact Rating]]*RiskRegister[[#This Row],[Residual Likelihood Rating]],"-- Error --")</f>
        <v>-- Error --</v>
      </c>
      <c r="Z208" s="18" t="s">
        <v>113</v>
      </c>
      <c r="AB208" s="61"/>
      <c r="AD208" s="22" t="str">
        <f ca="1">IF(ISBLANK(RiskRegister[[#This Row],[Risk Due Date]]), "Missing Risk Due Date", IF(RiskRegister[[#This Row],[Risk Due Date]] &lt; TODAY(), "Overdue", "Not Overdue"))</f>
        <v>Missing Risk Due Date</v>
      </c>
      <c r="AF208" s="22" t="str">
        <f>IF(ISBLANK(RiskRegister[[#This Row],[Risk Due Date]]), "Missing Risk Due Date", TEXT(RiskRegister[[#This Row],[Risk Due Date]], "YYYY-MM"))</f>
        <v>Missing Risk Due Date</v>
      </c>
      <c r="AG208" s="22" t="str">
        <f>IF(RiskRegister[[#This Row],[Created Date]]="","Created Date missing",(TEXT(RiskRegister[[#This Row],[Created Date]],"mmm") &amp; "-" &amp; YEAR(RiskRegister[[#This Row],[Created Date]])))</f>
        <v>Created Date missing</v>
      </c>
      <c r="AH208" s="79">
        <f>IF(RiskRegister[[#This Row],[Risk Status]]="Closed",RiskRegister[[#This Row],[Risk Close Date]],RiskRegister[[#This Row],[Risk Due Date]])</f>
        <v>0</v>
      </c>
      <c r="AI208" s="79">
        <f>IF(RiskRegister[[#This Row],[Risk-Change-Date]]=0,DATE(2030,1,1),RiskRegister[[#This Row],[Risk-Change-Date]])</f>
        <v>47484</v>
      </c>
      <c r="AJ208" s="22" t="str">
        <f>RiskRegister[[#This Row],[Inherent Impact Level]]&amp;"-"&amp;RiskRegister[[#This Row],[Inherent Likelihood Level]]</f>
        <v>-- Select Impact ----- Select Likelihood --</v>
      </c>
      <c r="AK208" s="22" t="str">
        <f>RiskRegister[[#This Row],[Residual Impact Level]]&amp;"-"&amp;RiskRegister[[#This Row],[Residual Likelihood Level]]</f>
        <v>-- Select Impact ----- Select Likelihood --</v>
      </c>
      <c r="AL208" s="22" t="str">
        <f t="shared" si="6"/>
        <v>Error</v>
      </c>
      <c r="AM208" s="22" t="str">
        <f>IF(RiskRegister[[#This Row],[Risk Status]]="Closed",RiskRegister[[#This Row],[Residual Impact Level]],RiskRegister[[#This Row],[Inherent Impact Level]])</f>
        <v>-- Select Impact --</v>
      </c>
      <c r="AN208" s="22" t="str">
        <f>IF(RiskRegister[[#This Row],[Risk Status]]="Closed",RiskRegister[[#This Row],[Residual Likelihood Level]],RiskRegister[[#This Row],[Inherent Likelihood Level]])</f>
        <v>-- Select Likelihood --</v>
      </c>
      <c r="AO208" s="22" t="str">
        <f>IF(RiskRegister[[#This Row],[Risk Status]]="Closed",RiskRegister[[#This Row],[Residual-I-L-Combo]],RiskRegister[[#This Row],[Inherent-I-L-Combo]])</f>
        <v>-- Select Impact ----- Select Likelihood --</v>
      </c>
      <c r="AP208" s="22" t="str">
        <f t="shared" si="7"/>
        <v>-- Error --</v>
      </c>
    </row>
    <row r="209" spans="1:42" s="18" customFormat="1" ht="64" x14ac:dyDescent="0.2">
      <c r="A209" s="18">
        <v>206</v>
      </c>
      <c r="G209" s="18" t="s">
        <v>87</v>
      </c>
      <c r="I209" s="18" t="s">
        <v>85</v>
      </c>
      <c r="L209" s="18" t="s">
        <v>112</v>
      </c>
      <c r="M209" s="19" t="str">
        <f>VLOOKUP(RiskRegister[[#This Row],[Inherent Impact Level]],'Rating factors'!$F$4:$G$9,2,FALSE)</f>
        <v>--- Error ---</v>
      </c>
      <c r="N209" s="18" t="s">
        <v>89</v>
      </c>
      <c r="O209" s="19" t="str">
        <f>VLOOKUP(RiskRegister[[#This Row],[Inherent Likelihood Level]],'Rating factors'!$F$16:$G$21,2,FALSE)</f>
        <v>--- Error ---</v>
      </c>
      <c r="P209" s="19" t="str">
        <f>IFERROR(VLOOKUP(RiskRegister[[#This Row],[Inherent Risk Rating]],'Rating factors'!$F$30:$G$44,2,FALSE),"-- Error --")</f>
        <v>-- Error --</v>
      </c>
      <c r="Q209" s="19" t="str">
        <f>IFERROR(RiskRegister[[#This Row],[Inherent Impact Rating]]*RiskRegister[[#This Row],[Inherent Likelihood Rating]],"-- Error --")</f>
        <v>-- Error --</v>
      </c>
      <c r="R209" s="18" t="s">
        <v>111</v>
      </c>
      <c r="T209" s="18" t="s">
        <v>112</v>
      </c>
      <c r="U209" s="19" t="str">
        <f>VLOOKUP(RiskRegister[[#This Row],[Residual Impact Level]],'Rating factors'!$F$4:$G$9,2,FALSE)</f>
        <v>--- Error ---</v>
      </c>
      <c r="V209" s="18" t="s">
        <v>89</v>
      </c>
      <c r="W209" s="19" t="str">
        <f>VLOOKUP(RiskRegister[[#This Row],[Residual Likelihood Level]],'Rating factors'!$F$16:$G$21,2,FALSE)</f>
        <v>--- Error ---</v>
      </c>
      <c r="X209" s="19" t="str">
        <f>IFERROR(VLOOKUP(RiskRegister[[#This Row],[Residual Risk Rating]],'Rating factors'!$F$30:$G$44,2,FALSE),"-- Error --")</f>
        <v>-- Error --</v>
      </c>
      <c r="Y209" s="19" t="str">
        <f>IFERROR(RiskRegister[[#This Row],[Residual Impact Rating]]*RiskRegister[[#This Row],[Residual Likelihood Rating]],"-- Error --")</f>
        <v>-- Error --</v>
      </c>
      <c r="Z209" s="18" t="s">
        <v>113</v>
      </c>
      <c r="AB209" s="61"/>
      <c r="AD209" s="22" t="str">
        <f ca="1">IF(ISBLANK(RiskRegister[[#This Row],[Risk Due Date]]), "Missing Risk Due Date", IF(RiskRegister[[#This Row],[Risk Due Date]] &lt; TODAY(), "Overdue", "Not Overdue"))</f>
        <v>Missing Risk Due Date</v>
      </c>
      <c r="AF209" s="22" t="str">
        <f>IF(ISBLANK(RiskRegister[[#This Row],[Risk Due Date]]), "Missing Risk Due Date", TEXT(RiskRegister[[#This Row],[Risk Due Date]], "YYYY-MM"))</f>
        <v>Missing Risk Due Date</v>
      </c>
      <c r="AG209" s="22" t="str">
        <f>IF(RiskRegister[[#This Row],[Created Date]]="","Created Date missing",(TEXT(RiskRegister[[#This Row],[Created Date]],"mmm") &amp; "-" &amp; YEAR(RiskRegister[[#This Row],[Created Date]])))</f>
        <v>Created Date missing</v>
      </c>
      <c r="AH209" s="79">
        <f>IF(RiskRegister[[#This Row],[Risk Status]]="Closed",RiskRegister[[#This Row],[Risk Close Date]],RiskRegister[[#This Row],[Risk Due Date]])</f>
        <v>0</v>
      </c>
      <c r="AI209" s="79">
        <f>IF(RiskRegister[[#This Row],[Risk-Change-Date]]=0,DATE(2030,1,1),RiskRegister[[#This Row],[Risk-Change-Date]])</f>
        <v>47484</v>
      </c>
      <c r="AJ209" s="22" t="str">
        <f>RiskRegister[[#This Row],[Inherent Impact Level]]&amp;"-"&amp;RiskRegister[[#This Row],[Inherent Likelihood Level]]</f>
        <v>-- Select Impact ----- Select Likelihood --</v>
      </c>
      <c r="AK209" s="22" t="str">
        <f>RiskRegister[[#This Row],[Residual Impact Level]]&amp;"-"&amp;RiskRegister[[#This Row],[Residual Likelihood Level]]</f>
        <v>-- Select Impact ----- Select Likelihood --</v>
      </c>
      <c r="AL209" s="22" t="str">
        <f t="shared" si="6"/>
        <v>Error</v>
      </c>
      <c r="AM209" s="22" t="str">
        <f>IF(RiskRegister[[#This Row],[Risk Status]]="Closed",RiskRegister[[#This Row],[Residual Impact Level]],RiskRegister[[#This Row],[Inherent Impact Level]])</f>
        <v>-- Select Impact --</v>
      </c>
      <c r="AN209" s="22" t="str">
        <f>IF(RiskRegister[[#This Row],[Risk Status]]="Closed",RiskRegister[[#This Row],[Residual Likelihood Level]],RiskRegister[[#This Row],[Inherent Likelihood Level]])</f>
        <v>-- Select Likelihood --</v>
      </c>
      <c r="AO209" s="22" t="str">
        <f>IF(RiskRegister[[#This Row],[Risk Status]]="Closed",RiskRegister[[#This Row],[Residual-I-L-Combo]],RiskRegister[[#This Row],[Inherent-I-L-Combo]])</f>
        <v>-- Select Impact ----- Select Likelihood --</v>
      </c>
      <c r="AP209" s="22" t="str">
        <f t="shared" si="7"/>
        <v>-- Error --</v>
      </c>
    </row>
    <row r="210" spans="1:42" s="18" customFormat="1" ht="64" x14ac:dyDescent="0.2">
      <c r="A210" s="18">
        <v>207</v>
      </c>
      <c r="G210" s="18" t="s">
        <v>87</v>
      </c>
      <c r="I210" s="18" t="s">
        <v>85</v>
      </c>
      <c r="L210" s="18" t="s">
        <v>112</v>
      </c>
      <c r="M210" s="19" t="str">
        <f>VLOOKUP(RiskRegister[[#This Row],[Inherent Impact Level]],'Rating factors'!$F$4:$G$9,2,FALSE)</f>
        <v>--- Error ---</v>
      </c>
      <c r="N210" s="18" t="s">
        <v>89</v>
      </c>
      <c r="O210" s="19" t="str">
        <f>VLOOKUP(RiskRegister[[#This Row],[Inherent Likelihood Level]],'Rating factors'!$F$16:$G$21,2,FALSE)</f>
        <v>--- Error ---</v>
      </c>
      <c r="P210" s="19" t="str">
        <f>IFERROR(VLOOKUP(RiskRegister[[#This Row],[Inherent Risk Rating]],'Rating factors'!$F$30:$G$44,2,FALSE),"-- Error --")</f>
        <v>-- Error --</v>
      </c>
      <c r="Q210" s="19" t="str">
        <f>IFERROR(RiskRegister[[#This Row],[Inherent Impact Rating]]*RiskRegister[[#This Row],[Inherent Likelihood Rating]],"-- Error --")</f>
        <v>-- Error --</v>
      </c>
      <c r="R210" s="18" t="s">
        <v>111</v>
      </c>
      <c r="T210" s="18" t="s">
        <v>112</v>
      </c>
      <c r="U210" s="19" t="str">
        <f>VLOOKUP(RiskRegister[[#This Row],[Residual Impact Level]],'Rating factors'!$F$4:$G$9,2,FALSE)</f>
        <v>--- Error ---</v>
      </c>
      <c r="V210" s="18" t="s">
        <v>89</v>
      </c>
      <c r="W210" s="19" t="str">
        <f>VLOOKUP(RiskRegister[[#This Row],[Residual Likelihood Level]],'Rating factors'!$F$16:$G$21,2,FALSE)</f>
        <v>--- Error ---</v>
      </c>
      <c r="X210" s="19" t="str">
        <f>IFERROR(VLOOKUP(RiskRegister[[#This Row],[Residual Risk Rating]],'Rating factors'!$F$30:$G$44,2,FALSE),"-- Error --")</f>
        <v>-- Error --</v>
      </c>
      <c r="Y210" s="19" t="str">
        <f>IFERROR(RiskRegister[[#This Row],[Residual Impact Rating]]*RiskRegister[[#This Row],[Residual Likelihood Rating]],"-- Error --")</f>
        <v>-- Error --</v>
      </c>
      <c r="Z210" s="18" t="s">
        <v>113</v>
      </c>
      <c r="AB210" s="61"/>
      <c r="AD210" s="22" t="str">
        <f ca="1">IF(ISBLANK(RiskRegister[[#This Row],[Risk Due Date]]), "Missing Risk Due Date", IF(RiskRegister[[#This Row],[Risk Due Date]] &lt; TODAY(), "Overdue", "Not Overdue"))</f>
        <v>Missing Risk Due Date</v>
      </c>
      <c r="AF210" s="22" t="str">
        <f>IF(ISBLANK(RiskRegister[[#This Row],[Risk Due Date]]), "Missing Risk Due Date", TEXT(RiskRegister[[#This Row],[Risk Due Date]], "YYYY-MM"))</f>
        <v>Missing Risk Due Date</v>
      </c>
      <c r="AG210" s="22" t="str">
        <f>IF(RiskRegister[[#This Row],[Created Date]]="","Created Date missing",(TEXT(RiskRegister[[#This Row],[Created Date]],"mmm") &amp; "-" &amp; YEAR(RiskRegister[[#This Row],[Created Date]])))</f>
        <v>Created Date missing</v>
      </c>
      <c r="AH210" s="79">
        <f>IF(RiskRegister[[#This Row],[Risk Status]]="Closed",RiskRegister[[#This Row],[Risk Close Date]],RiskRegister[[#This Row],[Risk Due Date]])</f>
        <v>0</v>
      </c>
      <c r="AI210" s="79">
        <f>IF(RiskRegister[[#This Row],[Risk-Change-Date]]=0,DATE(2030,1,1),RiskRegister[[#This Row],[Risk-Change-Date]])</f>
        <v>47484</v>
      </c>
      <c r="AJ210" s="22" t="str">
        <f>RiskRegister[[#This Row],[Inherent Impact Level]]&amp;"-"&amp;RiskRegister[[#This Row],[Inherent Likelihood Level]]</f>
        <v>-- Select Impact ----- Select Likelihood --</v>
      </c>
      <c r="AK210" s="22" t="str">
        <f>RiskRegister[[#This Row],[Residual Impact Level]]&amp;"-"&amp;RiskRegister[[#This Row],[Residual Likelihood Level]]</f>
        <v>-- Select Impact ----- Select Likelihood --</v>
      </c>
      <c r="AL210" s="22" t="str">
        <f t="shared" si="6"/>
        <v>Error</v>
      </c>
      <c r="AM210" s="22" t="str">
        <f>IF(RiskRegister[[#This Row],[Risk Status]]="Closed",RiskRegister[[#This Row],[Residual Impact Level]],RiskRegister[[#This Row],[Inherent Impact Level]])</f>
        <v>-- Select Impact --</v>
      </c>
      <c r="AN210" s="22" t="str">
        <f>IF(RiskRegister[[#This Row],[Risk Status]]="Closed",RiskRegister[[#This Row],[Residual Likelihood Level]],RiskRegister[[#This Row],[Inherent Likelihood Level]])</f>
        <v>-- Select Likelihood --</v>
      </c>
      <c r="AO210" s="22" t="str">
        <f>IF(RiskRegister[[#This Row],[Risk Status]]="Closed",RiskRegister[[#This Row],[Residual-I-L-Combo]],RiskRegister[[#This Row],[Inherent-I-L-Combo]])</f>
        <v>-- Select Impact ----- Select Likelihood --</v>
      </c>
      <c r="AP210" s="22" t="str">
        <f t="shared" si="7"/>
        <v>-- Error --</v>
      </c>
    </row>
    <row r="211" spans="1:42" s="18" customFormat="1" ht="64" x14ac:dyDescent="0.2">
      <c r="A211" s="18">
        <v>208</v>
      </c>
      <c r="G211" s="18" t="s">
        <v>87</v>
      </c>
      <c r="I211" s="18" t="s">
        <v>85</v>
      </c>
      <c r="L211" s="18" t="s">
        <v>112</v>
      </c>
      <c r="M211" s="19" t="str">
        <f>VLOOKUP(RiskRegister[[#This Row],[Inherent Impact Level]],'Rating factors'!$F$4:$G$9,2,FALSE)</f>
        <v>--- Error ---</v>
      </c>
      <c r="N211" s="18" t="s">
        <v>89</v>
      </c>
      <c r="O211" s="19" t="str">
        <f>VLOOKUP(RiskRegister[[#This Row],[Inherent Likelihood Level]],'Rating factors'!$F$16:$G$21,2,FALSE)</f>
        <v>--- Error ---</v>
      </c>
      <c r="P211" s="19" t="str">
        <f>IFERROR(VLOOKUP(RiskRegister[[#This Row],[Inherent Risk Rating]],'Rating factors'!$F$30:$G$44,2,FALSE),"-- Error --")</f>
        <v>-- Error --</v>
      </c>
      <c r="Q211" s="19" t="str">
        <f>IFERROR(RiskRegister[[#This Row],[Inherent Impact Rating]]*RiskRegister[[#This Row],[Inherent Likelihood Rating]],"-- Error --")</f>
        <v>-- Error --</v>
      </c>
      <c r="R211" s="18" t="s">
        <v>111</v>
      </c>
      <c r="T211" s="18" t="s">
        <v>112</v>
      </c>
      <c r="U211" s="19" t="str">
        <f>VLOOKUP(RiskRegister[[#This Row],[Residual Impact Level]],'Rating factors'!$F$4:$G$9,2,FALSE)</f>
        <v>--- Error ---</v>
      </c>
      <c r="V211" s="18" t="s">
        <v>89</v>
      </c>
      <c r="W211" s="19" t="str">
        <f>VLOOKUP(RiskRegister[[#This Row],[Residual Likelihood Level]],'Rating factors'!$F$16:$G$21,2,FALSE)</f>
        <v>--- Error ---</v>
      </c>
      <c r="X211" s="19" t="str">
        <f>IFERROR(VLOOKUP(RiskRegister[[#This Row],[Residual Risk Rating]],'Rating factors'!$F$30:$G$44,2,FALSE),"-- Error --")</f>
        <v>-- Error --</v>
      </c>
      <c r="Y211" s="19" t="str">
        <f>IFERROR(RiskRegister[[#This Row],[Residual Impact Rating]]*RiskRegister[[#This Row],[Residual Likelihood Rating]],"-- Error --")</f>
        <v>-- Error --</v>
      </c>
      <c r="Z211" s="18" t="s">
        <v>113</v>
      </c>
      <c r="AB211" s="61"/>
      <c r="AD211" s="22" t="str">
        <f ca="1">IF(ISBLANK(RiskRegister[[#This Row],[Risk Due Date]]), "Missing Risk Due Date", IF(RiskRegister[[#This Row],[Risk Due Date]] &lt; TODAY(), "Overdue", "Not Overdue"))</f>
        <v>Missing Risk Due Date</v>
      </c>
      <c r="AF211" s="22" t="str">
        <f>IF(ISBLANK(RiskRegister[[#This Row],[Risk Due Date]]), "Missing Risk Due Date", TEXT(RiskRegister[[#This Row],[Risk Due Date]], "YYYY-MM"))</f>
        <v>Missing Risk Due Date</v>
      </c>
      <c r="AG211" s="22" t="str">
        <f>IF(RiskRegister[[#This Row],[Created Date]]="","Created Date missing",(TEXT(RiskRegister[[#This Row],[Created Date]],"mmm") &amp; "-" &amp; YEAR(RiskRegister[[#This Row],[Created Date]])))</f>
        <v>Created Date missing</v>
      </c>
      <c r="AH211" s="79">
        <f>IF(RiskRegister[[#This Row],[Risk Status]]="Closed",RiskRegister[[#This Row],[Risk Close Date]],RiskRegister[[#This Row],[Risk Due Date]])</f>
        <v>0</v>
      </c>
      <c r="AI211" s="79">
        <f>IF(RiskRegister[[#This Row],[Risk-Change-Date]]=0,DATE(2030,1,1),RiskRegister[[#This Row],[Risk-Change-Date]])</f>
        <v>47484</v>
      </c>
      <c r="AJ211" s="22" t="str">
        <f>RiskRegister[[#This Row],[Inherent Impact Level]]&amp;"-"&amp;RiskRegister[[#This Row],[Inherent Likelihood Level]]</f>
        <v>-- Select Impact ----- Select Likelihood --</v>
      </c>
      <c r="AK211" s="22" t="str">
        <f>RiskRegister[[#This Row],[Residual Impact Level]]&amp;"-"&amp;RiskRegister[[#This Row],[Residual Likelihood Level]]</f>
        <v>-- Select Impact ----- Select Likelihood --</v>
      </c>
      <c r="AL211" s="22" t="str">
        <f t="shared" si="6"/>
        <v>Error</v>
      </c>
      <c r="AM211" s="22" t="str">
        <f>IF(RiskRegister[[#This Row],[Risk Status]]="Closed",RiskRegister[[#This Row],[Residual Impact Level]],RiskRegister[[#This Row],[Inherent Impact Level]])</f>
        <v>-- Select Impact --</v>
      </c>
      <c r="AN211" s="22" t="str">
        <f>IF(RiskRegister[[#This Row],[Risk Status]]="Closed",RiskRegister[[#This Row],[Residual Likelihood Level]],RiskRegister[[#This Row],[Inherent Likelihood Level]])</f>
        <v>-- Select Likelihood --</v>
      </c>
      <c r="AO211" s="22" t="str">
        <f>IF(RiskRegister[[#This Row],[Risk Status]]="Closed",RiskRegister[[#This Row],[Residual-I-L-Combo]],RiskRegister[[#This Row],[Inherent-I-L-Combo]])</f>
        <v>-- Select Impact ----- Select Likelihood --</v>
      </c>
      <c r="AP211" s="22" t="str">
        <f t="shared" si="7"/>
        <v>-- Error --</v>
      </c>
    </row>
    <row r="212" spans="1:42" s="18" customFormat="1" ht="64" x14ac:dyDescent="0.2">
      <c r="A212" s="18">
        <v>209</v>
      </c>
      <c r="G212" s="18" t="s">
        <v>87</v>
      </c>
      <c r="I212" s="18" t="s">
        <v>85</v>
      </c>
      <c r="L212" s="18" t="s">
        <v>112</v>
      </c>
      <c r="M212" s="19" t="str">
        <f>VLOOKUP(RiskRegister[[#This Row],[Inherent Impact Level]],'Rating factors'!$F$4:$G$9,2,FALSE)</f>
        <v>--- Error ---</v>
      </c>
      <c r="N212" s="18" t="s">
        <v>89</v>
      </c>
      <c r="O212" s="19" t="str">
        <f>VLOOKUP(RiskRegister[[#This Row],[Inherent Likelihood Level]],'Rating factors'!$F$16:$G$21,2,FALSE)</f>
        <v>--- Error ---</v>
      </c>
      <c r="P212" s="19" t="str">
        <f>IFERROR(VLOOKUP(RiskRegister[[#This Row],[Inherent Risk Rating]],'Rating factors'!$F$30:$G$44,2,FALSE),"-- Error --")</f>
        <v>-- Error --</v>
      </c>
      <c r="Q212" s="19" t="str">
        <f>IFERROR(RiskRegister[[#This Row],[Inherent Impact Rating]]*RiskRegister[[#This Row],[Inherent Likelihood Rating]],"-- Error --")</f>
        <v>-- Error --</v>
      </c>
      <c r="R212" s="18" t="s">
        <v>111</v>
      </c>
      <c r="T212" s="18" t="s">
        <v>112</v>
      </c>
      <c r="U212" s="19" t="str">
        <f>VLOOKUP(RiskRegister[[#This Row],[Residual Impact Level]],'Rating factors'!$F$4:$G$9,2,FALSE)</f>
        <v>--- Error ---</v>
      </c>
      <c r="V212" s="18" t="s">
        <v>89</v>
      </c>
      <c r="W212" s="19" t="str">
        <f>VLOOKUP(RiskRegister[[#This Row],[Residual Likelihood Level]],'Rating factors'!$F$16:$G$21,2,FALSE)</f>
        <v>--- Error ---</v>
      </c>
      <c r="X212" s="19" t="str">
        <f>IFERROR(VLOOKUP(RiskRegister[[#This Row],[Residual Risk Rating]],'Rating factors'!$F$30:$G$44,2,FALSE),"-- Error --")</f>
        <v>-- Error --</v>
      </c>
      <c r="Y212" s="19" t="str">
        <f>IFERROR(RiskRegister[[#This Row],[Residual Impact Rating]]*RiskRegister[[#This Row],[Residual Likelihood Rating]],"-- Error --")</f>
        <v>-- Error --</v>
      </c>
      <c r="Z212" s="18" t="s">
        <v>113</v>
      </c>
      <c r="AB212" s="61"/>
      <c r="AD212" s="22" t="str">
        <f ca="1">IF(ISBLANK(RiskRegister[[#This Row],[Risk Due Date]]), "Missing Risk Due Date", IF(RiskRegister[[#This Row],[Risk Due Date]] &lt; TODAY(), "Overdue", "Not Overdue"))</f>
        <v>Missing Risk Due Date</v>
      </c>
      <c r="AF212" s="22" t="str">
        <f>IF(ISBLANK(RiskRegister[[#This Row],[Risk Due Date]]), "Missing Risk Due Date", TEXT(RiskRegister[[#This Row],[Risk Due Date]], "YYYY-MM"))</f>
        <v>Missing Risk Due Date</v>
      </c>
      <c r="AG212" s="22" t="str">
        <f>IF(RiskRegister[[#This Row],[Created Date]]="","Created Date missing",(TEXT(RiskRegister[[#This Row],[Created Date]],"mmm") &amp; "-" &amp; YEAR(RiskRegister[[#This Row],[Created Date]])))</f>
        <v>Created Date missing</v>
      </c>
      <c r="AH212" s="79">
        <f>IF(RiskRegister[[#This Row],[Risk Status]]="Closed",RiskRegister[[#This Row],[Risk Close Date]],RiskRegister[[#This Row],[Risk Due Date]])</f>
        <v>0</v>
      </c>
      <c r="AI212" s="79">
        <f>IF(RiskRegister[[#This Row],[Risk-Change-Date]]=0,DATE(2030,1,1),RiskRegister[[#This Row],[Risk-Change-Date]])</f>
        <v>47484</v>
      </c>
      <c r="AJ212" s="22" t="str">
        <f>RiskRegister[[#This Row],[Inherent Impact Level]]&amp;"-"&amp;RiskRegister[[#This Row],[Inherent Likelihood Level]]</f>
        <v>-- Select Impact ----- Select Likelihood --</v>
      </c>
      <c r="AK212" s="22" t="str">
        <f>RiskRegister[[#This Row],[Residual Impact Level]]&amp;"-"&amp;RiskRegister[[#This Row],[Residual Likelihood Level]]</f>
        <v>-- Select Impact ----- Select Likelihood --</v>
      </c>
      <c r="AL212" s="22" t="str">
        <f t="shared" si="6"/>
        <v>Error</v>
      </c>
      <c r="AM212" s="22" t="str">
        <f>IF(RiskRegister[[#This Row],[Risk Status]]="Closed",RiskRegister[[#This Row],[Residual Impact Level]],RiskRegister[[#This Row],[Inherent Impact Level]])</f>
        <v>-- Select Impact --</v>
      </c>
      <c r="AN212" s="22" t="str">
        <f>IF(RiskRegister[[#This Row],[Risk Status]]="Closed",RiskRegister[[#This Row],[Residual Likelihood Level]],RiskRegister[[#This Row],[Inherent Likelihood Level]])</f>
        <v>-- Select Likelihood --</v>
      </c>
      <c r="AO212" s="22" t="str">
        <f>IF(RiskRegister[[#This Row],[Risk Status]]="Closed",RiskRegister[[#This Row],[Residual-I-L-Combo]],RiskRegister[[#This Row],[Inherent-I-L-Combo]])</f>
        <v>-- Select Impact ----- Select Likelihood --</v>
      </c>
      <c r="AP212" s="22" t="str">
        <f t="shared" si="7"/>
        <v>-- Error --</v>
      </c>
    </row>
    <row r="213" spans="1:42" s="18" customFormat="1" ht="64" x14ac:dyDescent="0.2">
      <c r="A213" s="18">
        <v>210</v>
      </c>
      <c r="G213" s="18" t="s">
        <v>87</v>
      </c>
      <c r="I213" s="18" t="s">
        <v>85</v>
      </c>
      <c r="L213" s="18" t="s">
        <v>112</v>
      </c>
      <c r="M213" s="19" t="str">
        <f>VLOOKUP(RiskRegister[[#This Row],[Inherent Impact Level]],'Rating factors'!$F$4:$G$9,2,FALSE)</f>
        <v>--- Error ---</v>
      </c>
      <c r="N213" s="18" t="s">
        <v>89</v>
      </c>
      <c r="O213" s="19" t="str">
        <f>VLOOKUP(RiskRegister[[#This Row],[Inherent Likelihood Level]],'Rating factors'!$F$16:$G$21,2,FALSE)</f>
        <v>--- Error ---</v>
      </c>
      <c r="P213" s="19" t="str">
        <f>IFERROR(VLOOKUP(RiskRegister[[#This Row],[Inherent Risk Rating]],'Rating factors'!$F$30:$G$44,2,FALSE),"-- Error --")</f>
        <v>-- Error --</v>
      </c>
      <c r="Q213" s="19" t="str">
        <f>IFERROR(RiskRegister[[#This Row],[Inherent Impact Rating]]*RiskRegister[[#This Row],[Inherent Likelihood Rating]],"-- Error --")</f>
        <v>-- Error --</v>
      </c>
      <c r="R213" s="18" t="s">
        <v>111</v>
      </c>
      <c r="T213" s="18" t="s">
        <v>112</v>
      </c>
      <c r="U213" s="19" t="str">
        <f>VLOOKUP(RiskRegister[[#This Row],[Residual Impact Level]],'Rating factors'!$F$4:$G$9,2,FALSE)</f>
        <v>--- Error ---</v>
      </c>
      <c r="V213" s="18" t="s">
        <v>89</v>
      </c>
      <c r="W213" s="19" t="str">
        <f>VLOOKUP(RiskRegister[[#This Row],[Residual Likelihood Level]],'Rating factors'!$F$16:$G$21,2,FALSE)</f>
        <v>--- Error ---</v>
      </c>
      <c r="X213" s="19" t="str">
        <f>IFERROR(VLOOKUP(RiskRegister[[#This Row],[Residual Risk Rating]],'Rating factors'!$F$30:$G$44,2,FALSE),"-- Error --")</f>
        <v>-- Error --</v>
      </c>
      <c r="Y213" s="19" t="str">
        <f>IFERROR(RiskRegister[[#This Row],[Residual Impact Rating]]*RiskRegister[[#This Row],[Residual Likelihood Rating]],"-- Error --")</f>
        <v>-- Error --</v>
      </c>
      <c r="Z213" s="18" t="s">
        <v>113</v>
      </c>
      <c r="AB213" s="61"/>
      <c r="AD213" s="22" t="str">
        <f ca="1">IF(ISBLANK(RiskRegister[[#This Row],[Risk Due Date]]), "Missing Risk Due Date", IF(RiskRegister[[#This Row],[Risk Due Date]] &lt; TODAY(), "Overdue", "Not Overdue"))</f>
        <v>Missing Risk Due Date</v>
      </c>
      <c r="AF213" s="22" t="str">
        <f>IF(ISBLANK(RiskRegister[[#This Row],[Risk Due Date]]), "Missing Risk Due Date", TEXT(RiskRegister[[#This Row],[Risk Due Date]], "YYYY-MM"))</f>
        <v>Missing Risk Due Date</v>
      </c>
      <c r="AG213" s="22" t="str">
        <f>IF(RiskRegister[[#This Row],[Created Date]]="","Created Date missing",(TEXT(RiskRegister[[#This Row],[Created Date]],"mmm") &amp; "-" &amp; YEAR(RiskRegister[[#This Row],[Created Date]])))</f>
        <v>Created Date missing</v>
      </c>
      <c r="AH213" s="79">
        <f>IF(RiskRegister[[#This Row],[Risk Status]]="Closed",RiskRegister[[#This Row],[Risk Close Date]],RiskRegister[[#This Row],[Risk Due Date]])</f>
        <v>0</v>
      </c>
      <c r="AI213" s="79">
        <f>IF(RiskRegister[[#This Row],[Risk-Change-Date]]=0,DATE(2030,1,1),RiskRegister[[#This Row],[Risk-Change-Date]])</f>
        <v>47484</v>
      </c>
      <c r="AJ213" s="22" t="str">
        <f>RiskRegister[[#This Row],[Inherent Impact Level]]&amp;"-"&amp;RiskRegister[[#This Row],[Inherent Likelihood Level]]</f>
        <v>-- Select Impact ----- Select Likelihood --</v>
      </c>
      <c r="AK213" s="22" t="str">
        <f>RiskRegister[[#This Row],[Residual Impact Level]]&amp;"-"&amp;RiskRegister[[#This Row],[Residual Likelihood Level]]</f>
        <v>-- Select Impact ----- Select Likelihood --</v>
      </c>
      <c r="AL213" s="22" t="str">
        <f t="shared" si="6"/>
        <v>Error</v>
      </c>
      <c r="AM213" s="22" t="str">
        <f>IF(RiskRegister[[#This Row],[Risk Status]]="Closed",RiskRegister[[#This Row],[Residual Impact Level]],RiskRegister[[#This Row],[Inherent Impact Level]])</f>
        <v>-- Select Impact --</v>
      </c>
      <c r="AN213" s="22" t="str">
        <f>IF(RiskRegister[[#This Row],[Risk Status]]="Closed",RiskRegister[[#This Row],[Residual Likelihood Level]],RiskRegister[[#This Row],[Inherent Likelihood Level]])</f>
        <v>-- Select Likelihood --</v>
      </c>
      <c r="AO213" s="22" t="str">
        <f>IF(RiskRegister[[#This Row],[Risk Status]]="Closed",RiskRegister[[#This Row],[Residual-I-L-Combo]],RiskRegister[[#This Row],[Inherent-I-L-Combo]])</f>
        <v>-- Select Impact ----- Select Likelihood --</v>
      </c>
      <c r="AP213" s="22" t="str">
        <f t="shared" si="7"/>
        <v>-- Error --</v>
      </c>
    </row>
    <row r="214" spans="1:42" s="18" customFormat="1" ht="64" x14ac:dyDescent="0.2">
      <c r="A214" s="18">
        <v>211</v>
      </c>
      <c r="G214" s="18" t="s">
        <v>87</v>
      </c>
      <c r="I214" s="18" t="s">
        <v>85</v>
      </c>
      <c r="L214" s="18" t="s">
        <v>112</v>
      </c>
      <c r="M214" s="19" t="str">
        <f>VLOOKUP(RiskRegister[[#This Row],[Inherent Impact Level]],'Rating factors'!$F$4:$G$9,2,FALSE)</f>
        <v>--- Error ---</v>
      </c>
      <c r="N214" s="18" t="s">
        <v>89</v>
      </c>
      <c r="O214" s="19" t="str">
        <f>VLOOKUP(RiskRegister[[#This Row],[Inherent Likelihood Level]],'Rating factors'!$F$16:$G$21,2,FALSE)</f>
        <v>--- Error ---</v>
      </c>
      <c r="P214" s="19" t="str">
        <f>IFERROR(VLOOKUP(RiskRegister[[#This Row],[Inherent Risk Rating]],'Rating factors'!$F$30:$G$44,2,FALSE),"-- Error --")</f>
        <v>-- Error --</v>
      </c>
      <c r="Q214" s="19" t="str">
        <f>IFERROR(RiskRegister[[#This Row],[Inherent Impact Rating]]*RiskRegister[[#This Row],[Inherent Likelihood Rating]],"-- Error --")</f>
        <v>-- Error --</v>
      </c>
      <c r="R214" s="18" t="s">
        <v>111</v>
      </c>
      <c r="T214" s="18" t="s">
        <v>112</v>
      </c>
      <c r="U214" s="19" t="str">
        <f>VLOOKUP(RiskRegister[[#This Row],[Residual Impact Level]],'Rating factors'!$F$4:$G$9,2,FALSE)</f>
        <v>--- Error ---</v>
      </c>
      <c r="V214" s="18" t="s">
        <v>89</v>
      </c>
      <c r="W214" s="19" t="str">
        <f>VLOOKUP(RiskRegister[[#This Row],[Residual Likelihood Level]],'Rating factors'!$F$16:$G$21,2,FALSE)</f>
        <v>--- Error ---</v>
      </c>
      <c r="X214" s="19" t="str">
        <f>IFERROR(VLOOKUP(RiskRegister[[#This Row],[Residual Risk Rating]],'Rating factors'!$F$30:$G$44,2,FALSE),"-- Error --")</f>
        <v>-- Error --</v>
      </c>
      <c r="Y214" s="19" t="str">
        <f>IFERROR(RiskRegister[[#This Row],[Residual Impact Rating]]*RiskRegister[[#This Row],[Residual Likelihood Rating]],"-- Error --")</f>
        <v>-- Error --</v>
      </c>
      <c r="Z214" s="18" t="s">
        <v>113</v>
      </c>
      <c r="AB214" s="61"/>
      <c r="AD214" s="22" t="str">
        <f ca="1">IF(ISBLANK(RiskRegister[[#This Row],[Risk Due Date]]), "Missing Risk Due Date", IF(RiskRegister[[#This Row],[Risk Due Date]] &lt; TODAY(), "Overdue", "Not Overdue"))</f>
        <v>Missing Risk Due Date</v>
      </c>
      <c r="AF214" s="22" t="str">
        <f>IF(ISBLANK(RiskRegister[[#This Row],[Risk Due Date]]), "Missing Risk Due Date", TEXT(RiskRegister[[#This Row],[Risk Due Date]], "YYYY-MM"))</f>
        <v>Missing Risk Due Date</v>
      </c>
      <c r="AG214" s="22" t="str">
        <f>IF(RiskRegister[[#This Row],[Created Date]]="","Created Date missing",(TEXT(RiskRegister[[#This Row],[Created Date]],"mmm") &amp; "-" &amp; YEAR(RiskRegister[[#This Row],[Created Date]])))</f>
        <v>Created Date missing</v>
      </c>
      <c r="AH214" s="79">
        <f>IF(RiskRegister[[#This Row],[Risk Status]]="Closed",RiskRegister[[#This Row],[Risk Close Date]],RiskRegister[[#This Row],[Risk Due Date]])</f>
        <v>0</v>
      </c>
      <c r="AI214" s="79">
        <f>IF(RiskRegister[[#This Row],[Risk-Change-Date]]=0,DATE(2030,1,1),RiskRegister[[#This Row],[Risk-Change-Date]])</f>
        <v>47484</v>
      </c>
      <c r="AJ214" s="22" t="str">
        <f>RiskRegister[[#This Row],[Inherent Impact Level]]&amp;"-"&amp;RiskRegister[[#This Row],[Inherent Likelihood Level]]</f>
        <v>-- Select Impact ----- Select Likelihood --</v>
      </c>
      <c r="AK214" s="22" t="str">
        <f>RiskRegister[[#This Row],[Residual Impact Level]]&amp;"-"&amp;RiskRegister[[#This Row],[Residual Likelihood Level]]</f>
        <v>-- Select Impact ----- Select Likelihood --</v>
      </c>
      <c r="AL214" s="22" t="str">
        <f t="shared" si="6"/>
        <v>Error</v>
      </c>
      <c r="AM214" s="22" t="str">
        <f>IF(RiskRegister[[#This Row],[Risk Status]]="Closed",RiskRegister[[#This Row],[Residual Impact Level]],RiskRegister[[#This Row],[Inherent Impact Level]])</f>
        <v>-- Select Impact --</v>
      </c>
      <c r="AN214" s="22" t="str">
        <f>IF(RiskRegister[[#This Row],[Risk Status]]="Closed",RiskRegister[[#This Row],[Residual Likelihood Level]],RiskRegister[[#This Row],[Inherent Likelihood Level]])</f>
        <v>-- Select Likelihood --</v>
      </c>
      <c r="AO214" s="22" t="str">
        <f>IF(RiskRegister[[#This Row],[Risk Status]]="Closed",RiskRegister[[#This Row],[Residual-I-L-Combo]],RiskRegister[[#This Row],[Inherent-I-L-Combo]])</f>
        <v>-- Select Impact ----- Select Likelihood --</v>
      </c>
      <c r="AP214" s="22" t="str">
        <f t="shared" si="7"/>
        <v>-- Error --</v>
      </c>
    </row>
    <row r="215" spans="1:42" s="18" customFormat="1" ht="64" x14ac:dyDescent="0.2">
      <c r="A215" s="18">
        <v>212</v>
      </c>
      <c r="G215" s="18" t="s">
        <v>87</v>
      </c>
      <c r="I215" s="18" t="s">
        <v>85</v>
      </c>
      <c r="L215" s="18" t="s">
        <v>112</v>
      </c>
      <c r="M215" s="19" t="str">
        <f>VLOOKUP(RiskRegister[[#This Row],[Inherent Impact Level]],'Rating factors'!$F$4:$G$9,2,FALSE)</f>
        <v>--- Error ---</v>
      </c>
      <c r="N215" s="18" t="s">
        <v>89</v>
      </c>
      <c r="O215" s="19" t="str">
        <f>VLOOKUP(RiskRegister[[#This Row],[Inherent Likelihood Level]],'Rating factors'!$F$16:$G$21,2,FALSE)</f>
        <v>--- Error ---</v>
      </c>
      <c r="P215" s="19" t="str">
        <f>IFERROR(VLOOKUP(RiskRegister[[#This Row],[Inherent Risk Rating]],'Rating factors'!$F$30:$G$44,2,FALSE),"-- Error --")</f>
        <v>-- Error --</v>
      </c>
      <c r="Q215" s="19" t="str">
        <f>IFERROR(RiskRegister[[#This Row],[Inherent Impact Rating]]*RiskRegister[[#This Row],[Inherent Likelihood Rating]],"-- Error --")</f>
        <v>-- Error --</v>
      </c>
      <c r="R215" s="18" t="s">
        <v>111</v>
      </c>
      <c r="T215" s="18" t="s">
        <v>112</v>
      </c>
      <c r="U215" s="19" t="str">
        <f>VLOOKUP(RiskRegister[[#This Row],[Residual Impact Level]],'Rating factors'!$F$4:$G$9,2,FALSE)</f>
        <v>--- Error ---</v>
      </c>
      <c r="V215" s="18" t="s">
        <v>89</v>
      </c>
      <c r="W215" s="19" t="str">
        <f>VLOOKUP(RiskRegister[[#This Row],[Residual Likelihood Level]],'Rating factors'!$F$16:$G$21,2,FALSE)</f>
        <v>--- Error ---</v>
      </c>
      <c r="X215" s="19" t="str">
        <f>IFERROR(VLOOKUP(RiskRegister[[#This Row],[Residual Risk Rating]],'Rating factors'!$F$30:$G$44,2,FALSE),"-- Error --")</f>
        <v>-- Error --</v>
      </c>
      <c r="Y215" s="19" t="str">
        <f>IFERROR(RiskRegister[[#This Row],[Residual Impact Rating]]*RiskRegister[[#This Row],[Residual Likelihood Rating]],"-- Error --")</f>
        <v>-- Error --</v>
      </c>
      <c r="Z215" s="18" t="s">
        <v>113</v>
      </c>
      <c r="AB215" s="61"/>
      <c r="AD215" s="22" t="str">
        <f ca="1">IF(ISBLANK(RiskRegister[[#This Row],[Risk Due Date]]), "Missing Risk Due Date", IF(RiskRegister[[#This Row],[Risk Due Date]] &lt; TODAY(), "Overdue", "Not Overdue"))</f>
        <v>Missing Risk Due Date</v>
      </c>
      <c r="AF215" s="22" t="str">
        <f>IF(ISBLANK(RiskRegister[[#This Row],[Risk Due Date]]), "Missing Risk Due Date", TEXT(RiskRegister[[#This Row],[Risk Due Date]], "YYYY-MM"))</f>
        <v>Missing Risk Due Date</v>
      </c>
      <c r="AG215" s="22" t="str">
        <f>IF(RiskRegister[[#This Row],[Created Date]]="","Created Date missing",(TEXT(RiskRegister[[#This Row],[Created Date]],"mmm") &amp; "-" &amp; YEAR(RiskRegister[[#This Row],[Created Date]])))</f>
        <v>Created Date missing</v>
      </c>
      <c r="AH215" s="79">
        <f>IF(RiskRegister[[#This Row],[Risk Status]]="Closed",RiskRegister[[#This Row],[Risk Close Date]],RiskRegister[[#This Row],[Risk Due Date]])</f>
        <v>0</v>
      </c>
      <c r="AI215" s="79">
        <f>IF(RiskRegister[[#This Row],[Risk-Change-Date]]=0,DATE(2030,1,1),RiskRegister[[#This Row],[Risk-Change-Date]])</f>
        <v>47484</v>
      </c>
      <c r="AJ215" s="22" t="str">
        <f>RiskRegister[[#This Row],[Inherent Impact Level]]&amp;"-"&amp;RiskRegister[[#This Row],[Inherent Likelihood Level]]</f>
        <v>-- Select Impact ----- Select Likelihood --</v>
      </c>
      <c r="AK215" s="22" t="str">
        <f>RiskRegister[[#This Row],[Residual Impact Level]]&amp;"-"&amp;RiskRegister[[#This Row],[Residual Likelihood Level]]</f>
        <v>-- Select Impact ----- Select Likelihood --</v>
      </c>
      <c r="AL215" s="22" t="str">
        <f t="shared" si="6"/>
        <v>Error</v>
      </c>
      <c r="AM215" s="22" t="str">
        <f>IF(RiskRegister[[#This Row],[Risk Status]]="Closed",RiskRegister[[#This Row],[Residual Impact Level]],RiskRegister[[#This Row],[Inherent Impact Level]])</f>
        <v>-- Select Impact --</v>
      </c>
      <c r="AN215" s="22" t="str">
        <f>IF(RiskRegister[[#This Row],[Risk Status]]="Closed",RiskRegister[[#This Row],[Residual Likelihood Level]],RiskRegister[[#This Row],[Inherent Likelihood Level]])</f>
        <v>-- Select Likelihood --</v>
      </c>
      <c r="AO215" s="22" t="str">
        <f>IF(RiskRegister[[#This Row],[Risk Status]]="Closed",RiskRegister[[#This Row],[Residual-I-L-Combo]],RiskRegister[[#This Row],[Inherent-I-L-Combo]])</f>
        <v>-- Select Impact ----- Select Likelihood --</v>
      </c>
      <c r="AP215" s="22" t="str">
        <f t="shared" si="7"/>
        <v>-- Error --</v>
      </c>
    </row>
    <row r="216" spans="1:42" s="18" customFormat="1" ht="64" x14ac:dyDescent="0.2">
      <c r="A216" s="18">
        <v>213</v>
      </c>
      <c r="G216" s="18" t="s">
        <v>87</v>
      </c>
      <c r="I216" s="18" t="s">
        <v>85</v>
      </c>
      <c r="L216" s="18" t="s">
        <v>112</v>
      </c>
      <c r="M216" s="19" t="str">
        <f>VLOOKUP(RiskRegister[[#This Row],[Inherent Impact Level]],'Rating factors'!$F$4:$G$9,2,FALSE)</f>
        <v>--- Error ---</v>
      </c>
      <c r="N216" s="18" t="s">
        <v>89</v>
      </c>
      <c r="O216" s="19" t="str">
        <f>VLOOKUP(RiskRegister[[#This Row],[Inherent Likelihood Level]],'Rating factors'!$F$16:$G$21,2,FALSE)</f>
        <v>--- Error ---</v>
      </c>
      <c r="P216" s="19" t="str">
        <f>IFERROR(VLOOKUP(RiskRegister[[#This Row],[Inherent Risk Rating]],'Rating factors'!$F$30:$G$44,2,FALSE),"-- Error --")</f>
        <v>-- Error --</v>
      </c>
      <c r="Q216" s="19" t="str">
        <f>IFERROR(RiskRegister[[#This Row],[Inherent Impact Rating]]*RiskRegister[[#This Row],[Inherent Likelihood Rating]],"-- Error --")</f>
        <v>-- Error --</v>
      </c>
      <c r="R216" s="18" t="s">
        <v>111</v>
      </c>
      <c r="T216" s="18" t="s">
        <v>112</v>
      </c>
      <c r="U216" s="19" t="str">
        <f>VLOOKUP(RiskRegister[[#This Row],[Residual Impact Level]],'Rating factors'!$F$4:$G$9,2,FALSE)</f>
        <v>--- Error ---</v>
      </c>
      <c r="V216" s="18" t="s">
        <v>89</v>
      </c>
      <c r="W216" s="19" t="str">
        <f>VLOOKUP(RiskRegister[[#This Row],[Residual Likelihood Level]],'Rating factors'!$F$16:$G$21,2,FALSE)</f>
        <v>--- Error ---</v>
      </c>
      <c r="X216" s="19" t="str">
        <f>IFERROR(VLOOKUP(RiskRegister[[#This Row],[Residual Risk Rating]],'Rating factors'!$F$30:$G$44,2,FALSE),"-- Error --")</f>
        <v>-- Error --</v>
      </c>
      <c r="Y216" s="19" t="str">
        <f>IFERROR(RiskRegister[[#This Row],[Residual Impact Rating]]*RiskRegister[[#This Row],[Residual Likelihood Rating]],"-- Error --")</f>
        <v>-- Error --</v>
      </c>
      <c r="Z216" s="18" t="s">
        <v>113</v>
      </c>
      <c r="AB216" s="61"/>
      <c r="AD216" s="22" t="str">
        <f ca="1">IF(ISBLANK(RiskRegister[[#This Row],[Risk Due Date]]), "Missing Risk Due Date", IF(RiskRegister[[#This Row],[Risk Due Date]] &lt; TODAY(), "Overdue", "Not Overdue"))</f>
        <v>Missing Risk Due Date</v>
      </c>
      <c r="AF216" s="22" t="str">
        <f>IF(ISBLANK(RiskRegister[[#This Row],[Risk Due Date]]), "Missing Risk Due Date", TEXT(RiskRegister[[#This Row],[Risk Due Date]], "YYYY-MM"))</f>
        <v>Missing Risk Due Date</v>
      </c>
      <c r="AG216" s="22" t="str">
        <f>IF(RiskRegister[[#This Row],[Created Date]]="","Created Date missing",(TEXT(RiskRegister[[#This Row],[Created Date]],"mmm") &amp; "-" &amp; YEAR(RiskRegister[[#This Row],[Created Date]])))</f>
        <v>Created Date missing</v>
      </c>
      <c r="AH216" s="79">
        <f>IF(RiskRegister[[#This Row],[Risk Status]]="Closed",RiskRegister[[#This Row],[Risk Close Date]],RiskRegister[[#This Row],[Risk Due Date]])</f>
        <v>0</v>
      </c>
      <c r="AI216" s="79">
        <f>IF(RiskRegister[[#This Row],[Risk-Change-Date]]=0,DATE(2030,1,1),RiskRegister[[#This Row],[Risk-Change-Date]])</f>
        <v>47484</v>
      </c>
      <c r="AJ216" s="22" t="str">
        <f>RiskRegister[[#This Row],[Inherent Impact Level]]&amp;"-"&amp;RiskRegister[[#This Row],[Inherent Likelihood Level]]</f>
        <v>-- Select Impact ----- Select Likelihood --</v>
      </c>
      <c r="AK216" s="22" t="str">
        <f>RiskRegister[[#This Row],[Residual Impact Level]]&amp;"-"&amp;RiskRegister[[#This Row],[Residual Likelihood Level]]</f>
        <v>-- Select Impact ----- Select Likelihood --</v>
      </c>
      <c r="AL216" s="22" t="str">
        <f t="shared" si="6"/>
        <v>Error</v>
      </c>
      <c r="AM216" s="22" t="str">
        <f>IF(RiskRegister[[#This Row],[Risk Status]]="Closed",RiskRegister[[#This Row],[Residual Impact Level]],RiskRegister[[#This Row],[Inherent Impact Level]])</f>
        <v>-- Select Impact --</v>
      </c>
      <c r="AN216" s="22" t="str">
        <f>IF(RiskRegister[[#This Row],[Risk Status]]="Closed",RiskRegister[[#This Row],[Residual Likelihood Level]],RiskRegister[[#This Row],[Inherent Likelihood Level]])</f>
        <v>-- Select Likelihood --</v>
      </c>
      <c r="AO216" s="22" t="str">
        <f>IF(RiskRegister[[#This Row],[Risk Status]]="Closed",RiskRegister[[#This Row],[Residual-I-L-Combo]],RiskRegister[[#This Row],[Inherent-I-L-Combo]])</f>
        <v>-- Select Impact ----- Select Likelihood --</v>
      </c>
      <c r="AP216" s="22" t="str">
        <f t="shared" si="7"/>
        <v>-- Error --</v>
      </c>
    </row>
    <row r="217" spans="1:42" s="18" customFormat="1" ht="64" x14ac:dyDescent="0.2">
      <c r="A217" s="18">
        <v>214</v>
      </c>
      <c r="G217" s="18" t="s">
        <v>87</v>
      </c>
      <c r="I217" s="18" t="s">
        <v>85</v>
      </c>
      <c r="L217" s="18" t="s">
        <v>112</v>
      </c>
      <c r="M217" s="19" t="str">
        <f>VLOOKUP(RiskRegister[[#This Row],[Inherent Impact Level]],'Rating factors'!$F$4:$G$9,2,FALSE)</f>
        <v>--- Error ---</v>
      </c>
      <c r="N217" s="18" t="s">
        <v>89</v>
      </c>
      <c r="O217" s="19" t="str">
        <f>VLOOKUP(RiskRegister[[#This Row],[Inherent Likelihood Level]],'Rating factors'!$F$16:$G$21,2,FALSE)</f>
        <v>--- Error ---</v>
      </c>
      <c r="P217" s="19" t="str">
        <f>IFERROR(VLOOKUP(RiskRegister[[#This Row],[Inherent Risk Rating]],'Rating factors'!$F$30:$G$44,2,FALSE),"-- Error --")</f>
        <v>-- Error --</v>
      </c>
      <c r="Q217" s="19" t="str">
        <f>IFERROR(RiskRegister[[#This Row],[Inherent Impact Rating]]*RiskRegister[[#This Row],[Inherent Likelihood Rating]],"-- Error --")</f>
        <v>-- Error --</v>
      </c>
      <c r="R217" s="18" t="s">
        <v>111</v>
      </c>
      <c r="T217" s="18" t="s">
        <v>112</v>
      </c>
      <c r="U217" s="19" t="str">
        <f>VLOOKUP(RiskRegister[[#This Row],[Residual Impact Level]],'Rating factors'!$F$4:$G$9,2,FALSE)</f>
        <v>--- Error ---</v>
      </c>
      <c r="V217" s="18" t="s">
        <v>89</v>
      </c>
      <c r="W217" s="19" t="str">
        <f>VLOOKUP(RiskRegister[[#This Row],[Residual Likelihood Level]],'Rating factors'!$F$16:$G$21,2,FALSE)</f>
        <v>--- Error ---</v>
      </c>
      <c r="X217" s="19" t="str">
        <f>IFERROR(VLOOKUP(RiskRegister[[#This Row],[Residual Risk Rating]],'Rating factors'!$F$30:$G$44,2,FALSE),"-- Error --")</f>
        <v>-- Error --</v>
      </c>
      <c r="Y217" s="19" t="str">
        <f>IFERROR(RiskRegister[[#This Row],[Residual Impact Rating]]*RiskRegister[[#This Row],[Residual Likelihood Rating]],"-- Error --")</f>
        <v>-- Error --</v>
      </c>
      <c r="Z217" s="18" t="s">
        <v>113</v>
      </c>
      <c r="AB217" s="61"/>
      <c r="AD217" s="22" t="str">
        <f ca="1">IF(ISBLANK(RiskRegister[[#This Row],[Risk Due Date]]), "Missing Risk Due Date", IF(RiskRegister[[#This Row],[Risk Due Date]] &lt; TODAY(), "Overdue", "Not Overdue"))</f>
        <v>Missing Risk Due Date</v>
      </c>
      <c r="AF217" s="22" t="str">
        <f>IF(ISBLANK(RiskRegister[[#This Row],[Risk Due Date]]), "Missing Risk Due Date", TEXT(RiskRegister[[#This Row],[Risk Due Date]], "YYYY-MM"))</f>
        <v>Missing Risk Due Date</v>
      </c>
      <c r="AG217" s="22" t="str">
        <f>IF(RiskRegister[[#This Row],[Created Date]]="","Created Date missing",(TEXT(RiskRegister[[#This Row],[Created Date]],"mmm") &amp; "-" &amp; YEAR(RiskRegister[[#This Row],[Created Date]])))</f>
        <v>Created Date missing</v>
      </c>
      <c r="AH217" s="79">
        <f>IF(RiskRegister[[#This Row],[Risk Status]]="Closed",RiskRegister[[#This Row],[Risk Close Date]],RiskRegister[[#This Row],[Risk Due Date]])</f>
        <v>0</v>
      </c>
      <c r="AI217" s="79">
        <f>IF(RiskRegister[[#This Row],[Risk-Change-Date]]=0,DATE(2030,1,1),RiskRegister[[#This Row],[Risk-Change-Date]])</f>
        <v>47484</v>
      </c>
      <c r="AJ217" s="22" t="str">
        <f>RiskRegister[[#This Row],[Inherent Impact Level]]&amp;"-"&amp;RiskRegister[[#This Row],[Inherent Likelihood Level]]</f>
        <v>-- Select Impact ----- Select Likelihood --</v>
      </c>
      <c r="AK217" s="22" t="str">
        <f>RiskRegister[[#This Row],[Residual Impact Level]]&amp;"-"&amp;RiskRegister[[#This Row],[Residual Likelihood Level]]</f>
        <v>-- Select Impact ----- Select Likelihood --</v>
      </c>
      <c r="AL217" s="22" t="str">
        <f t="shared" si="6"/>
        <v>Error</v>
      </c>
      <c r="AM217" s="22" t="str">
        <f>IF(RiskRegister[[#This Row],[Risk Status]]="Closed",RiskRegister[[#This Row],[Residual Impact Level]],RiskRegister[[#This Row],[Inherent Impact Level]])</f>
        <v>-- Select Impact --</v>
      </c>
      <c r="AN217" s="22" t="str">
        <f>IF(RiskRegister[[#This Row],[Risk Status]]="Closed",RiskRegister[[#This Row],[Residual Likelihood Level]],RiskRegister[[#This Row],[Inherent Likelihood Level]])</f>
        <v>-- Select Likelihood --</v>
      </c>
      <c r="AO217" s="22" t="str">
        <f>IF(RiskRegister[[#This Row],[Risk Status]]="Closed",RiskRegister[[#This Row],[Residual-I-L-Combo]],RiskRegister[[#This Row],[Inherent-I-L-Combo]])</f>
        <v>-- Select Impact ----- Select Likelihood --</v>
      </c>
      <c r="AP217" s="22" t="str">
        <f t="shared" si="7"/>
        <v>-- Error --</v>
      </c>
    </row>
    <row r="218" spans="1:42" s="18" customFormat="1" ht="64" x14ac:dyDescent="0.2">
      <c r="A218" s="18">
        <v>215</v>
      </c>
      <c r="G218" s="18" t="s">
        <v>87</v>
      </c>
      <c r="I218" s="18" t="s">
        <v>85</v>
      </c>
      <c r="L218" s="18" t="s">
        <v>112</v>
      </c>
      <c r="M218" s="19" t="str">
        <f>VLOOKUP(RiskRegister[[#This Row],[Inherent Impact Level]],'Rating factors'!$F$4:$G$9,2,FALSE)</f>
        <v>--- Error ---</v>
      </c>
      <c r="N218" s="18" t="s">
        <v>89</v>
      </c>
      <c r="O218" s="19" t="str">
        <f>VLOOKUP(RiskRegister[[#This Row],[Inherent Likelihood Level]],'Rating factors'!$F$16:$G$21,2,FALSE)</f>
        <v>--- Error ---</v>
      </c>
      <c r="P218" s="19" t="str">
        <f>IFERROR(VLOOKUP(RiskRegister[[#This Row],[Inherent Risk Rating]],'Rating factors'!$F$30:$G$44,2,FALSE),"-- Error --")</f>
        <v>-- Error --</v>
      </c>
      <c r="Q218" s="19" t="str">
        <f>IFERROR(RiskRegister[[#This Row],[Inherent Impact Rating]]*RiskRegister[[#This Row],[Inherent Likelihood Rating]],"-- Error --")</f>
        <v>-- Error --</v>
      </c>
      <c r="R218" s="18" t="s">
        <v>111</v>
      </c>
      <c r="T218" s="18" t="s">
        <v>112</v>
      </c>
      <c r="U218" s="19" t="str">
        <f>VLOOKUP(RiskRegister[[#This Row],[Residual Impact Level]],'Rating factors'!$F$4:$G$9,2,FALSE)</f>
        <v>--- Error ---</v>
      </c>
      <c r="V218" s="18" t="s">
        <v>89</v>
      </c>
      <c r="W218" s="19" t="str">
        <f>VLOOKUP(RiskRegister[[#This Row],[Residual Likelihood Level]],'Rating factors'!$F$16:$G$21,2,FALSE)</f>
        <v>--- Error ---</v>
      </c>
      <c r="X218" s="19" t="str">
        <f>IFERROR(VLOOKUP(RiskRegister[[#This Row],[Residual Risk Rating]],'Rating factors'!$F$30:$G$44,2,FALSE),"-- Error --")</f>
        <v>-- Error --</v>
      </c>
      <c r="Y218" s="19" t="str">
        <f>IFERROR(RiskRegister[[#This Row],[Residual Impact Rating]]*RiskRegister[[#This Row],[Residual Likelihood Rating]],"-- Error --")</f>
        <v>-- Error --</v>
      </c>
      <c r="Z218" s="18" t="s">
        <v>113</v>
      </c>
      <c r="AB218" s="61"/>
      <c r="AD218" s="22" t="str">
        <f ca="1">IF(ISBLANK(RiskRegister[[#This Row],[Risk Due Date]]), "Missing Risk Due Date", IF(RiskRegister[[#This Row],[Risk Due Date]] &lt; TODAY(), "Overdue", "Not Overdue"))</f>
        <v>Missing Risk Due Date</v>
      </c>
      <c r="AF218" s="22" t="str">
        <f>IF(ISBLANK(RiskRegister[[#This Row],[Risk Due Date]]), "Missing Risk Due Date", TEXT(RiskRegister[[#This Row],[Risk Due Date]], "YYYY-MM"))</f>
        <v>Missing Risk Due Date</v>
      </c>
      <c r="AG218" s="22" t="str">
        <f>IF(RiskRegister[[#This Row],[Created Date]]="","Created Date missing",(TEXT(RiskRegister[[#This Row],[Created Date]],"mmm") &amp; "-" &amp; YEAR(RiskRegister[[#This Row],[Created Date]])))</f>
        <v>Created Date missing</v>
      </c>
      <c r="AH218" s="79">
        <f>IF(RiskRegister[[#This Row],[Risk Status]]="Closed",RiskRegister[[#This Row],[Risk Close Date]],RiskRegister[[#This Row],[Risk Due Date]])</f>
        <v>0</v>
      </c>
      <c r="AI218" s="79">
        <f>IF(RiskRegister[[#This Row],[Risk-Change-Date]]=0,DATE(2030,1,1),RiskRegister[[#This Row],[Risk-Change-Date]])</f>
        <v>47484</v>
      </c>
      <c r="AJ218" s="22" t="str">
        <f>RiskRegister[[#This Row],[Inherent Impact Level]]&amp;"-"&amp;RiskRegister[[#This Row],[Inherent Likelihood Level]]</f>
        <v>-- Select Impact ----- Select Likelihood --</v>
      </c>
      <c r="AK218" s="22" t="str">
        <f>RiskRegister[[#This Row],[Residual Impact Level]]&amp;"-"&amp;RiskRegister[[#This Row],[Residual Likelihood Level]]</f>
        <v>-- Select Impact ----- Select Likelihood --</v>
      </c>
      <c r="AL218" s="22" t="str">
        <f t="shared" si="6"/>
        <v>Error</v>
      </c>
      <c r="AM218" s="22" t="str">
        <f>IF(RiskRegister[[#This Row],[Risk Status]]="Closed",RiskRegister[[#This Row],[Residual Impact Level]],RiskRegister[[#This Row],[Inherent Impact Level]])</f>
        <v>-- Select Impact --</v>
      </c>
      <c r="AN218" s="22" t="str">
        <f>IF(RiskRegister[[#This Row],[Risk Status]]="Closed",RiskRegister[[#This Row],[Residual Likelihood Level]],RiskRegister[[#This Row],[Inherent Likelihood Level]])</f>
        <v>-- Select Likelihood --</v>
      </c>
      <c r="AO218" s="22" t="str">
        <f>IF(RiskRegister[[#This Row],[Risk Status]]="Closed",RiskRegister[[#This Row],[Residual-I-L-Combo]],RiskRegister[[#This Row],[Inherent-I-L-Combo]])</f>
        <v>-- Select Impact ----- Select Likelihood --</v>
      </c>
      <c r="AP218" s="22" t="str">
        <f t="shared" si="7"/>
        <v>-- Error --</v>
      </c>
    </row>
    <row r="219" spans="1:42" s="18" customFormat="1" ht="64" x14ac:dyDescent="0.2">
      <c r="A219" s="18">
        <v>216</v>
      </c>
      <c r="G219" s="18" t="s">
        <v>87</v>
      </c>
      <c r="I219" s="18" t="s">
        <v>85</v>
      </c>
      <c r="L219" s="18" t="s">
        <v>112</v>
      </c>
      <c r="M219" s="19" t="str">
        <f>VLOOKUP(RiskRegister[[#This Row],[Inherent Impact Level]],'Rating factors'!$F$4:$G$9,2,FALSE)</f>
        <v>--- Error ---</v>
      </c>
      <c r="N219" s="18" t="s">
        <v>89</v>
      </c>
      <c r="O219" s="19" t="str">
        <f>VLOOKUP(RiskRegister[[#This Row],[Inherent Likelihood Level]],'Rating factors'!$F$16:$G$21,2,FALSE)</f>
        <v>--- Error ---</v>
      </c>
      <c r="P219" s="19" t="str">
        <f>IFERROR(VLOOKUP(RiskRegister[[#This Row],[Inherent Risk Rating]],'Rating factors'!$F$30:$G$44,2,FALSE),"-- Error --")</f>
        <v>-- Error --</v>
      </c>
      <c r="Q219" s="19" t="str">
        <f>IFERROR(RiskRegister[[#This Row],[Inherent Impact Rating]]*RiskRegister[[#This Row],[Inherent Likelihood Rating]],"-- Error --")</f>
        <v>-- Error --</v>
      </c>
      <c r="R219" s="18" t="s">
        <v>111</v>
      </c>
      <c r="T219" s="18" t="s">
        <v>112</v>
      </c>
      <c r="U219" s="19" t="str">
        <f>VLOOKUP(RiskRegister[[#This Row],[Residual Impact Level]],'Rating factors'!$F$4:$G$9,2,FALSE)</f>
        <v>--- Error ---</v>
      </c>
      <c r="V219" s="18" t="s">
        <v>89</v>
      </c>
      <c r="W219" s="19" t="str">
        <f>VLOOKUP(RiskRegister[[#This Row],[Residual Likelihood Level]],'Rating factors'!$F$16:$G$21,2,FALSE)</f>
        <v>--- Error ---</v>
      </c>
      <c r="X219" s="19" t="str">
        <f>IFERROR(VLOOKUP(RiskRegister[[#This Row],[Residual Risk Rating]],'Rating factors'!$F$30:$G$44,2,FALSE),"-- Error --")</f>
        <v>-- Error --</v>
      </c>
      <c r="Y219" s="19" t="str">
        <f>IFERROR(RiskRegister[[#This Row],[Residual Impact Rating]]*RiskRegister[[#This Row],[Residual Likelihood Rating]],"-- Error --")</f>
        <v>-- Error --</v>
      </c>
      <c r="Z219" s="18" t="s">
        <v>113</v>
      </c>
      <c r="AB219" s="61"/>
      <c r="AD219" s="22" t="str">
        <f ca="1">IF(ISBLANK(RiskRegister[[#This Row],[Risk Due Date]]), "Missing Risk Due Date", IF(RiskRegister[[#This Row],[Risk Due Date]] &lt; TODAY(), "Overdue", "Not Overdue"))</f>
        <v>Missing Risk Due Date</v>
      </c>
      <c r="AF219" s="22" t="str">
        <f>IF(ISBLANK(RiskRegister[[#This Row],[Risk Due Date]]), "Missing Risk Due Date", TEXT(RiskRegister[[#This Row],[Risk Due Date]], "YYYY-MM"))</f>
        <v>Missing Risk Due Date</v>
      </c>
      <c r="AG219" s="22" t="str">
        <f>IF(RiskRegister[[#This Row],[Created Date]]="","Created Date missing",(TEXT(RiskRegister[[#This Row],[Created Date]],"mmm") &amp; "-" &amp; YEAR(RiskRegister[[#This Row],[Created Date]])))</f>
        <v>Created Date missing</v>
      </c>
      <c r="AH219" s="79">
        <f>IF(RiskRegister[[#This Row],[Risk Status]]="Closed",RiskRegister[[#This Row],[Risk Close Date]],RiskRegister[[#This Row],[Risk Due Date]])</f>
        <v>0</v>
      </c>
      <c r="AI219" s="79">
        <f>IF(RiskRegister[[#This Row],[Risk-Change-Date]]=0,DATE(2030,1,1),RiskRegister[[#This Row],[Risk-Change-Date]])</f>
        <v>47484</v>
      </c>
      <c r="AJ219" s="22" t="str">
        <f>RiskRegister[[#This Row],[Inherent Impact Level]]&amp;"-"&amp;RiskRegister[[#This Row],[Inherent Likelihood Level]]</f>
        <v>-- Select Impact ----- Select Likelihood --</v>
      </c>
      <c r="AK219" s="22" t="str">
        <f>RiskRegister[[#This Row],[Residual Impact Level]]&amp;"-"&amp;RiskRegister[[#This Row],[Residual Likelihood Level]]</f>
        <v>-- Select Impact ----- Select Likelihood --</v>
      </c>
      <c r="AL219" s="22" t="str">
        <f t="shared" si="6"/>
        <v>Error</v>
      </c>
      <c r="AM219" s="22" t="str">
        <f>IF(RiskRegister[[#This Row],[Risk Status]]="Closed",RiskRegister[[#This Row],[Residual Impact Level]],RiskRegister[[#This Row],[Inherent Impact Level]])</f>
        <v>-- Select Impact --</v>
      </c>
      <c r="AN219" s="22" t="str">
        <f>IF(RiskRegister[[#This Row],[Risk Status]]="Closed",RiskRegister[[#This Row],[Residual Likelihood Level]],RiskRegister[[#This Row],[Inherent Likelihood Level]])</f>
        <v>-- Select Likelihood --</v>
      </c>
      <c r="AO219" s="22" t="str">
        <f>IF(RiskRegister[[#This Row],[Risk Status]]="Closed",RiskRegister[[#This Row],[Residual-I-L-Combo]],RiskRegister[[#This Row],[Inherent-I-L-Combo]])</f>
        <v>-- Select Impact ----- Select Likelihood --</v>
      </c>
      <c r="AP219" s="22" t="str">
        <f t="shared" si="7"/>
        <v>-- Error --</v>
      </c>
    </row>
    <row r="220" spans="1:42" s="18" customFormat="1" ht="64" x14ac:dyDescent="0.2">
      <c r="A220" s="18">
        <v>217</v>
      </c>
      <c r="G220" s="18" t="s">
        <v>87</v>
      </c>
      <c r="I220" s="18" t="s">
        <v>85</v>
      </c>
      <c r="L220" s="18" t="s">
        <v>112</v>
      </c>
      <c r="M220" s="19" t="str">
        <f>VLOOKUP(RiskRegister[[#This Row],[Inherent Impact Level]],'Rating factors'!$F$4:$G$9,2,FALSE)</f>
        <v>--- Error ---</v>
      </c>
      <c r="N220" s="18" t="s">
        <v>89</v>
      </c>
      <c r="O220" s="19" t="str">
        <f>VLOOKUP(RiskRegister[[#This Row],[Inherent Likelihood Level]],'Rating factors'!$F$16:$G$21,2,FALSE)</f>
        <v>--- Error ---</v>
      </c>
      <c r="P220" s="19" t="str">
        <f>IFERROR(VLOOKUP(RiskRegister[[#This Row],[Inherent Risk Rating]],'Rating factors'!$F$30:$G$44,2,FALSE),"-- Error --")</f>
        <v>-- Error --</v>
      </c>
      <c r="Q220" s="19" t="str">
        <f>IFERROR(RiskRegister[[#This Row],[Inherent Impact Rating]]*RiskRegister[[#This Row],[Inherent Likelihood Rating]],"-- Error --")</f>
        <v>-- Error --</v>
      </c>
      <c r="R220" s="18" t="s">
        <v>111</v>
      </c>
      <c r="T220" s="18" t="s">
        <v>112</v>
      </c>
      <c r="U220" s="19" t="str">
        <f>VLOOKUP(RiskRegister[[#This Row],[Residual Impact Level]],'Rating factors'!$F$4:$G$9,2,FALSE)</f>
        <v>--- Error ---</v>
      </c>
      <c r="V220" s="18" t="s">
        <v>89</v>
      </c>
      <c r="W220" s="19" t="str">
        <f>VLOOKUP(RiskRegister[[#This Row],[Residual Likelihood Level]],'Rating factors'!$F$16:$G$21,2,FALSE)</f>
        <v>--- Error ---</v>
      </c>
      <c r="X220" s="19" t="str">
        <f>IFERROR(VLOOKUP(RiskRegister[[#This Row],[Residual Risk Rating]],'Rating factors'!$F$30:$G$44,2,FALSE),"-- Error --")</f>
        <v>-- Error --</v>
      </c>
      <c r="Y220" s="19" t="str">
        <f>IFERROR(RiskRegister[[#This Row],[Residual Impact Rating]]*RiskRegister[[#This Row],[Residual Likelihood Rating]],"-- Error --")</f>
        <v>-- Error --</v>
      </c>
      <c r="Z220" s="18" t="s">
        <v>113</v>
      </c>
      <c r="AB220" s="61"/>
      <c r="AD220" s="22" t="str">
        <f ca="1">IF(ISBLANK(RiskRegister[[#This Row],[Risk Due Date]]), "Missing Risk Due Date", IF(RiskRegister[[#This Row],[Risk Due Date]] &lt; TODAY(), "Overdue", "Not Overdue"))</f>
        <v>Missing Risk Due Date</v>
      </c>
      <c r="AF220" s="22" t="str">
        <f>IF(ISBLANK(RiskRegister[[#This Row],[Risk Due Date]]), "Missing Risk Due Date", TEXT(RiskRegister[[#This Row],[Risk Due Date]], "YYYY-MM"))</f>
        <v>Missing Risk Due Date</v>
      </c>
      <c r="AG220" s="22" t="str">
        <f>IF(RiskRegister[[#This Row],[Created Date]]="","Created Date missing",(TEXT(RiskRegister[[#This Row],[Created Date]],"mmm") &amp; "-" &amp; YEAR(RiskRegister[[#This Row],[Created Date]])))</f>
        <v>Created Date missing</v>
      </c>
      <c r="AH220" s="79">
        <f>IF(RiskRegister[[#This Row],[Risk Status]]="Closed",RiskRegister[[#This Row],[Risk Close Date]],RiskRegister[[#This Row],[Risk Due Date]])</f>
        <v>0</v>
      </c>
      <c r="AI220" s="79">
        <f>IF(RiskRegister[[#This Row],[Risk-Change-Date]]=0,DATE(2030,1,1),RiskRegister[[#This Row],[Risk-Change-Date]])</f>
        <v>47484</v>
      </c>
      <c r="AJ220" s="22" t="str">
        <f>RiskRegister[[#This Row],[Inherent Impact Level]]&amp;"-"&amp;RiskRegister[[#This Row],[Inherent Likelihood Level]]</f>
        <v>-- Select Impact ----- Select Likelihood --</v>
      </c>
      <c r="AK220" s="22" t="str">
        <f>RiskRegister[[#This Row],[Residual Impact Level]]&amp;"-"&amp;RiskRegister[[#This Row],[Residual Likelihood Level]]</f>
        <v>-- Select Impact ----- Select Likelihood --</v>
      </c>
      <c r="AL220" s="22" t="str">
        <f t="shared" si="6"/>
        <v>Error</v>
      </c>
      <c r="AM220" s="22" t="str">
        <f>IF(RiskRegister[[#This Row],[Risk Status]]="Closed",RiskRegister[[#This Row],[Residual Impact Level]],RiskRegister[[#This Row],[Inherent Impact Level]])</f>
        <v>-- Select Impact --</v>
      </c>
      <c r="AN220" s="22" t="str">
        <f>IF(RiskRegister[[#This Row],[Risk Status]]="Closed",RiskRegister[[#This Row],[Residual Likelihood Level]],RiskRegister[[#This Row],[Inherent Likelihood Level]])</f>
        <v>-- Select Likelihood --</v>
      </c>
      <c r="AO220" s="22" t="str">
        <f>IF(RiskRegister[[#This Row],[Risk Status]]="Closed",RiskRegister[[#This Row],[Residual-I-L-Combo]],RiskRegister[[#This Row],[Inherent-I-L-Combo]])</f>
        <v>-- Select Impact ----- Select Likelihood --</v>
      </c>
      <c r="AP220" s="22" t="str">
        <f t="shared" si="7"/>
        <v>-- Error --</v>
      </c>
    </row>
    <row r="221" spans="1:42" s="18" customFormat="1" ht="64" x14ac:dyDescent="0.2">
      <c r="A221" s="18">
        <v>218</v>
      </c>
      <c r="G221" s="18" t="s">
        <v>87</v>
      </c>
      <c r="I221" s="18" t="s">
        <v>85</v>
      </c>
      <c r="L221" s="18" t="s">
        <v>112</v>
      </c>
      <c r="M221" s="19" t="str">
        <f>VLOOKUP(RiskRegister[[#This Row],[Inherent Impact Level]],'Rating factors'!$F$4:$G$9,2,FALSE)</f>
        <v>--- Error ---</v>
      </c>
      <c r="N221" s="18" t="s">
        <v>89</v>
      </c>
      <c r="O221" s="19" t="str">
        <f>VLOOKUP(RiskRegister[[#This Row],[Inherent Likelihood Level]],'Rating factors'!$F$16:$G$21,2,FALSE)</f>
        <v>--- Error ---</v>
      </c>
      <c r="P221" s="19" t="str">
        <f>IFERROR(VLOOKUP(RiskRegister[[#This Row],[Inherent Risk Rating]],'Rating factors'!$F$30:$G$44,2,FALSE),"-- Error --")</f>
        <v>-- Error --</v>
      </c>
      <c r="Q221" s="19" t="str">
        <f>IFERROR(RiskRegister[[#This Row],[Inherent Impact Rating]]*RiskRegister[[#This Row],[Inherent Likelihood Rating]],"-- Error --")</f>
        <v>-- Error --</v>
      </c>
      <c r="R221" s="18" t="s">
        <v>111</v>
      </c>
      <c r="T221" s="18" t="s">
        <v>112</v>
      </c>
      <c r="U221" s="19" t="str">
        <f>VLOOKUP(RiskRegister[[#This Row],[Residual Impact Level]],'Rating factors'!$F$4:$G$9,2,FALSE)</f>
        <v>--- Error ---</v>
      </c>
      <c r="V221" s="18" t="s">
        <v>89</v>
      </c>
      <c r="W221" s="19" t="str">
        <f>VLOOKUP(RiskRegister[[#This Row],[Residual Likelihood Level]],'Rating factors'!$F$16:$G$21,2,FALSE)</f>
        <v>--- Error ---</v>
      </c>
      <c r="X221" s="19" t="str">
        <f>IFERROR(VLOOKUP(RiskRegister[[#This Row],[Residual Risk Rating]],'Rating factors'!$F$30:$G$44,2,FALSE),"-- Error --")</f>
        <v>-- Error --</v>
      </c>
      <c r="Y221" s="19" t="str">
        <f>IFERROR(RiskRegister[[#This Row],[Residual Impact Rating]]*RiskRegister[[#This Row],[Residual Likelihood Rating]],"-- Error --")</f>
        <v>-- Error --</v>
      </c>
      <c r="Z221" s="18" t="s">
        <v>113</v>
      </c>
      <c r="AB221" s="61"/>
      <c r="AD221" s="22" t="str">
        <f ca="1">IF(ISBLANK(RiskRegister[[#This Row],[Risk Due Date]]), "Missing Risk Due Date", IF(RiskRegister[[#This Row],[Risk Due Date]] &lt; TODAY(), "Overdue", "Not Overdue"))</f>
        <v>Missing Risk Due Date</v>
      </c>
      <c r="AF221" s="22" t="str">
        <f>IF(ISBLANK(RiskRegister[[#This Row],[Risk Due Date]]), "Missing Risk Due Date", TEXT(RiskRegister[[#This Row],[Risk Due Date]], "YYYY-MM"))</f>
        <v>Missing Risk Due Date</v>
      </c>
      <c r="AG221" s="22" t="str">
        <f>IF(RiskRegister[[#This Row],[Created Date]]="","Created Date missing",(TEXT(RiskRegister[[#This Row],[Created Date]],"mmm") &amp; "-" &amp; YEAR(RiskRegister[[#This Row],[Created Date]])))</f>
        <v>Created Date missing</v>
      </c>
      <c r="AH221" s="79">
        <f>IF(RiskRegister[[#This Row],[Risk Status]]="Closed",RiskRegister[[#This Row],[Risk Close Date]],RiskRegister[[#This Row],[Risk Due Date]])</f>
        <v>0</v>
      </c>
      <c r="AI221" s="79">
        <f>IF(RiskRegister[[#This Row],[Risk-Change-Date]]=0,DATE(2030,1,1),RiskRegister[[#This Row],[Risk-Change-Date]])</f>
        <v>47484</v>
      </c>
      <c r="AJ221" s="22" t="str">
        <f>RiskRegister[[#This Row],[Inherent Impact Level]]&amp;"-"&amp;RiskRegister[[#This Row],[Inherent Likelihood Level]]</f>
        <v>-- Select Impact ----- Select Likelihood --</v>
      </c>
      <c r="AK221" s="22" t="str">
        <f>RiskRegister[[#This Row],[Residual Impact Level]]&amp;"-"&amp;RiskRegister[[#This Row],[Residual Likelihood Level]]</f>
        <v>-- Select Impact ----- Select Likelihood --</v>
      </c>
      <c r="AL221" s="22" t="str">
        <f t="shared" si="6"/>
        <v>Error</v>
      </c>
      <c r="AM221" s="22" t="str">
        <f>IF(RiskRegister[[#This Row],[Risk Status]]="Closed",RiskRegister[[#This Row],[Residual Impact Level]],RiskRegister[[#This Row],[Inherent Impact Level]])</f>
        <v>-- Select Impact --</v>
      </c>
      <c r="AN221" s="22" t="str">
        <f>IF(RiskRegister[[#This Row],[Risk Status]]="Closed",RiskRegister[[#This Row],[Residual Likelihood Level]],RiskRegister[[#This Row],[Inherent Likelihood Level]])</f>
        <v>-- Select Likelihood --</v>
      </c>
      <c r="AO221" s="22" t="str">
        <f>IF(RiskRegister[[#This Row],[Risk Status]]="Closed",RiskRegister[[#This Row],[Residual-I-L-Combo]],RiskRegister[[#This Row],[Inherent-I-L-Combo]])</f>
        <v>-- Select Impact ----- Select Likelihood --</v>
      </c>
      <c r="AP221" s="22" t="str">
        <f t="shared" si="7"/>
        <v>-- Error --</v>
      </c>
    </row>
    <row r="222" spans="1:42" s="18" customFormat="1" ht="64" x14ac:dyDescent="0.2">
      <c r="A222" s="18">
        <v>219</v>
      </c>
      <c r="G222" s="18" t="s">
        <v>87</v>
      </c>
      <c r="I222" s="18" t="s">
        <v>85</v>
      </c>
      <c r="L222" s="18" t="s">
        <v>112</v>
      </c>
      <c r="M222" s="19" t="str">
        <f>VLOOKUP(RiskRegister[[#This Row],[Inherent Impact Level]],'Rating factors'!$F$4:$G$9,2,FALSE)</f>
        <v>--- Error ---</v>
      </c>
      <c r="N222" s="18" t="s">
        <v>89</v>
      </c>
      <c r="O222" s="19" t="str">
        <f>VLOOKUP(RiskRegister[[#This Row],[Inherent Likelihood Level]],'Rating factors'!$F$16:$G$21,2,FALSE)</f>
        <v>--- Error ---</v>
      </c>
      <c r="P222" s="19" t="str">
        <f>IFERROR(VLOOKUP(RiskRegister[[#This Row],[Inherent Risk Rating]],'Rating factors'!$F$30:$G$44,2,FALSE),"-- Error --")</f>
        <v>-- Error --</v>
      </c>
      <c r="Q222" s="19" t="str">
        <f>IFERROR(RiskRegister[[#This Row],[Inherent Impact Rating]]*RiskRegister[[#This Row],[Inherent Likelihood Rating]],"-- Error --")</f>
        <v>-- Error --</v>
      </c>
      <c r="R222" s="18" t="s">
        <v>111</v>
      </c>
      <c r="T222" s="18" t="s">
        <v>112</v>
      </c>
      <c r="U222" s="19" t="str">
        <f>VLOOKUP(RiskRegister[[#This Row],[Residual Impact Level]],'Rating factors'!$F$4:$G$9,2,FALSE)</f>
        <v>--- Error ---</v>
      </c>
      <c r="V222" s="18" t="s">
        <v>89</v>
      </c>
      <c r="W222" s="19" t="str">
        <f>VLOOKUP(RiskRegister[[#This Row],[Residual Likelihood Level]],'Rating factors'!$F$16:$G$21,2,FALSE)</f>
        <v>--- Error ---</v>
      </c>
      <c r="X222" s="19" t="str">
        <f>IFERROR(VLOOKUP(RiskRegister[[#This Row],[Residual Risk Rating]],'Rating factors'!$F$30:$G$44,2,FALSE),"-- Error --")</f>
        <v>-- Error --</v>
      </c>
      <c r="Y222" s="19" t="str">
        <f>IFERROR(RiskRegister[[#This Row],[Residual Impact Rating]]*RiskRegister[[#This Row],[Residual Likelihood Rating]],"-- Error --")</f>
        <v>-- Error --</v>
      </c>
      <c r="Z222" s="18" t="s">
        <v>113</v>
      </c>
      <c r="AB222" s="61"/>
      <c r="AD222" s="22" t="str">
        <f ca="1">IF(ISBLANK(RiskRegister[[#This Row],[Risk Due Date]]), "Missing Risk Due Date", IF(RiskRegister[[#This Row],[Risk Due Date]] &lt; TODAY(), "Overdue", "Not Overdue"))</f>
        <v>Missing Risk Due Date</v>
      </c>
      <c r="AF222" s="22" t="str">
        <f>IF(ISBLANK(RiskRegister[[#This Row],[Risk Due Date]]), "Missing Risk Due Date", TEXT(RiskRegister[[#This Row],[Risk Due Date]], "YYYY-MM"))</f>
        <v>Missing Risk Due Date</v>
      </c>
      <c r="AG222" s="22" t="str">
        <f>IF(RiskRegister[[#This Row],[Created Date]]="","Created Date missing",(TEXT(RiskRegister[[#This Row],[Created Date]],"mmm") &amp; "-" &amp; YEAR(RiskRegister[[#This Row],[Created Date]])))</f>
        <v>Created Date missing</v>
      </c>
      <c r="AH222" s="79">
        <f>IF(RiskRegister[[#This Row],[Risk Status]]="Closed",RiskRegister[[#This Row],[Risk Close Date]],RiskRegister[[#This Row],[Risk Due Date]])</f>
        <v>0</v>
      </c>
      <c r="AI222" s="79">
        <f>IF(RiskRegister[[#This Row],[Risk-Change-Date]]=0,DATE(2030,1,1),RiskRegister[[#This Row],[Risk-Change-Date]])</f>
        <v>47484</v>
      </c>
      <c r="AJ222" s="22" t="str">
        <f>RiskRegister[[#This Row],[Inherent Impact Level]]&amp;"-"&amp;RiskRegister[[#This Row],[Inherent Likelihood Level]]</f>
        <v>-- Select Impact ----- Select Likelihood --</v>
      </c>
      <c r="AK222" s="22" t="str">
        <f>RiskRegister[[#This Row],[Residual Impact Level]]&amp;"-"&amp;RiskRegister[[#This Row],[Residual Likelihood Level]]</f>
        <v>-- Select Impact ----- Select Likelihood --</v>
      </c>
      <c r="AL222" s="22" t="str">
        <f t="shared" si="6"/>
        <v>Error</v>
      </c>
      <c r="AM222" s="22" t="str">
        <f>IF(RiskRegister[[#This Row],[Risk Status]]="Closed",RiskRegister[[#This Row],[Residual Impact Level]],RiskRegister[[#This Row],[Inherent Impact Level]])</f>
        <v>-- Select Impact --</v>
      </c>
      <c r="AN222" s="22" t="str">
        <f>IF(RiskRegister[[#This Row],[Risk Status]]="Closed",RiskRegister[[#This Row],[Residual Likelihood Level]],RiskRegister[[#This Row],[Inherent Likelihood Level]])</f>
        <v>-- Select Likelihood --</v>
      </c>
      <c r="AO222" s="22" t="str">
        <f>IF(RiskRegister[[#This Row],[Risk Status]]="Closed",RiskRegister[[#This Row],[Residual-I-L-Combo]],RiskRegister[[#This Row],[Inherent-I-L-Combo]])</f>
        <v>-- Select Impact ----- Select Likelihood --</v>
      </c>
      <c r="AP222" s="22" t="str">
        <f t="shared" si="7"/>
        <v>-- Error --</v>
      </c>
    </row>
    <row r="223" spans="1:42" s="18" customFormat="1" ht="64" x14ac:dyDescent="0.2">
      <c r="A223" s="18">
        <v>220</v>
      </c>
      <c r="G223" s="18" t="s">
        <v>87</v>
      </c>
      <c r="I223" s="18" t="s">
        <v>85</v>
      </c>
      <c r="L223" s="18" t="s">
        <v>112</v>
      </c>
      <c r="M223" s="19" t="str">
        <f>VLOOKUP(RiskRegister[[#This Row],[Inherent Impact Level]],'Rating factors'!$F$4:$G$9,2,FALSE)</f>
        <v>--- Error ---</v>
      </c>
      <c r="N223" s="18" t="s">
        <v>89</v>
      </c>
      <c r="O223" s="19" t="str">
        <f>VLOOKUP(RiskRegister[[#This Row],[Inherent Likelihood Level]],'Rating factors'!$F$16:$G$21,2,FALSE)</f>
        <v>--- Error ---</v>
      </c>
      <c r="P223" s="19" t="str">
        <f>IFERROR(VLOOKUP(RiskRegister[[#This Row],[Inherent Risk Rating]],'Rating factors'!$F$30:$G$44,2,FALSE),"-- Error --")</f>
        <v>-- Error --</v>
      </c>
      <c r="Q223" s="19" t="str">
        <f>IFERROR(RiskRegister[[#This Row],[Inherent Impact Rating]]*RiskRegister[[#This Row],[Inherent Likelihood Rating]],"-- Error --")</f>
        <v>-- Error --</v>
      </c>
      <c r="R223" s="18" t="s">
        <v>111</v>
      </c>
      <c r="T223" s="18" t="s">
        <v>112</v>
      </c>
      <c r="U223" s="19" t="str">
        <f>VLOOKUP(RiskRegister[[#This Row],[Residual Impact Level]],'Rating factors'!$F$4:$G$9,2,FALSE)</f>
        <v>--- Error ---</v>
      </c>
      <c r="V223" s="18" t="s">
        <v>89</v>
      </c>
      <c r="W223" s="19" t="str">
        <f>VLOOKUP(RiskRegister[[#This Row],[Residual Likelihood Level]],'Rating factors'!$F$16:$G$21,2,FALSE)</f>
        <v>--- Error ---</v>
      </c>
      <c r="X223" s="19" t="str">
        <f>IFERROR(VLOOKUP(RiskRegister[[#This Row],[Residual Risk Rating]],'Rating factors'!$F$30:$G$44,2,FALSE),"-- Error --")</f>
        <v>-- Error --</v>
      </c>
      <c r="Y223" s="19" t="str">
        <f>IFERROR(RiskRegister[[#This Row],[Residual Impact Rating]]*RiskRegister[[#This Row],[Residual Likelihood Rating]],"-- Error --")</f>
        <v>-- Error --</v>
      </c>
      <c r="Z223" s="18" t="s">
        <v>113</v>
      </c>
      <c r="AB223" s="61"/>
      <c r="AD223" s="22" t="str">
        <f ca="1">IF(ISBLANK(RiskRegister[[#This Row],[Risk Due Date]]), "Missing Risk Due Date", IF(RiskRegister[[#This Row],[Risk Due Date]] &lt; TODAY(), "Overdue", "Not Overdue"))</f>
        <v>Missing Risk Due Date</v>
      </c>
      <c r="AF223" s="22" t="str">
        <f>IF(ISBLANK(RiskRegister[[#This Row],[Risk Due Date]]), "Missing Risk Due Date", TEXT(RiskRegister[[#This Row],[Risk Due Date]], "YYYY-MM"))</f>
        <v>Missing Risk Due Date</v>
      </c>
      <c r="AG223" s="22" t="str">
        <f>IF(RiskRegister[[#This Row],[Created Date]]="","Created Date missing",(TEXT(RiskRegister[[#This Row],[Created Date]],"mmm") &amp; "-" &amp; YEAR(RiskRegister[[#This Row],[Created Date]])))</f>
        <v>Created Date missing</v>
      </c>
      <c r="AH223" s="79">
        <f>IF(RiskRegister[[#This Row],[Risk Status]]="Closed",RiskRegister[[#This Row],[Risk Close Date]],RiskRegister[[#This Row],[Risk Due Date]])</f>
        <v>0</v>
      </c>
      <c r="AI223" s="79">
        <f>IF(RiskRegister[[#This Row],[Risk-Change-Date]]=0,DATE(2030,1,1),RiskRegister[[#This Row],[Risk-Change-Date]])</f>
        <v>47484</v>
      </c>
      <c r="AJ223" s="22" t="str">
        <f>RiskRegister[[#This Row],[Inherent Impact Level]]&amp;"-"&amp;RiskRegister[[#This Row],[Inherent Likelihood Level]]</f>
        <v>-- Select Impact ----- Select Likelihood --</v>
      </c>
      <c r="AK223" s="22" t="str">
        <f>RiskRegister[[#This Row],[Residual Impact Level]]&amp;"-"&amp;RiskRegister[[#This Row],[Residual Likelihood Level]]</f>
        <v>-- Select Impact ----- Select Likelihood --</v>
      </c>
      <c r="AL223" s="22" t="str">
        <f t="shared" si="6"/>
        <v>Error</v>
      </c>
      <c r="AM223" s="22" t="str">
        <f>IF(RiskRegister[[#This Row],[Risk Status]]="Closed",RiskRegister[[#This Row],[Residual Impact Level]],RiskRegister[[#This Row],[Inherent Impact Level]])</f>
        <v>-- Select Impact --</v>
      </c>
      <c r="AN223" s="22" t="str">
        <f>IF(RiskRegister[[#This Row],[Risk Status]]="Closed",RiskRegister[[#This Row],[Residual Likelihood Level]],RiskRegister[[#This Row],[Inherent Likelihood Level]])</f>
        <v>-- Select Likelihood --</v>
      </c>
      <c r="AO223" s="22" t="str">
        <f>IF(RiskRegister[[#This Row],[Risk Status]]="Closed",RiskRegister[[#This Row],[Residual-I-L-Combo]],RiskRegister[[#This Row],[Inherent-I-L-Combo]])</f>
        <v>-- Select Impact ----- Select Likelihood --</v>
      </c>
      <c r="AP223" s="22" t="str">
        <f t="shared" si="7"/>
        <v>-- Error --</v>
      </c>
    </row>
    <row r="224" spans="1:42" s="18" customFormat="1" ht="64" x14ac:dyDescent="0.2">
      <c r="A224" s="18">
        <v>221</v>
      </c>
      <c r="G224" s="18" t="s">
        <v>87</v>
      </c>
      <c r="I224" s="18" t="s">
        <v>85</v>
      </c>
      <c r="L224" s="18" t="s">
        <v>112</v>
      </c>
      <c r="M224" s="19" t="str">
        <f>VLOOKUP(RiskRegister[[#This Row],[Inherent Impact Level]],'Rating factors'!$F$4:$G$9,2,FALSE)</f>
        <v>--- Error ---</v>
      </c>
      <c r="N224" s="18" t="s">
        <v>89</v>
      </c>
      <c r="O224" s="19" t="str">
        <f>VLOOKUP(RiskRegister[[#This Row],[Inherent Likelihood Level]],'Rating factors'!$F$16:$G$21,2,FALSE)</f>
        <v>--- Error ---</v>
      </c>
      <c r="P224" s="19" t="str">
        <f>IFERROR(VLOOKUP(RiskRegister[[#This Row],[Inherent Risk Rating]],'Rating factors'!$F$30:$G$44,2,FALSE),"-- Error --")</f>
        <v>-- Error --</v>
      </c>
      <c r="Q224" s="19" t="str">
        <f>IFERROR(RiskRegister[[#This Row],[Inherent Impact Rating]]*RiskRegister[[#This Row],[Inherent Likelihood Rating]],"-- Error --")</f>
        <v>-- Error --</v>
      </c>
      <c r="R224" s="18" t="s">
        <v>111</v>
      </c>
      <c r="T224" s="18" t="s">
        <v>112</v>
      </c>
      <c r="U224" s="19" t="str">
        <f>VLOOKUP(RiskRegister[[#This Row],[Residual Impact Level]],'Rating factors'!$F$4:$G$9,2,FALSE)</f>
        <v>--- Error ---</v>
      </c>
      <c r="V224" s="18" t="s">
        <v>89</v>
      </c>
      <c r="W224" s="19" t="str">
        <f>VLOOKUP(RiskRegister[[#This Row],[Residual Likelihood Level]],'Rating factors'!$F$16:$G$21,2,FALSE)</f>
        <v>--- Error ---</v>
      </c>
      <c r="X224" s="19" t="str">
        <f>IFERROR(VLOOKUP(RiskRegister[[#This Row],[Residual Risk Rating]],'Rating factors'!$F$30:$G$44,2,FALSE),"-- Error --")</f>
        <v>-- Error --</v>
      </c>
      <c r="Y224" s="19" t="str">
        <f>IFERROR(RiskRegister[[#This Row],[Residual Impact Rating]]*RiskRegister[[#This Row],[Residual Likelihood Rating]],"-- Error --")</f>
        <v>-- Error --</v>
      </c>
      <c r="Z224" s="18" t="s">
        <v>113</v>
      </c>
      <c r="AB224" s="61"/>
      <c r="AD224" s="22" t="str">
        <f ca="1">IF(ISBLANK(RiskRegister[[#This Row],[Risk Due Date]]), "Missing Risk Due Date", IF(RiskRegister[[#This Row],[Risk Due Date]] &lt; TODAY(), "Overdue", "Not Overdue"))</f>
        <v>Missing Risk Due Date</v>
      </c>
      <c r="AF224" s="22" t="str">
        <f>IF(ISBLANK(RiskRegister[[#This Row],[Risk Due Date]]), "Missing Risk Due Date", TEXT(RiskRegister[[#This Row],[Risk Due Date]], "YYYY-MM"))</f>
        <v>Missing Risk Due Date</v>
      </c>
      <c r="AG224" s="22" t="str">
        <f>IF(RiskRegister[[#This Row],[Created Date]]="","Created Date missing",(TEXT(RiskRegister[[#This Row],[Created Date]],"mmm") &amp; "-" &amp; YEAR(RiskRegister[[#This Row],[Created Date]])))</f>
        <v>Created Date missing</v>
      </c>
      <c r="AH224" s="79">
        <f>IF(RiskRegister[[#This Row],[Risk Status]]="Closed",RiskRegister[[#This Row],[Risk Close Date]],RiskRegister[[#This Row],[Risk Due Date]])</f>
        <v>0</v>
      </c>
      <c r="AI224" s="79">
        <f>IF(RiskRegister[[#This Row],[Risk-Change-Date]]=0,DATE(2030,1,1),RiskRegister[[#This Row],[Risk-Change-Date]])</f>
        <v>47484</v>
      </c>
      <c r="AJ224" s="22" t="str">
        <f>RiskRegister[[#This Row],[Inherent Impact Level]]&amp;"-"&amp;RiskRegister[[#This Row],[Inherent Likelihood Level]]</f>
        <v>-- Select Impact ----- Select Likelihood --</v>
      </c>
      <c r="AK224" s="22" t="str">
        <f>RiskRegister[[#This Row],[Residual Impact Level]]&amp;"-"&amp;RiskRegister[[#This Row],[Residual Likelihood Level]]</f>
        <v>-- Select Impact ----- Select Likelihood --</v>
      </c>
      <c r="AL224" s="22" t="str">
        <f t="shared" si="6"/>
        <v>Error</v>
      </c>
      <c r="AM224" s="22" t="str">
        <f>IF(RiskRegister[[#This Row],[Risk Status]]="Closed",RiskRegister[[#This Row],[Residual Impact Level]],RiskRegister[[#This Row],[Inherent Impact Level]])</f>
        <v>-- Select Impact --</v>
      </c>
      <c r="AN224" s="22" t="str">
        <f>IF(RiskRegister[[#This Row],[Risk Status]]="Closed",RiskRegister[[#This Row],[Residual Likelihood Level]],RiskRegister[[#This Row],[Inherent Likelihood Level]])</f>
        <v>-- Select Likelihood --</v>
      </c>
      <c r="AO224" s="22" t="str">
        <f>IF(RiskRegister[[#This Row],[Risk Status]]="Closed",RiskRegister[[#This Row],[Residual-I-L-Combo]],RiskRegister[[#This Row],[Inherent-I-L-Combo]])</f>
        <v>-- Select Impact ----- Select Likelihood --</v>
      </c>
      <c r="AP224" s="22" t="str">
        <f t="shared" si="7"/>
        <v>-- Error --</v>
      </c>
    </row>
    <row r="225" spans="1:42" s="18" customFormat="1" ht="64" x14ac:dyDescent="0.2">
      <c r="A225" s="18">
        <v>222</v>
      </c>
      <c r="G225" s="18" t="s">
        <v>87</v>
      </c>
      <c r="I225" s="18" t="s">
        <v>85</v>
      </c>
      <c r="L225" s="18" t="s">
        <v>112</v>
      </c>
      <c r="M225" s="19" t="str">
        <f>VLOOKUP(RiskRegister[[#This Row],[Inherent Impact Level]],'Rating factors'!$F$4:$G$9,2,FALSE)</f>
        <v>--- Error ---</v>
      </c>
      <c r="N225" s="18" t="s">
        <v>89</v>
      </c>
      <c r="O225" s="19" t="str">
        <f>VLOOKUP(RiskRegister[[#This Row],[Inherent Likelihood Level]],'Rating factors'!$F$16:$G$21,2,FALSE)</f>
        <v>--- Error ---</v>
      </c>
      <c r="P225" s="19" t="str">
        <f>IFERROR(VLOOKUP(RiskRegister[[#This Row],[Inherent Risk Rating]],'Rating factors'!$F$30:$G$44,2,FALSE),"-- Error --")</f>
        <v>-- Error --</v>
      </c>
      <c r="Q225" s="19" t="str">
        <f>IFERROR(RiskRegister[[#This Row],[Inherent Impact Rating]]*RiskRegister[[#This Row],[Inherent Likelihood Rating]],"-- Error --")</f>
        <v>-- Error --</v>
      </c>
      <c r="R225" s="18" t="s">
        <v>111</v>
      </c>
      <c r="T225" s="18" t="s">
        <v>112</v>
      </c>
      <c r="U225" s="19" t="str">
        <f>VLOOKUP(RiskRegister[[#This Row],[Residual Impact Level]],'Rating factors'!$F$4:$G$9,2,FALSE)</f>
        <v>--- Error ---</v>
      </c>
      <c r="V225" s="18" t="s">
        <v>89</v>
      </c>
      <c r="W225" s="19" t="str">
        <f>VLOOKUP(RiskRegister[[#This Row],[Residual Likelihood Level]],'Rating factors'!$F$16:$G$21,2,FALSE)</f>
        <v>--- Error ---</v>
      </c>
      <c r="X225" s="19" t="str">
        <f>IFERROR(VLOOKUP(RiskRegister[[#This Row],[Residual Risk Rating]],'Rating factors'!$F$30:$G$44,2,FALSE),"-- Error --")</f>
        <v>-- Error --</v>
      </c>
      <c r="Y225" s="19" t="str">
        <f>IFERROR(RiskRegister[[#This Row],[Residual Impact Rating]]*RiskRegister[[#This Row],[Residual Likelihood Rating]],"-- Error --")</f>
        <v>-- Error --</v>
      </c>
      <c r="Z225" s="18" t="s">
        <v>113</v>
      </c>
      <c r="AB225" s="61"/>
      <c r="AD225" s="22" t="str">
        <f ca="1">IF(ISBLANK(RiskRegister[[#This Row],[Risk Due Date]]), "Missing Risk Due Date", IF(RiskRegister[[#This Row],[Risk Due Date]] &lt; TODAY(), "Overdue", "Not Overdue"))</f>
        <v>Missing Risk Due Date</v>
      </c>
      <c r="AF225" s="22" t="str">
        <f>IF(ISBLANK(RiskRegister[[#This Row],[Risk Due Date]]), "Missing Risk Due Date", TEXT(RiskRegister[[#This Row],[Risk Due Date]], "YYYY-MM"))</f>
        <v>Missing Risk Due Date</v>
      </c>
      <c r="AG225" s="22" t="str">
        <f>IF(RiskRegister[[#This Row],[Created Date]]="","Created Date missing",(TEXT(RiskRegister[[#This Row],[Created Date]],"mmm") &amp; "-" &amp; YEAR(RiskRegister[[#This Row],[Created Date]])))</f>
        <v>Created Date missing</v>
      </c>
      <c r="AH225" s="79">
        <f>IF(RiskRegister[[#This Row],[Risk Status]]="Closed",RiskRegister[[#This Row],[Risk Close Date]],RiskRegister[[#This Row],[Risk Due Date]])</f>
        <v>0</v>
      </c>
      <c r="AI225" s="79">
        <f>IF(RiskRegister[[#This Row],[Risk-Change-Date]]=0,DATE(2030,1,1),RiskRegister[[#This Row],[Risk-Change-Date]])</f>
        <v>47484</v>
      </c>
      <c r="AJ225" s="22" t="str">
        <f>RiskRegister[[#This Row],[Inherent Impact Level]]&amp;"-"&amp;RiskRegister[[#This Row],[Inherent Likelihood Level]]</f>
        <v>-- Select Impact ----- Select Likelihood --</v>
      </c>
      <c r="AK225" s="22" t="str">
        <f>RiskRegister[[#This Row],[Residual Impact Level]]&amp;"-"&amp;RiskRegister[[#This Row],[Residual Likelihood Level]]</f>
        <v>-- Select Impact ----- Select Likelihood --</v>
      </c>
      <c r="AL225" s="22" t="str">
        <f t="shared" si="6"/>
        <v>Error</v>
      </c>
      <c r="AM225" s="22" t="str">
        <f>IF(RiskRegister[[#This Row],[Risk Status]]="Closed",RiskRegister[[#This Row],[Residual Impact Level]],RiskRegister[[#This Row],[Inherent Impact Level]])</f>
        <v>-- Select Impact --</v>
      </c>
      <c r="AN225" s="22" t="str">
        <f>IF(RiskRegister[[#This Row],[Risk Status]]="Closed",RiskRegister[[#This Row],[Residual Likelihood Level]],RiskRegister[[#This Row],[Inherent Likelihood Level]])</f>
        <v>-- Select Likelihood --</v>
      </c>
      <c r="AO225" s="22" t="str">
        <f>IF(RiskRegister[[#This Row],[Risk Status]]="Closed",RiskRegister[[#This Row],[Residual-I-L-Combo]],RiskRegister[[#This Row],[Inherent-I-L-Combo]])</f>
        <v>-- Select Impact ----- Select Likelihood --</v>
      </c>
      <c r="AP225" s="22" t="str">
        <f t="shared" si="7"/>
        <v>-- Error --</v>
      </c>
    </row>
    <row r="226" spans="1:42" s="18" customFormat="1" ht="64" x14ac:dyDescent="0.2">
      <c r="A226" s="18">
        <v>223</v>
      </c>
      <c r="G226" s="18" t="s">
        <v>87</v>
      </c>
      <c r="I226" s="18" t="s">
        <v>85</v>
      </c>
      <c r="L226" s="18" t="s">
        <v>112</v>
      </c>
      <c r="M226" s="19" t="str">
        <f>VLOOKUP(RiskRegister[[#This Row],[Inherent Impact Level]],'Rating factors'!$F$4:$G$9,2,FALSE)</f>
        <v>--- Error ---</v>
      </c>
      <c r="N226" s="18" t="s">
        <v>89</v>
      </c>
      <c r="O226" s="19" t="str">
        <f>VLOOKUP(RiskRegister[[#This Row],[Inherent Likelihood Level]],'Rating factors'!$F$16:$G$21,2,FALSE)</f>
        <v>--- Error ---</v>
      </c>
      <c r="P226" s="19" t="str">
        <f>IFERROR(VLOOKUP(RiskRegister[[#This Row],[Inherent Risk Rating]],'Rating factors'!$F$30:$G$44,2,FALSE),"-- Error --")</f>
        <v>-- Error --</v>
      </c>
      <c r="Q226" s="19" t="str">
        <f>IFERROR(RiskRegister[[#This Row],[Inherent Impact Rating]]*RiskRegister[[#This Row],[Inherent Likelihood Rating]],"-- Error --")</f>
        <v>-- Error --</v>
      </c>
      <c r="R226" s="18" t="s">
        <v>111</v>
      </c>
      <c r="T226" s="18" t="s">
        <v>112</v>
      </c>
      <c r="U226" s="19" t="str">
        <f>VLOOKUP(RiskRegister[[#This Row],[Residual Impact Level]],'Rating factors'!$F$4:$G$9,2,FALSE)</f>
        <v>--- Error ---</v>
      </c>
      <c r="V226" s="18" t="s">
        <v>89</v>
      </c>
      <c r="W226" s="19" t="str">
        <f>VLOOKUP(RiskRegister[[#This Row],[Residual Likelihood Level]],'Rating factors'!$F$16:$G$21,2,FALSE)</f>
        <v>--- Error ---</v>
      </c>
      <c r="X226" s="19" t="str">
        <f>IFERROR(VLOOKUP(RiskRegister[[#This Row],[Residual Risk Rating]],'Rating factors'!$F$30:$G$44,2,FALSE),"-- Error --")</f>
        <v>-- Error --</v>
      </c>
      <c r="Y226" s="19" t="str">
        <f>IFERROR(RiskRegister[[#This Row],[Residual Impact Rating]]*RiskRegister[[#This Row],[Residual Likelihood Rating]],"-- Error --")</f>
        <v>-- Error --</v>
      </c>
      <c r="Z226" s="18" t="s">
        <v>113</v>
      </c>
      <c r="AB226" s="61"/>
      <c r="AD226" s="22" t="str">
        <f ca="1">IF(ISBLANK(RiskRegister[[#This Row],[Risk Due Date]]), "Missing Risk Due Date", IF(RiskRegister[[#This Row],[Risk Due Date]] &lt; TODAY(), "Overdue", "Not Overdue"))</f>
        <v>Missing Risk Due Date</v>
      </c>
      <c r="AF226" s="22" t="str">
        <f>IF(ISBLANK(RiskRegister[[#This Row],[Risk Due Date]]), "Missing Risk Due Date", TEXT(RiskRegister[[#This Row],[Risk Due Date]], "YYYY-MM"))</f>
        <v>Missing Risk Due Date</v>
      </c>
      <c r="AG226" s="22" t="str">
        <f>IF(RiskRegister[[#This Row],[Created Date]]="","Created Date missing",(TEXT(RiskRegister[[#This Row],[Created Date]],"mmm") &amp; "-" &amp; YEAR(RiskRegister[[#This Row],[Created Date]])))</f>
        <v>Created Date missing</v>
      </c>
      <c r="AH226" s="79">
        <f>IF(RiskRegister[[#This Row],[Risk Status]]="Closed",RiskRegister[[#This Row],[Risk Close Date]],RiskRegister[[#This Row],[Risk Due Date]])</f>
        <v>0</v>
      </c>
      <c r="AI226" s="79">
        <f>IF(RiskRegister[[#This Row],[Risk-Change-Date]]=0,DATE(2030,1,1),RiskRegister[[#This Row],[Risk-Change-Date]])</f>
        <v>47484</v>
      </c>
      <c r="AJ226" s="22" t="str">
        <f>RiskRegister[[#This Row],[Inherent Impact Level]]&amp;"-"&amp;RiskRegister[[#This Row],[Inherent Likelihood Level]]</f>
        <v>-- Select Impact ----- Select Likelihood --</v>
      </c>
      <c r="AK226" s="22" t="str">
        <f>RiskRegister[[#This Row],[Residual Impact Level]]&amp;"-"&amp;RiskRegister[[#This Row],[Residual Likelihood Level]]</f>
        <v>-- Select Impact ----- Select Likelihood --</v>
      </c>
      <c r="AL226" s="22" t="str">
        <f t="shared" si="6"/>
        <v>Error</v>
      </c>
      <c r="AM226" s="22" t="str">
        <f>IF(RiskRegister[[#This Row],[Risk Status]]="Closed",RiskRegister[[#This Row],[Residual Impact Level]],RiskRegister[[#This Row],[Inherent Impact Level]])</f>
        <v>-- Select Impact --</v>
      </c>
      <c r="AN226" s="22" t="str">
        <f>IF(RiskRegister[[#This Row],[Risk Status]]="Closed",RiskRegister[[#This Row],[Residual Likelihood Level]],RiskRegister[[#This Row],[Inherent Likelihood Level]])</f>
        <v>-- Select Likelihood --</v>
      </c>
      <c r="AO226" s="22" t="str">
        <f>IF(RiskRegister[[#This Row],[Risk Status]]="Closed",RiskRegister[[#This Row],[Residual-I-L-Combo]],RiskRegister[[#This Row],[Inherent-I-L-Combo]])</f>
        <v>-- Select Impact ----- Select Likelihood --</v>
      </c>
      <c r="AP226" s="22" t="str">
        <f t="shared" si="7"/>
        <v>-- Error --</v>
      </c>
    </row>
    <row r="227" spans="1:42" s="18" customFormat="1" ht="64" x14ac:dyDescent="0.2">
      <c r="A227" s="18">
        <v>224</v>
      </c>
      <c r="G227" s="18" t="s">
        <v>87</v>
      </c>
      <c r="I227" s="18" t="s">
        <v>85</v>
      </c>
      <c r="L227" s="18" t="s">
        <v>112</v>
      </c>
      <c r="M227" s="19" t="str">
        <f>VLOOKUP(RiskRegister[[#This Row],[Inherent Impact Level]],'Rating factors'!$F$4:$G$9,2,FALSE)</f>
        <v>--- Error ---</v>
      </c>
      <c r="N227" s="18" t="s">
        <v>89</v>
      </c>
      <c r="O227" s="19" t="str">
        <f>VLOOKUP(RiskRegister[[#This Row],[Inherent Likelihood Level]],'Rating factors'!$F$16:$G$21,2,FALSE)</f>
        <v>--- Error ---</v>
      </c>
      <c r="P227" s="19" t="str">
        <f>IFERROR(VLOOKUP(RiskRegister[[#This Row],[Inherent Risk Rating]],'Rating factors'!$F$30:$G$44,2,FALSE),"-- Error --")</f>
        <v>-- Error --</v>
      </c>
      <c r="Q227" s="19" t="str">
        <f>IFERROR(RiskRegister[[#This Row],[Inherent Impact Rating]]*RiskRegister[[#This Row],[Inherent Likelihood Rating]],"-- Error --")</f>
        <v>-- Error --</v>
      </c>
      <c r="R227" s="18" t="s">
        <v>111</v>
      </c>
      <c r="T227" s="18" t="s">
        <v>112</v>
      </c>
      <c r="U227" s="19" t="str">
        <f>VLOOKUP(RiskRegister[[#This Row],[Residual Impact Level]],'Rating factors'!$F$4:$G$9,2,FALSE)</f>
        <v>--- Error ---</v>
      </c>
      <c r="V227" s="18" t="s">
        <v>89</v>
      </c>
      <c r="W227" s="19" t="str">
        <f>VLOOKUP(RiskRegister[[#This Row],[Residual Likelihood Level]],'Rating factors'!$F$16:$G$21,2,FALSE)</f>
        <v>--- Error ---</v>
      </c>
      <c r="X227" s="19" t="str">
        <f>IFERROR(VLOOKUP(RiskRegister[[#This Row],[Residual Risk Rating]],'Rating factors'!$F$30:$G$44,2,FALSE),"-- Error --")</f>
        <v>-- Error --</v>
      </c>
      <c r="Y227" s="19" t="str">
        <f>IFERROR(RiskRegister[[#This Row],[Residual Impact Rating]]*RiskRegister[[#This Row],[Residual Likelihood Rating]],"-- Error --")</f>
        <v>-- Error --</v>
      </c>
      <c r="Z227" s="18" t="s">
        <v>113</v>
      </c>
      <c r="AB227" s="61"/>
      <c r="AD227" s="22" t="str">
        <f ca="1">IF(ISBLANK(RiskRegister[[#This Row],[Risk Due Date]]), "Missing Risk Due Date", IF(RiskRegister[[#This Row],[Risk Due Date]] &lt; TODAY(), "Overdue", "Not Overdue"))</f>
        <v>Missing Risk Due Date</v>
      </c>
      <c r="AF227" s="22" t="str">
        <f>IF(ISBLANK(RiskRegister[[#This Row],[Risk Due Date]]), "Missing Risk Due Date", TEXT(RiskRegister[[#This Row],[Risk Due Date]], "YYYY-MM"))</f>
        <v>Missing Risk Due Date</v>
      </c>
      <c r="AG227" s="22" t="str">
        <f>IF(RiskRegister[[#This Row],[Created Date]]="","Created Date missing",(TEXT(RiskRegister[[#This Row],[Created Date]],"mmm") &amp; "-" &amp; YEAR(RiskRegister[[#This Row],[Created Date]])))</f>
        <v>Created Date missing</v>
      </c>
      <c r="AH227" s="79">
        <f>IF(RiskRegister[[#This Row],[Risk Status]]="Closed",RiskRegister[[#This Row],[Risk Close Date]],RiskRegister[[#This Row],[Risk Due Date]])</f>
        <v>0</v>
      </c>
      <c r="AI227" s="79">
        <f>IF(RiskRegister[[#This Row],[Risk-Change-Date]]=0,DATE(2030,1,1),RiskRegister[[#This Row],[Risk-Change-Date]])</f>
        <v>47484</v>
      </c>
      <c r="AJ227" s="22" t="str">
        <f>RiskRegister[[#This Row],[Inherent Impact Level]]&amp;"-"&amp;RiskRegister[[#This Row],[Inherent Likelihood Level]]</f>
        <v>-- Select Impact ----- Select Likelihood --</v>
      </c>
      <c r="AK227" s="22" t="str">
        <f>RiskRegister[[#This Row],[Residual Impact Level]]&amp;"-"&amp;RiskRegister[[#This Row],[Residual Likelihood Level]]</f>
        <v>-- Select Impact ----- Select Likelihood --</v>
      </c>
      <c r="AL227" s="22" t="str">
        <f t="shared" si="6"/>
        <v>Error</v>
      </c>
      <c r="AM227" s="22" t="str">
        <f>IF(RiskRegister[[#This Row],[Risk Status]]="Closed",RiskRegister[[#This Row],[Residual Impact Level]],RiskRegister[[#This Row],[Inherent Impact Level]])</f>
        <v>-- Select Impact --</v>
      </c>
      <c r="AN227" s="22" t="str">
        <f>IF(RiskRegister[[#This Row],[Risk Status]]="Closed",RiskRegister[[#This Row],[Residual Likelihood Level]],RiskRegister[[#This Row],[Inherent Likelihood Level]])</f>
        <v>-- Select Likelihood --</v>
      </c>
      <c r="AO227" s="22" t="str">
        <f>IF(RiskRegister[[#This Row],[Risk Status]]="Closed",RiskRegister[[#This Row],[Residual-I-L-Combo]],RiskRegister[[#This Row],[Inherent-I-L-Combo]])</f>
        <v>-- Select Impact ----- Select Likelihood --</v>
      </c>
      <c r="AP227" s="22" t="str">
        <f t="shared" si="7"/>
        <v>-- Error --</v>
      </c>
    </row>
    <row r="228" spans="1:42" s="18" customFormat="1" ht="64" x14ac:dyDescent="0.2">
      <c r="A228" s="18">
        <v>225</v>
      </c>
      <c r="G228" s="18" t="s">
        <v>87</v>
      </c>
      <c r="I228" s="18" t="s">
        <v>85</v>
      </c>
      <c r="L228" s="18" t="s">
        <v>112</v>
      </c>
      <c r="M228" s="19" t="str">
        <f>VLOOKUP(RiskRegister[[#This Row],[Inherent Impact Level]],'Rating factors'!$F$4:$G$9,2,FALSE)</f>
        <v>--- Error ---</v>
      </c>
      <c r="N228" s="18" t="s">
        <v>89</v>
      </c>
      <c r="O228" s="19" t="str">
        <f>VLOOKUP(RiskRegister[[#This Row],[Inherent Likelihood Level]],'Rating factors'!$F$16:$G$21,2,FALSE)</f>
        <v>--- Error ---</v>
      </c>
      <c r="P228" s="19" t="str">
        <f>IFERROR(VLOOKUP(RiskRegister[[#This Row],[Inherent Risk Rating]],'Rating factors'!$F$30:$G$44,2,FALSE),"-- Error --")</f>
        <v>-- Error --</v>
      </c>
      <c r="Q228" s="19" t="str">
        <f>IFERROR(RiskRegister[[#This Row],[Inherent Impact Rating]]*RiskRegister[[#This Row],[Inherent Likelihood Rating]],"-- Error --")</f>
        <v>-- Error --</v>
      </c>
      <c r="R228" s="18" t="s">
        <v>111</v>
      </c>
      <c r="T228" s="18" t="s">
        <v>112</v>
      </c>
      <c r="U228" s="19" t="str">
        <f>VLOOKUP(RiskRegister[[#This Row],[Residual Impact Level]],'Rating factors'!$F$4:$G$9,2,FALSE)</f>
        <v>--- Error ---</v>
      </c>
      <c r="V228" s="18" t="s">
        <v>89</v>
      </c>
      <c r="W228" s="19" t="str">
        <f>VLOOKUP(RiskRegister[[#This Row],[Residual Likelihood Level]],'Rating factors'!$F$16:$G$21,2,FALSE)</f>
        <v>--- Error ---</v>
      </c>
      <c r="X228" s="19" t="str">
        <f>IFERROR(VLOOKUP(RiskRegister[[#This Row],[Residual Risk Rating]],'Rating factors'!$F$30:$G$44,2,FALSE),"-- Error --")</f>
        <v>-- Error --</v>
      </c>
      <c r="Y228" s="19" t="str">
        <f>IFERROR(RiskRegister[[#This Row],[Residual Impact Rating]]*RiskRegister[[#This Row],[Residual Likelihood Rating]],"-- Error --")</f>
        <v>-- Error --</v>
      </c>
      <c r="Z228" s="18" t="s">
        <v>113</v>
      </c>
      <c r="AB228" s="61"/>
      <c r="AD228" s="22" t="str">
        <f ca="1">IF(ISBLANK(RiskRegister[[#This Row],[Risk Due Date]]), "Missing Risk Due Date", IF(RiskRegister[[#This Row],[Risk Due Date]] &lt; TODAY(), "Overdue", "Not Overdue"))</f>
        <v>Missing Risk Due Date</v>
      </c>
      <c r="AF228" s="22" t="str">
        <f>IF(ISBLANK(RiskRegister[[#This Row],[Risk Due Date]]), "Missing Risk Due Date", TEXT(RiskRegister[[#This Row],[Risk Due Date]], "YYYY-MM"))</f>
        <v>Missing Risk Due Date</v>
      </c>
      <c r="AG228" s="22" t="str">
        <f>IF(RiskRegister[[#This Row],[Created Date]]="","Created Date missing",(TEXT(RiskRegister[[#This Row],[Created Date]],"mmm") &amp; "-" &amp; YEAR(RiskRegister[[#This Row],[Created Date]])))</f>
        <v>Created Date missing</v>
      </c>
      <c r="AH228" s="79">
        <f>IF(RiskRegister[[#This Row],[Risk Status]]="Closed",RiskRegister[[#This Row],[Risk Close Date]],RiskRegister[[#This Row],[Risk Due Date]])</f>
        <v>0</v>
      </c>
      <c r="AI228" s="79">
        <f>IF(RiskRegister[[#This Row],[Risk-Change-Date]]=0,DATE(2030,1,1),RiskRegister[[#This Row],[Risk-Change-Date]])</f>
        <v>47484</v>
      </c>
      <c r="AJ228" s="22" t="str">
        <f>RiskRegister[[#This Row],[Inherent Impact Level]]&amp;"-"&amp;RiskRegister[[#This Row],[Inherent Likelihood Level]]</f>
        <v>-- Select Impact ----- Select Likelihood --</v>
      </c>
      <c r="AK228" s="22" t="str">
        <f>RiskRegister[[#This Row],[Residual Impact Level]]&amp;"-"&amp;RiskRegister[[#This Row],[Residual Likelihood Level]]</f>
        <v>-- Select Impact ----- Select Likelihood --</v>
      </c>
      <c r="AL228" s="22" t="str">
        <f t="shared" si="6"/>
        <v>Error</v>
      </c>
      <c r="AM228" s="22" t="str">
        <f>IF(RiskRegister[[#This Row],[Risk Status]]="Closed",RiskRegister[[#This Row],[Residual Impact Level]],RiskRegister[[#This Row],[Inherent Impact Level]])</f>
        <v>-- Select Impact --</v>
      </c>
      <c r="AN228" s="22" t="str">
        <f>IF(RiskRegister[[#This Row],[Risk Status]]="Closed",RiskRegister[[#This Row],[Residual Likelihood Level]],RiskRegister[[#This Row],[Inherent Likelihood Level]])</f>
        <v>-- Select Likelihood --</v>
      </c>
      <c r="AO228" s="22" t="str">
        <f>IF(RiskRegister[[#This Row],[Risk Status]]="Closed",RiskRegister[[#This Row],[Residual-I-L-Combo]],RiskRegister[[#This Row],[Inherent-I-L-Combo]])</f>
        <v>-- Select Impact ----- Select Likelihood --</v>
      </c>
      <c r="AP228" s="22" t="str">
        <f t="shared" si="7"/>
        <v>-- Error --</v>
      </c>
    </row>
    <row r="229" spans="1:42" s="18" customFormat="1" ht="64" x14ac:dyDescent="0.2">
      <c r="A229" s="18">
        <v>226</v>
      </c>
      <c r="G229" s="18" t="s">
        <v>87</v>
      </c>
      <c r="I229" s="18" t="s">
        <v>85</v>
      </c>
      <c r="L229" s="18" t="s">
        <v>112</v>
      </c>
      <c r="M229" s="19" t="str">
        <f>VLOOKUP(RiskRegister[[#This Row],[Inherent Impact Level]],'Rating factors'!$F$4:$G$9,2,FALSE)</f>
        <v>--- Error ---</v>
      </c>
      <c r="N229" s="18" t="s">
        <v>89</v>
      </c>
      <c r="O229" s="19" t="str">
        <f>VLOOKUP(RiskRegister[[#This Row],[Inherent Likelihood Level]],'Rating factors'!$F$16:$G$21,2,FALSE)</f>
        <v>--- Error ---</v>
      </c>
      <c r="P229" s="19" t="str">
        <f>IFERROR(VLOOKUP(RiskRegister[[#This Row],[Inherent Risk Rating]],'Rating factors'!$F$30:$G$44,2,FALSE),"-- Error --")</f>
        <v>-- Error --</v>
      </c>
      <c r="Q229" s="19" t="str">
        <f>IFERROR(RiskRegister[[#This Row],[Inherent Impact Rating]]*RiskRegister[[#This Row],[Inherent Likelihood Rating]],"-- Error --")</f>
        <v>-- Error --</v>
      </c>
      <c r="R229" s="18" t="s">
        <v>111</v>
      </c>
      <c r="T229" s="18" t="s">
        <v>112</v>
      </c>
      <c r="U229" s="19" t="str">
        <f>VLOOKUP(RiskRegister[[#This Row],[Residual Impact Level]],'Rating factors'!$F$4:$G$9,2,FALSE)</f>
        <v>--- Error ---</v>
      </c>
      <c r="V229" s="18" t="s">
        <v>89</v>
      </c>
      <c r="W229" s="19" t="str">
        <f>VLOOKUP(RiskRegister[[#This Row],[Residual Likelihood Level]],'Rating factors'!$F$16:$G$21,2,FALSE)</f>
        <v>--- Error ---</v>
      </c>
      <c r="X229" s="19" t="str">
        <f>IFERROR(VLOOKUP(RiskRegister[[#This Row],[Residual Risk Rating]],'Rating factors'!$F$30:$G$44,2,FALSE),"-- Error --")</f>
        <v>-- Error --</v>
      </c>
      <c r="Y229" s="19" t="str">
        <f>IFERROR(RiskRegister[[#This Row],[Residual Impact Rating]]*RiskRegister[[#This Row],[Residual Likelihood Rating]],"-- Error --")</f>
        <v>-- Error --</v>
      </c>
      <c r="Z229" s="18" t="s">
        <v>113</v>
      </c>
      <c r="AB229" s="61"/>
      <c r="AD229" s="22" t="str">
        <f ca="1">IF(ISBLANK(RiskRegister[[#This Row],[Risk Due Date]]), "Missing Risk Due Date", IF(RiskRegister[[#This Row],[Risk Due Date]] &lt; TODAY(), "Overdue", "Not Overdue"))</f>
        <v>Missing Risk Due Date</v>
      </c>
      <c r="AF229" s="22" t="str">
        <f>IF(ISBLANK(RiskRegister[[#This Row],[Risk Due Date]]), "Missing Risk Due Date", TEXT(RiskRegister[[#This Row],[Risk Due Date]], "YYYY-MM"))</f>
        <v>Missing Risk Due Date</v>
      </c>
      <c r="AG229" s="22" t="str">
        <f>IF(RiskRegister[[#This Row],[Created Date]]="","Created Date missing",(TEXT(RiskRegister[[#This Row],[Created Date]],"mmm") &amp; "-" &amp; YEAR(RiskRegister[[#This Row],[Created Date]])))</f>
        <v>Created Date missing</v>
      </c>
      <c r="AH229" s="79">
        <f>IF(RiskRegister[[#This Row],[Risk Status]]="Closed",RiskRegister[[#This Row],[Risk Close Date]],RiskRegister[[#This Row],[Risk Due Date]])</f>
        <v>0</v>
      </c>
      <c r="AI229" s="79">
        <f>IF(RiskRegister[[#This Row],[Risk-Change-Date]]=0,DATE(2030,1,1),RiskRegister[[#This Row],[Risk-Change-Date]])</f>
        <v>47484</v>
      </c>
      <c r="AJ229" s="22" t="str">
        <f>RiskRegister[[#This Row],[Inherent Impact Level]]&amp;"-"&amp;RiskRegister[[#This Row],[Inherent Likelihood Level]]</f>
        <v>-- Select Impact ----- Select Likelihood --</v>
      </c>
      <c r="AK229" s="22" t="str">
        <f>RiskRegister[[#This Row],[Residual Impact Level]]&amp;"-"&amp;RiskRegister[[#This Row],[Residual Likelihood Level]]</f>
        <v>-- Select Impact ----- Select Likelihood --</v>
      </c>
      <c r="AL229" s="22" t="str">
        <f t="shared" si="6"/>
        <v>Error</v>
      </c>
      <c r="AM229" s="22" t="str">
        <f>IF(RiskRegister[[#This Row],[Risk Status]]="Closed",RiskRegister[[#This Row],[Residual Impact Level]],RiskRegister[[#This Row],[Inherent Impact Level]])</f>
        <v>-- Select Impact --</v>
      </c>
      <c r="AN229" s="22" t="str">
        <f>IF(RiskRegister[[#This Row],[Risk Status]]="Closed",RiskRegister[[#This Row],[Residual Likelihood Level]],RiskRegister[[#This Row],[Inherent Likelihood Level]])</f>
        <v>-- Select Likelihood --</v>
      </c>
      <c r="AO229" s="22" t="str">
        <f>IF(RiskRegister[[#This Row],[Risk Status]]="Closed",RiskRegister[[#This Row],[Residual-I-L-Combo]],RiskRegister[[#This Row],[Inherent-I-L-Combo]])</f>
        <v>-- Select Impact ----- Select Likelihood --</v>
      </c>
      <c r="AP229" s="22" t="str">
        <f t="shared" si="7"/>
        <v>-- Error --</v>
      </c>
    </row>
    <row r="230" spans="1:42" s="18" customFormat="1" ht="64" x14ac:dyDescent="0.2">
      <c r="A230" s="18">
        <v>227</v>
      </c>
      <c r="G230" s="18" t="s">
        <v>87</v>
      </c>
      <c r="I230" s="18" t="s">
        <v>85</v>
      </c>
      <c r="L230" s="18" t="s">
        <v>112</v>
      </c>
      <c r="M230" s="19" t="str">
        <f>VLOOKUP(RiskRegister[[#This Row],[Inherent Impact Level]],'Rating factors'!$F$4:$G$9,2,FALSE)</f>
        <v>--- Error ---</v>
      </c>
      <c r="N230" s="18" t="s">
        <v>89</v>
      </c>
      <c r="O230" s="19" t="str">
        <f>VLOOKUP(RiskRegister[[#This Row],[Inherent Likelihood Level]],'Rating factors'!$F$16:$G$21,2,FALSE)</f>
        <v>--- Error ---</v>
      </c>
      <c r="P230" s="19" t="str">
        <f>IFERROR(VLOOKUP(RiskRegister[[#This Row],[Inherent Risk Rating]],'Rating factors'!$F$30:$G$44,2,FALSE),"-- Error --")</f>
        <v>-- Error --</v>
      </c>
      <c r="Q230" s="19" t="str">
        <f>IFERROR(RiskRegister[[#This Row],[Inherent Impact Rating]]*RiskRegister[[#This Row],[Inherent Likelihood Rating]],"-- Error --")</f>
        <v>-- Error --</v>
      </c>
      <c r="R230" s="18" t="s">
        <v>111</v>
      </c>
      <c r="T230" s="18" t="s">
        <v>112</v>
      </c>
      <c r="U230" s="19" t="str">
        <f>VLOOKUP(RiskRegister[[#This Row],[Residual Impact Level]],'Rating factors'!$F$4:$G$9,2,FALSE)</f>
        <v>--- Error ---</v>
      </c>
      <c r="V230" s="18" t="s">
        <v>89</v>
      </c>
      <c r="W230" s="19" t="str">
        <f>VLOOKUP(RiskRegister[[#This Row],[Residual Likelihood Level]],'Rating factors'!$F$16:$G$21,2,FALSE)</f>
        <v>--- Error ---</v>
      </c>
      <c r="X230" s="19" t="str">
        <f>IFERROR(VLOOKUP(RiskRegister[[#This Row],[Residual Risk Rating]],'Rating factors'!$F$30:$G$44,2,FALSE),"-- Error --")</f>
        <v>-- Error --</v>
      </c>
      <c r="Y230" s="19" t="str">
        <f>IFERROR(RiskRegister[[#This Row],[Residual Impact Rating]]*RiskRegister[[#This Row],[Residual Likelihood Rating]],"-- Error --")</f>
        <v>-- Error --</v>
      </c>
      <c r="Z230" s="18" t="s">
        <v>113</v>
      </c>
      <c r="AB230" s="61"/>
      <c r="AD230" s="22" t="str">
        <f ca="1">IF(ISBLANK(RiskRegister[[#This Row],[Risk Due Date]]), "Missing Risk Due Date", IF(RiskRegister[[#This Row],[Risk Due Date]] &lt; TODAY(), "Overdue", "Not Overdue"))</f>
        <v>Missing Risk Due Date</v>
      </c>
      <c r="AF230" s="22" t="str">
        <f>IF(ISBLANK(RiskRegister[[#This Row],[Risk Due Date]]), "Missing Risk Due Date", TEXT(RiskRegister[[#This Row],[Risk Due Date]], "YYYY-MM"))</f>
        <v>Missing Risk Due Date</v>
      </c>
      <c r="AG230" s="22" t="str">
        <f>IF(RiskRegister[[#This Row],[Created Date]]="","Created Date missing",(TEXT(RiskRegister[[#This Row],[Created Date]],"mmm") &amp; "-" &amp; YEAR(RiskRegister[[#This Row],[Created Date]])))</f>
        <v>Created Date missing</v>
      </c>
      <c r="AH230" s="79">
        <f>IF(RiskRegister[[#This Row],[Risk Status]]="Closed",RiskRegister[[#This Row],[Risk Close Date]],RiskRegister[[#This Row],[Risk Due Date]])</f>
        <v>0</v>
      </c>
      <c r="AI230" s="79">
        <f>IF(RiskRegister[[#This Row],[Risk-Change-Date]]=0,DATE(2030,1,1),RiskRegister[[#This Row],[Risk-Change-Date]])</f>
        <v>47484</v>
      </c>
      <c r="AJ230" s="22" t="str">
        <f>RiskRegister[[#This Row],[Inherent Impact Level]]&amp;"-"&amp;RiskRegister[[#This Row],[Inherent Likelihood Level]]</f>
        <v>-- Select Impact ----- Select Likelihood --</v>
      </c>
      <c r="AK230" s="22" t="str">
        <f>RiskRegister[[#This Row],[Residual Impact Level]]&amp;"-"&amp;RiskRegister[[#This Row],[Residual Likelihood Level]]</f>
        <v>-- Select Impact ----- Select Likelihood --</v>
      </c>
      <c r="AL230" s="22" t="str">
        <f t="shared" si="6"/>
        <v>Error</v>
      </c>
      <c r="AM230" s="22" t="str">
        <f>IF(RiskRegister[[#This Row],[Risk Status]]="Closed",RiskRegister[[#This Row],[Residual Impact Level]],RiskRegister[[#This Row],[Inherent Impact Level]])</f>
        <v>-- Select Impact --</v>
      </c>
      <c r="AN230" s="22" t="str">
        <f>IF(RiskRegister[[#This Row],[Risk Status]]="Closed",RiskRegister[[#This Row],[Residual Likelihood Level]],RiskRegister[[#This Row],[Inherent Likelihood Level]])</f>
        <v>-- Select Likelihood --</v>
      </c>
      <c r="AO230" s="22" t="str">
        <f>IF(RiskRegister[[#This Row],[Risk Status]]="Closed",RiskRegister[[#This Row],[Residual-I-L-Combo]],RiskRegister[[#This Row],[Inherent-I-L-Combo]])</f>
        <v>-- Select Impact ----- Select Likelihood --</v>
      </c>
      <c r="AP230" s="22" t="str">
        <f t="shared" si="7"/>
        <v>-- Error --</v>
      </c>
    </row>
    <row r="231" spans="1:42" s="18" customFormat="1" ht="64" x14ac:dyDescent="0.2">
      <c r="A231" s="18">
        <v>228</v>
      </c>
      <c r="G231" s="18" t="s">
        <v>87</v>
      </c>
      <c r="I231" s="18" t="s">
        <v>85</v>
      </c>
      <c r="L231" s="18" t="s">
        <v>112</v>
      </c>
      <c r="M231" s="19" t="str">
        <f>VLOOKUP(RiskRegister[[#This Row],[Inherent Impact Level]],'Rating factors'!$F$4:$G$9,2,FALSE)</f>
        <v>--- Error ---</v>
      </c>
      <c r="N231" s="18" t="s">
        <v>89</v>
      </c>
      <c r="O231" s="19" t="str">
        <f>VLOOKUP(RiskRegister[[#This Row],[Inherent Likelihood Level]],'Rating factors'!$F$16:$G$21,2,FALSE)</f>
        <v>--- Error ---</v>
      </c>
      <c r="P231" s="19" t="str">
        <f>IFERROR(VLOOKUP(RiskRegister[[#This Row],[Inherent Risk Rating]],'Rating factors'!$F$30:$G$44,2,FALSE),"-- Error --")</f>
        <v>-- Error --</v>
      </c>
      <c r="Q231" s="19" t="str">
        <f>IFERROR(RiskRegister[[#This Row],[Inherent Impact Rating]]*RiskRegister[[#This Row],[Inherent Likelihood Rating]],"-- Error --")</f>
        <v>-- Error --</v>
      </c>
      <c r="R231" s="18" t="s">
        <v>111</v>
      </c>
      <c r="T231" s="18" t="s">
        <v>112</v>
      </c>
      <c r="U231" s="19" t="str">
        <f>VLOOKUP(RiskRegister[[#This Row],[Residual Impact Level]],'Rating factors'!$F$4:$G$9,2,FALSE)</f>
        <v>--- Error ---</v>
      </c>
      <c r="V231" s="18" t="s">
        <v>89</v>
      </c>
      <c r="W231" s="19" t="str">
        <f>VLOOKUP(RiskRegister[[#This Row],[Residual Likelihood Level]],'Rating factors'!$F$16:$G$21,2,FALSE)</f>
        <v>--- Error ---</v>
      </c>
      <c r="X231" s="19" t="str">
        <f>IFERROR(VLOOKUP(RiskRegister[[#This Row],[Residual Risk Rating]],'Rating factors'!$F$30:$G$44,2,FALSE),"-- Error --")</f>
        <v>-- Error --</v>
      </c>
      <c r="Y231" s="19" t="str">
        <f>IFERROR(RiskRegister[[#This Row],[Residual Impact Rating]]*RiskRegister[[#This Row],[Residual Likelihood Rating]],"-- Error --")</f>
        <v>-- Error --</v>
      </c>
      <c r="Z231" s="18" t="s">
        <v>113</v>
      </c>
      <c r="AB231" s="61"/>
      <c r="AD231" s="22" t="str">
        <f ca="1">IF(ISBLANK(RiskRegister[[#This Row],[Risk Due Date]]), "Missing Risk Due Date", IF(RiskRegister[[#This Row],[Risk Due Date]] &lt; TODAY(), "Overdue", "Not Overdue"))</f>
        <v>Missing Risk Due Date</v>
      </c>
      <c r="AF231" s="22" t="str">
        <f>IF(ISBLANK(RiskRegister[[#This Row],[Risk Due Date]]), "Missing Risk Due Date", TEXT(RiskRegister[[#This Row],[Risk Due Date]], "YYYY-MM"))</f>
        <v>Missing Risk Due Date</v>
      </c>
      <c r="AG231" s="22" t="str">
        <f>IF(RiskRegister[[#This Row],[Created Date]]="","Created Date missing",(TEXT(RiskRegister[[#This Row],[Created Date]],"mmm") &amp; "-" &amp; YEAR(RiskRegister[[#This Row],[Created Date]])))</f>
        <v>Created Date missing</v>
      </c>
      <c r="AH231" s="79">
        <f>IF(RiskRegister[[#This Row],[Risk Status]]="Closed",RiskRegister[[#This Row],[Risk Close Date]],RiskRegister[[#This Row],[Risk Due Date]])</f>
        <v>0</v>
      </c>
      <c r="AI231" s="79">
        <f>IF(RiskRegister[[#This Row],[Risk-Change-Date]]=0,DATE(2030,1,1),RiskRegister[[#This Row],[Risk-Change-Date]])</f>
        <v>47484</v>
      </c>
      <c r="AJ231" s="22" t="str">
        <f>RiskRegister[[#This Row],[Inherent Impact Level]]&amp;"-"&amp;RiskRegister[[#This Row],[Inherent Likelihood Level]]</f>
        <v>-- Select Impact ----- Select Likelihood --</v>
      </c>
      <c r="AK231" s="22" t="str">
        <f>RiskRegister[[#This Row],[Residual Impact Level]]&amp;"-"&amp;RiskRegister[[#This Row],[Residual Likelihood Level]]</f>
        <v>-- Select Impact ----- Select Likelihood --</v>
      </c>
      <c r="AL231" s="22" t="str">
        <f t="shared" si="6"/>
        <v>Error</v>
      </c>
      <c r="AM231" s="22" t="str">
        <f>IF(RiskRegister[[#This Row],[Risk Status]]="Closed",RiskRegister[[#This Row],[Residual Impact Level]],RiskRegister[[#This Row],[Inherent Impact Level]])</f>
        <v>-- Select Impact --</v>
      </c>
      <c r="AN231" s="22" t="str">
        <f>IF(RiskRegister[[#This Row],[Risk Status]]="Closed",RiskRegister[[#This Row],[Residual Likelihood Level]],RiskRegister[[#This Row],[Inherent Likelihood Level]])</f>
        <v>-- Select Likelihood --</v>
      </c>
      <c r="AO231" s="22" t="str">
        <f>IF(RiskRegister[[#This Row],[Risk Status]]="Closed",RiskRegister[[#This Row],[Residual-I-L-Combo]],RiskRegister[[#This Row],[Inherent-I-L-Combo]])</f>
        <v>-- Select Impact ----- Select Likelihood --</v>
      </c>
      <c r="AP231" s="22" t="str">
        <f t="shared" si="7"/>
        <v>-- Error --</v>
      </c>
    </row>
    <row r="232" spans="1:42" s="18" customFormat="1" ht="64" x14ac:dyDescent="0.2">
      <c r="A232" s="18">
        <v>229</v>
      </c>
      <c r="G232" s="18" t="s">
        <v>87</v>
      </c>
      <c r="I232" s="18" t="s">
        <v>85</v>
      </c>
      <c r="L232" s="18" t="s">
        <v>112</v>
      </c>
      <c r="M232" s="19" t="str">
        <f>VLOOKUP(RiskRegister[[#This Row],[Inherent Impact Level]],'Rating factors'!$F$4:$G$9,2,FALSE)</f>
        <v>--- Error ---</v>
      </c>
      <c r="N232" s="18" t="s">
        <v>89</v>
      </c>
      <c r="O232" s="19" t="str">
        <f>VLOOKUP(RiskRegister[[#This Row],[Inherent Likelihood Level]],'Rating factors'!$F$16:$G$21,2,FALSE)</f>
        <v>--- Error ---</v>
      </c>
      <c r="P232" s="19" t="str">
        <f>IFERROR(VLOOKUP(RiskRegister[[#This Row],[Inherent Risk Rating]],'Rating factors'!$F$30:$G$44,2,FALSE),"-- Error --")</f>
        <v>-- Error --</v>
      </c>
      <c r="Q232" s="19" t="str">
        <f>IFERROR(RiskRegister[[#This Row],[Inherent Impact Rating]]*RiskRegister[[#This Row],[Inherent Likelihood Rating]],"-- Error --")</f>
        <v>-- Error --</v>
      </c>
      <c r="R232" s="18" t="s">
        <v>111</v>
      </c>
      <c r="T232" s="18" t="s">
        <v>112</v>
      </c>
      <c r="U232" s="19" t="str">
        <f>VLOOKUP(RiskRegister[[#This Row],[Residual Impact Level]],'Rating factors'!$F$4:$G$9,2,FALSE)</f>
        <v>--- Error ---</v>
      </c>
      <c r="V232" s="18" t="s">
        <v>89</v>
      </c>
      <c r="W232" s="19" t="str">
        <f>VLOOKUP(RiskRegister[[#This Row],[Residual Likelihood Level]],'Rating factors'!$F$16:$G$21,2,FALSE)</f>
        <v>--- Error ---</v>
      </c>
      <c r="X232" s="19" t="str">
        <f>IFERROR(VLOOKUP(RiskRegister[[#This Row],[Residual Risk Rating]],'Rating factors'!$F$30:$G$44,2,FALSE),"-- Error --")</f>
        <v>-- Error --</v>
      </c>
      <c r="Y232" s="19" t="str">
        <f>IFERROR(RiskRegister[[#This Row],[Residual Impact Rating]]*RiskRegister[[#This Row],[Residual Likelihood Rating]],"-- Error --")</f>
        <v>-- Error --</v>
      </c>
      <c r="Z232" s="18" t="s">
        <v>113</v>
      </c>
      <c r="AB232" s="61"/>
      <c r="AD232" s="22" t="str">
        <f ca="1">IF(ISBLANK(RiskRegister[[#This Row],[Risk Due Date]]), "Missing Risk Due Date", IF(RiskRegister[[#This Row],[Risk Due Date]] &lt; TODAY(), "Overdue", "Not Overdue"))</f>
        <v>Missing Risk Due Date</v>
      </c>
      <c r="AF232" s="22" t="str">
        <f>IF(ISBLANK(RiskRegister[[#This Row],[Risk Due Date]]), "Missing Risk Due Date", TEXT(RiskRegister[[#This Row],[Risk Due Date]], "YYYY-MM"))</f>
        <v>Missing Risk Due Date</v>
      </c>
      <c r="AG232" s="22" t="str">
        <f>IF(RiskRegister[[#This Row],[Created Date]]="","Created Date missing",(TEXT(RiskRegister[[#This Row],[Created Date]],"mmm") &amp; "-" &amp; YEAR(RiskRegister[[#This Row],[Created Date]])))</f>
        <v>Created Date missing</v>
      </c>
      <c r="AH232" s="79">
        <f>IF(RiskRegister[[#This Row],[Risk Status]]="Closed",RiskRegister[[#This Row],[Risk Close Date]],RiskRegister[[#This Row],[Risk Due Date]])</f>
        <v>0</v>
      </c>
      <c r="AI232" s="79">
        <f>IF(RiskRegister[[#This Row],[Risk-Change-Date]]=0,DATE(2030,1,1),RiskRegister[[#This Row],[Risk-Change-Date]])</f>
        <v>47484</v>
      </c>
      <c r="AJ232" s="22" t="str">
        <f>RiskRegister[[#This Row],[Inherent Impact Level]]&amp;"-"&amp;RiskRegister[[#This Row],[Inherent Likelihood Level]]</f>
        <v>-- Select Impact ----- Select Likelihood --</v>
      </c>
      <c r="AK232" s="22" t="str">
        <f>RiskRegister[[#This Row],[Residual Impact Level]]&amp;"-"&amp;RiskRegister[[#This Row],[Residual Likelihood Level]]</f>
        <v>-- Select Impact ----- Select Likelihood --</v>
      </c>
      <c r="AL232" s="22" t="str">
        <f t="shared" si="6"/>
        <v>Error</v>
      </c>
      <c r="AM232" s="22" t="str">
        <f>IF(RiskRegister[[#This Row],[Risk Status]]="Closed",RiskRegister[[#This Row],[Residual Impact Level]],RiskRegister[[#This Row],[Inherent Impact Level]])</f>
        <v>-- Select Impact --</v>
      </c>
      <c r="AN232" s="22" t="str">
        <f>IF(RiskRegister[[#This Row],[Risk Status]]="Closed",RiskRegister[[#This Row],[Residual Likelihood Level]],RiskRegister[[#This Row],[Inherent Likelihood Level]])</f>
        <v>-- Select Likelihood --</v>
      </c>
      <c r="AO232" s="22" t="str">
        <f>IF(RiskRegister[[#This Row],[Risk Status]]="Closed",RiskRegister[[#This Row],[Residual-I-L-Combo]],RiskRegister[[#This Row],[Inherent-I-L-Combo]])</f>
        <v>-- Select Impact ----- Select Likelihood --</v>
      </c>
      <c r="AP232" s="22" t="str">
        <f t="shared" si="7"/>
        <v>-- Error --</v>
      </c>
    </row>
    <row r="233" spans="1:42" s="18" customFormat="1" ht="64" x14ac:dyDescent="0.2">
      <c r="A233" s="18">
        <v>230</v>
      </c>
      <c r="G233" s="18" t="s">
        <v>87</v>
      </c>
      <c r="I233" s="18" t="s">
        <v>85</v>
      </c>
      <c r="L233" s="18" t="s">
        <v>112</v>
      </c>
      <c r="M233" s="19" t="str">
        <f>VLOOKUP(RiskRegister[[#This Row],[Inherent Impact Level]],'Rating factors'!$F$4:$G$9,2,FALSE)</f>
        <v>--- Error ---</v>
      </c>
      <c r="N233" s="18" t="s">
        <v>89</v>
      </c>
      <c r="O233" s="19" t="str">
        <f>VLOOKUP(RiskRegister[[#This Row],[Inherent Likelihood Level]],'Rating factors'!$F$16:$G$21,2,FALSE)</f>
        <v>--- Error ---</v>
      </c>
      <c r="P233" s="19" t="str">
        <f>IFERROR(VLOOKUP(RiskRegister[[#This Row],[Inherent Risk Rating]],'Rating factors'!$F$30:$G$44,2,FALSE),"-- Error --")</f>
        <v>-- Error --</v>
      </c>
      <c r="Q233" s="19" t="str">
        <f>IFERROR(RiskRegister[[#This Row],[Inherent Impact Rating]]*RiskRegister[[#This Row],[Inherent Likelihood Rating]],"-- Error --")</f>
        <v>-- Error --</v>
      </c>
      <c r="R233" s="18" t="s">
        <v>111</v>
      </c>
      <c r="T233" s="18" t="s">
        <v>112</v>
      </c>
      <c r="U233" s="19" t="str">
        <f>VLOOKUP(RiskRegister[[#This Row],[Residual Impact Level]],'Rating factors'!$F$4:$G$9,2,FALSE)</f>
        <v>--- Error ---</v>
      </c>
      <c r="V233" s="18" t="s">
        <v>89</v>
      </c>
      <c r="W233" s="19" t="str">
        <f>VLOOKUP(RiskRegister[[#This Row],[Residual Likelihood Level]],'Rating factors'!$F$16:$G$21,2,FALSE)</f>
        <v>--- Error ---</v>
      </c>
      <c r="X233" s="19" t="str">
        <f>IFERROR(VLOOKUP(RiskRegister[[#This Row],[Residual Risk Rating]],'Rating factors'!$F$30:$G$44,2,FALSE),"-- Error --")</f>
        <v>-- Error --</v>
      </c>
      <c r="Y233" s="19" t="str">
        <f>IFERROR(RiskRegister[[#This Row],[Residual Impact Rating]]*RiskRegister[[#This Row],[Residual Likelihood Rating]],"-- Error --")</f>
        <v>-- Error --</v>
      </c>
      <c r="Z233" s="18" t="s">
        <v>113</v>
      </c>
      <c r="AB233" s="61"/>
      <c r="AD233" s="22" t="str">
        <f ca="1">IF(ISBLANK(RiskRegister[[#This Row],[Risk Due Date]]), "Missing Risk Due Date", IF(RiskRegister[[#This Row],[Risk Due Date]] &lt; TODAY(), "Overdue", "Not Overdue"))</f>
        <v>Missing Risk Due Date</v>
      </c>
      <c r="AF233" s="22" t="str">
        <f>IF(ISBLANK(RiskRegister[[#This Row],[Risk Due Date]]), "Missing Risk Due Date", TEXT(RiskRegister[[#This Row],[Risk Due Date]], "YYYY-MM"))</f>
        <v>Missing Risk Due Date</v>
      </c>
      <c r="AG233" s="22" t="str">
        <f>IF(RiskRegister[[#This Row],[Created Date]]="","Created Date missing",(TEXT(RiskRegister[[#This Row],[Created Date]],"mmm") &amp; "-" &amp; YEAR(RiskRegister[[#This Row],[Created Date]])))</f>
        <v>Created Date missing</v>
      </c>
      <c r="AH233" s="79">
        <f>IF(RiskRegister[[#This Row],[Risk Status]]="Closed",RiskRegister[[#This Row],[Risk Close Date]],RiskRegister[[#This Row],[Risk Due Date]])</f>
        <v>0</v>
      </c>
      <c r="AI233" s="79">
        <f>IF(RiskRegister[[#This Row],[Risk-Change-Date]]=0,DATE(2030,1,1),RiskRegister[[#This Row],[Risk-Change-Date]])</f>
        <v>47484</v>
      </c>
      <c r="AJ233" s="22" t="str">
        <f>RiskRegister[[#This Row],[Inherent Impact Level]]&amp;"-"&amp;RiskRegister[[#This Row],[Inherent Likelihood Level]]</f>
        <v>-- Select Impact ----- Select Likelihood --</v>
      </c>
      <c r="AK233" s="22" t="str">
        <f>RiskRegister[[#This Row],[Residual Impact Level]]&amp;"-"&amp;RiskRegister[[#This Row],[Residual Likelihood Level]]</f>
        <v>-- Select Impact ----- Select Likelihood --</v>
      </c>
      <c r="AL233" s="22" t="str">
        <f t="shared" si="6"/>
        <v>Error</v>
      </c>
      <c r="AM233" s="22" t="str">
        <f>IF(RiskRegister[[#This Row],[Risk Status]]="Closed",RiskRegister[[#This Row],[Residual Impact Level]],RiskRegister[[#This Row],[Inherent Impact Level]])</f>
        <v>-- Select Impact --</v>
      </c>
      <c r="AN233" s="22" t="str">
        <f>IF(RiskRegister[[#This Row],[Risk Status]]="Closed",RiskRegister[[#This Row],[Residual Likelihood Level]],RiskRegister[[#This Row],[Inherent Likelihood Level]])</f>
        <v>-- Select Likelihood --</v>
      </c>
      <c r="AO233" s="22" t="str">
        <f>IF(RiskRegister[[#This Row],[Risk Status]]="Closed",RiskRegister[[#This Row],[Residual-I-L-Combo]],RiskRegister[[#This Row],[Inherent-I-L-Combo]])</f>
        <v>-- Select Impact ----- Select Likelihood --</v>
      </c>
      <c r="AP233" s="22" t="str">
        <f t="shared" si="7"/>
        <v>-- Error --</v>
      </c>
    </row>
    <row r="234" spans="1:42" s="18" customFormat="1" ht="64" x14ac:dyDescent="0.2">
      <c r="A234" s="18">
        <v>231</v>
      </c>
      <c r="G234" s="18" t="s">
        <v>87</v>
      </c>
      <c r="I234" s="18" t="s">
        <v>85</v>
      </c>
      <c r="L234" s="18" t="s">
        <v>112</v>
      </c>
      <c r="M234" s="19" t="str">
        <f>VLOOKUP(RiskRegister[[#This Row],[Inherent Impact Level]],'Rating factors'!$F$4:$G$9,2,FALSE)</f>
        <v>--- Error ---</v>
      </c>
      <c r="N234" s="18" t="s">
        <v>89</v>
      </c>
      <c r="O234" s="19" t="str">
        <f>VLOOKUP(RiskRegister[[#This Row],[Inherent Likelihood Level]],'Rating factors'!$F$16:$G$21,2,FALSE)</f>
        <v>--- Error ---</v>
      </c>
      <c r="P234" s="19" t="str">
        <f>IFERROR(VLOOKUP(RiskRegister[[#This Row],[Inherent Risk Rating]],'Rating factors'!$F$30:$G$44,2,FALSE),"-- Error --")</f>
        <v>-- Error --</v>
      </c>
      <c r="Q234" s="19" t="str">
        <f>IFERROR(RiskRegister[[#This Row],[Inherent Impact Rating]]*RiskRegister[[#This Row],[Inherent Likelihood Rating]],"-- Error --")</f>
        <v>-- Error --</v>
      </c>
      <c r="R234" s="18" t="s">
        <v>111</v>
      </c>
      <c r="T234" s="18" t="s">
        <v>112</v>
      </c>
      <c r="U234" s="19" t="str">
        <f>VLOOKUP(RiskRegister[[#This Row],[Residual Impact Level]],'Rating factors'!$F$4:$G$9,2,FALSE)</f>
        <v>--- Error ---</v>
      </c>
      <c r="V234" s="18" t="s">
        <v>89</v>
      </c>
      <c r="W234" s="19" t="str">
        <f>VLOOKUP(RiskRegister[[#This Row],[Residual Likelihood Level]],'Rating factors'!$F$16:$G$21,2,FALSE)</f>
        <v>--- Error ---</v>
      </c>
      <c r="X234" s="19" t="str">
        <f>IFERROR(VLOOKUP(RiskRegister[[#This Row],[Residual Risk Rating]],'Rating factors'!$F$30:$G$44,2,FALSE),"-- Error --")</f>
        <v>-- Error --</v>
      </c>
      <c r="Y234" s="19" t="str">
        <f>IFERROR(RiskRegister[[#This Row],[Residual Impact Rating]]*RiskRegister[[#This Row],[Residual Likelihood Rating]],"-- Error --")</f>
        <v>-- Error --</v>
      </c>
      <c r="Z234" s="18" t="s">
        <v>113</v>
      </c>
      <c r="AB234" s="61"/>
      <c r="AD234" s="22" t="str">
        <f ca="1">IF(ISBLANK(RiskRegister[[#This Row],[Risk Due Date]]), "Missing Risk Due Date", IF(RiskRegister[[#This Row],[Risk Due Date]] &lt; TODAY(), "Overdue", "Not Overdue"))</f>
        <v>Missing Risk Due Date</v>
      </c>
      <c r="AF234" s="22" t="str">
        <f>IF(ISBLANK(RiskRegister[[#This Row],[Risk Due Date]]), "Missing Risk Due Date", TEXT(RiskRegister[[#This Row],[Risk Due Date]], "YYYY-MM"))</f>
        <v>Missing Risk Due Date</v>
      </c>
      <c r="AG234" s="22" t="str">
        <f>IF(RiskRegister[[#This Row],[Created Date]]="","Created Date missing",(TEXT(RiskRegister[[#This Row],[Created Date]],"mmm") &amp; "-" &amp; YEAR(RiskRegister[[#This Row],[Created Date]])))</f>
        <v>Created Date missing</v>
      </c>
      <c r="AH234" s="79">
        <f>IF(RiskRegister[[#This Row],[Risk Status]]="Closed",RiskRegister[[#This Row],[Risk Close Date]],RiskRegister[[#This Row],[Risk Due Date]])</f>
        <v>0</v>
      </c>
      <c r="AI234" s="79">
        <f>IF(RiskRegister[[#This Row],[Risk-Change-Date]]=0,DATE(2030,1,1),RiskRegister[[#This Row],[Risk-Change-Date]])</f>
        <v>47484</v>
      </c>
      <c r="AJ234" s="22" t="str">
        <f>RiskRegister[[#This Row],[Inherent Impact Level]]&amp;"-"&amp;RiskRegister[[#This Row],[Inherent Likelihood Level]]</f>
        <v>-- Select Impact ----- Select Likelihood --</v>
      </c>
      <c r="AK234" s="22" t="str">
        <f>RiskRegister[[#This Row],[Residual Impact Level]]&amp;"-"&amp;RiskRegister[[#This Row],[Residual Likelihood Level]]</f>
        <v>-- Select Impact ----- Select Likelihood --</v>
      </c>
      <c r="AL234" s="22" t="str">
        <f t="shared" si="6"/>
        <v>Error</v>
      </c>
      <c r="AM234" s="22" t="str">
        <f>IF(RiskRegister[[#This Row],[Risk Status]]="Closed",RiskRegister[[#This Row],[Residual Impact Level]],RiskRegister[[#This Row],[Inherent Impact Level]])</f>
        <v>-- Select Impact --</v>
      </c>
      <c r="AN234" s="22" t="str">
        <f>IF(RiskRegister[[#This Row],[Risk Status]]="Closed",RiskRegister[[#This Row],[Residual Likelihood Level]],RiskRegister[[#This Row],[Inherent Likelihood Level]])</f>
        <v>-- Select Likelihood --</v>
      </c>
      <c r="AO234" s="22" t="str">
        <f>IF(RiskRegister[[#This Row],[Risk Status]]="Closed",RiskRegister[[#This Row],[Residual-I-L-Combo]],RiskRegister[[#This Row],[Inherent-I-L-Combo]])</f>
        <v>-- Select Impact ----- Select Likelihood --</v>
      </c>
      <c r="AP234" s="22" t="str">
        <f t="shared" si="7"/>
        <v>-- Error --</v>
      </c>
    </row>
    <row r="235" spans="1:42" s="18" customFormat="1" ht="64" x14ac:dyDescent="0.2">
      <c r="A235" s="18">
        <v>232</v>
      </c>
      <c r="G235" s="18" t="s">
        <v>87</v>
      </c>
      <c r="I235" s="18" t="s">
        <v>85</v>
      </c>
      <c r="L235" s="18" t="s">
        <v>112</v>
      </c>
      <c r="M235" s="19" t="str">
        <f>VLOOKUP(RiskRegister[[#This Row],[Inherent Impact Level]],'Rating factors'!$F$4:$G$9,2,FALSE)</f>
        <v>--- Error ---</v>
      </c>
      <c r="N235" s="18" t="s">
        <v>89</v>
      </c>
      <c r="O235" s="19" t="str">
        <f>VLOOKUP(RiskRegister[[#This Row],[Inherent Likelihood Level]],'Rating factors'!$F$16:$G$21,2,FALSE)</f>
        <v>--- Error ---</v>
      </c>
      <c r="P235" s="19" t="str">
        <f>IFERROR(VLOOKUP(RiskRegister[[#This Row],[Inherent Risk Rating]],'Rating factors'!$F$30:$G$44,2,FALSE),"-- Error --")</f>
        <v>-- Error --</v>
      </c>
      <c r="Q235" s="19" t="str">
        <f>IFERROR(RiskRegister[[#This Row],[Inherent Impact Rating]]*RiskRegister[[#This Row],[Inherent Likelihood Rating]],"-- Error --")</f>
        <v>-- Error --</v>
      </c>
      <c r="R235" s="18" t="s">
        <v>111</v>
      </c>
      <c r="T235" s="18" t="s">
        <v>112</v>
      </c>
      <c r="U235" s="19" t="str">
        <f>VLOOKUP(RiskRegister[[#This Row],[Residual Impact Level]],'Rating factors'!$F$4:$G$9,2,FALSE)</f>
        <v>--- Error ---</v>
      </c>
      <c r="V235" s="18" t="s">
        <v>89</v>
      </c>
      <c r="W235" s="19" t="str">
        <f>VLOOKUP(RiskRegister[[#This Row],[Residual Likelihood Level]],'Rating factors'!$F$16:$G$21,2,FALSE)</f>
        <v>--- Error ---</v>
      </c>
      <c r="X235" s="19" t="str">
        <f>IFERROR(VLOOKUP(RiskRegister[[#This Row],[Residual Risk Rating]],'Rating factors'!$F$30:$G$44,2,FALSE),"-- Error --")</f>
        <v>-- Error --</v>
      </c>
      <c r="Y235" s="19" t="str">
        <f>IFERROR(RiskRegister[[#This Row],[Residual Impact Rating]]*RiskRegister[[#This Row],[Residual Likelihood Rating]],"-- Error --")</f>
        <v>-- Error --</v>
      </c>
      <c r="Z235" s="18" t="s">
        <v>113</v>
      </c>
      <c r="AB235" s="61"/>
      <c r="AD235" s="22" t="str">
        <f ca="1">IF(ISBLANK(RiskRegister[[#This Row],[Risk Due Date]]), "Missing Risk Due Date", IF(RiskRegister[[#This Row],[Risk Due Date]] &lt; TODAY(), "Overdue", "Not Overdue"))</f>
        <v>Missing Risk Due Date</v>
      </c>
      <c r="AF235" s="22" t="str">
        <f>IF(ISBLANK(RiskRegister[[#This Row],[Risk Due Date]]), "Missing Risk Due Date", TEXT(RiskRegister[[#This Row],[Risk Due Date]], "YYYY-MM"))</f>
        <v>Missing Risk Due Date</v>
      </c>
      <c r="AG235" s="22" t="str">
        <f>IF(RiskRegister[[#This Row],[Created Date]]="","Created Date missing",(TEXT(RiskRegister[[#This Row],[Created Date]],"mmm") &amp; "-" &amp; YEAR(RiskRegister[[#This Row],[Created Date]])))</f>
        <v>Created Date missing</v>
      </c>
      <c r="AH235" s="79">
        <f>IF(RiskRegister[[#This Row],[Risk Status]]="Closed",RiskRegister[[#This Row],[Risk Close Date]],RiskRegister[[#This Row],[Risk Due Date]])</f>
        <v>0</v>
      </c>
      <c r="AI235" s="79">
        <f>IF(RiskRegister[[#This Row],[Risk-Change-Date]]=0,DATE(2030,1,1),RiskRegister[[#This Row],[Risk-Change-Date]])</f>
        <v>47484</v>
      </c>
      <c r="AJ235" s="22" t="str">
        <f>RiskRegister[[#This Row],[Inherent Impact Level]]&amp;"-"&amp;RiskRegister[[#This Row],[Inherent Likelihood Level]]</f>
        <v>-- Select Impact ----- Select Likelihood --</v>
      </c>
      <c r="AK235" s="22" t="str">
        <f>RiskRegister[[#This Row],[Residual Impact Level]]&amp;"-"&amp;RiskRegister[[#This Row],[Residual Likelihood Level]]</f>
        <v>-- Select Impact ----- Select Likelihood --</v>
      </c>
      <c r="AL235" s="22" t="str">
        <f t="shared" si="6"/>
        <v>Error</v>
      </c>
      <c r="AM235" s="22" t="str">
        <f>IF(RiskRegister[[#This Row],[Risk Status]]="Closed",RiskRegister[[#This Row],[Residual Impact Level]],RiskRegister[[#This Row],[Inherent Impact Level]])</f>
        <v>-- Select Impact --</v>
      </c>
      <c r="AN235" s="22" t="str">
        <f>IF(RiskRegister[[#This Row],[Risk Status]]="Closed",RiskRegister[[#This Row],[Residual Likelihood Level]],RiskRegister[[#This Row],[Inherent Likelihood Level]])</f>
        <v>-- Select Likelihood --</v>
      </c>
      <c r="AO235" s="22" t="str">
        <f>IF(RiskRegister[[#This Row],[Risk Status]]="Closed",RiskRegister[[#This Row],[Residual-I-L-Combo]],RiskRegister[[#This Row],[Inherent-I-L-Combo]])</f>
        <v>-- Select Impact ----- Select Likelihood --</v>
      </c>
      <c r="AP235" s="22" t="str">
        <f t="shared" si="7"/>
        <v>-- Error --</v>
      </c>
    </row>
    <row r="236" spans="1:42" s="18" customFormat="1" ht="64" x14ac:dyDescent="0.2">
      <c r="A236" s="18">
        <v>233</v>
      </c>
      <c r="G236" s="18" t="s">
        <v>87</v>
      </c>
      <c r="I236" s="18" t="s">
        <v>85</v>
      </c>
      <c r="L236" s="18" t="s">
        <v>112</v>
      </c>
      <c r="M236" s="19" t="str">
        <f>VLOOKUP(RiskRegister[[#This Row],[Inherent Impact Level]],'Rating factors'!$F$4:$G$9,2,FALSE)</f>
        <v>--- Error ---</v>
      </c>
      <c r="N236" s="18" t="s">
        <v>89</v>
      </c>
      <c r="O236" s="19" t="str">
        <f>VLOOKUP(RiskRegister[[#This Row],[Inherent Likelihood Level]],'Rating factors'!$F$16:$G$21,2,FALSE)</f>
        <v>--- Error ---</v>
      </c>
      <c r="P236" s="19" t="str">
        <f>IFERROR(VLOOKUP(RiskRegister[[#This Row],[Inherent Risk Rating]],'Rating factors'!$F$30:$G$44,2,FALSE),"-- Error --")</f>
        <v>-- Error --</v>
      </c>
      <c r="Q236" s="19" t="str">
        <f>IFERROR(RiskRegister[[#This Row],[Inherent Impact Rating]]*RiskRegister[[#This Row],[Inherent Likelihood Rating]],"-- Error --")</f>
        <v>-- Error --</v>
      </c>
      <c r="R236" s="18" t="s">
        <v>111</v>
      </c>
      <c r="T236" s="18" t="s">
        <v>112</v>
      </c>
      <c r="U236" s="19" t="str">
        <f>VLOOKUP(RiskRegister[[#This Row],[Residual Impact Level]],'Rating factors'!$F$4:$G$9,2,FALSE)</f>
        <v>--- Error ---</v>
      </c>
      <c r="V236" s="18" t="s">
        <v>89</v>
      </c>
      <c r="W236" s="19" t="str">
        <f>VLOOKUP(RiskRegister[[#This Row],[Residual Likelihood Level]],'Rating factors'!$F$16:$G$21,2,FALSE)</f>
        <v>--- Error ---</v>
      </c>
      <c r="X236" s="19" t="str">
        <f>IFERROR(VLOOKUP(RiskRegister[[#This Row],[Residual Risk Rating]],'Rating factors'!$F$30:$G$44,2,FALSE),"-- Error --")</f>
        <v>-- Error --</v>
      </c>
      <c r="Y236" s="19" t="str">
        <f>IFERROR(RiskRegister[[#This Row],[Residual Impact Rating]]*RiskRegister[[#This Row],[Residual Likelihood Rating]],"-- Error --")</f>
        <v>-- Error --</v>
      </c>
      <c r="Z236" s="18" t="s">
        <v>113</v>
      </c>
      <c r="AB236" s="61"/>
      <c r="AD236" s="22" t="str">
        <f ca="1">IF(ISBLANK(RiskRegister[[#This Row],[Risk Due Date]]), "Missing Risk Due Date", IF(RiskRegister[[#This Row],[Risk Due Date]] &lt; TODAY(), "Overdue", "Not Overdue"))</f>
        <v>Missing Risk Due Date</v>
      </c>
      <c r="AF236" s="22" t="str">
        <f>IF(ISBLANK(RiskRegister[[#This Row],[Risk Due Date]]), "Missing Risk Due Date", TEXT(RiskRegister[[#This Row],[Risk Due Date]], "YYYY-MM"))</f>
        <v>Missing Risk Due Date</v>
      </c>
      <c r="AG236" s="22" t="str">
        <f>IF(RiskRegister[[#This Row],[Created Date]]="","Created Date missing",(TEXT(RiskRegister[[#This Row],[Created Date]],"mmm") &amp; "-" &amp; YEAR(RiskRegister[[#This Row],[Created Date]])))</f>
        <v>Created Date missing</v>
      </c>
      <c r="AH236" s="79">
        <f>IF(RiskRegister[[#This Row],[Risk Status]]="Closed",RiskRegister[[#This Row],[Risk Close Date]],RiskRegister[[#This Row],[Risk Due Date]])</f>
        <v>0</v>
      </c>
      <c r="AI236" s="79">
        <f>IF(RiskRegister[[#This Row],[Risk-Change-Date]]=0,DATE(2030,1,1),RiskRegister[[#This Row],[Risk-Change-Date]])</f>
        <v>47484</v>
      </c>
      <c r="AJ236" s="22" t="str">
        <f>RiskRegister[[#This Row],[Inherent Impact Level]]&amp;"-"&amp;RiskRegister[[#This Row],[Inherent Likelihood Level]]</f>
        <v>-- Select Impact ----- Select Likelihood --</v>
      </c>
      <c r="AK236" s="22" t="str">
        <f>RiskRegister[[#This Row],[Residual Impact Level]]&amp;"-"&amp;RiskRegister[[#This Row],[Residual Likelihood Level]]</f>
        <v>-- Select Impact ----- Select Likelihood --</v>
      </c>
      <c r="AL236" s="22" t="str">
        <f t="shared" si="6"/>
        <v>Error</v>
      </c>
      <c r="AM236" s="22" t="str">
        <f>IF(RiskRegister[[#This Row],[Risk Status]]="Closed",RiskRegister[[#This Row],[Residual Impact Level]],RiskRegister[[#This Row],[Inherent Impact Level]])</f>
        <v>-- Select Impact --</v>
      </c>
      <c r="AN236" s="22" t="str">
        <f>IF(RiskRegister[[#This Row],[Risk Status]]="Closed",RiskRegister[[#This Row],[Residual Likelihood Level]],RiskRegister[[#This Row],[Inherent Likelihood Level]])</f>
        <v>-- Select Likelihood --</v>
      </c>
      <c r="AO236" s="22" t="str">
        <f>IF(RiskRegister[[#This Row],[Risk Status]]="Closed",RiskRegister[[#This Row],[Residual-I-L-Combo]],RiskRegister[[#This Row],[Inherent-I-L-Combo]])</f>
        <v>-- Select Impact ----- Select Likelihood --</v>
      </c>
      <c r="AP236" s="22" t="str">
        <f t="shared" si="7"/>
        <v>-- Error --</v>
      </c>
    </row>
    <row r="237" spans="1:42" s="18" customFormat="1" ht="64" x14ac:dyDescent="0.2">
      <c r="A237" s="18">
        <v>234</v>
      </c>
      <c r="G237" s="18" t="s">
        <v>87</v>
      </c>
      <c r="I237" s="18" t="s">
        <v>85</v>
      </c>
      <c r="L237" s="18" t="s">
        <v>112</v>
      </c>
      <c r="M237" s="19" t="str">
        <f>VLOOKUP(RiskRegister[[#This Row],[Inherent Impact Level]],'Rating factors'!$F$4:$G$9,2,FALSE)</f>
        <v>--- Error ---</v>
      </c>
      <c r="N237" s="18" t="s">
        <v>89</v>
      </c>
      <c r="O237" s="19" t="str">
        <f>VLOOKUP(RiskRegister[[#This Row],[Inherent Likelihood Level]],'Rating factors'!$F$16:$G$21,2,FALSE)</f>
        <v>--- Error ---</v>
      </c>
      <c r="P237" s="19" t="str">
        <f>IFERROR(VLOOKUP(RiskRegister[[#This Row],[Inherent Risk Rating]],'Rating factors'!$F$30:$G$44,2,FALSE),"-- Error --")</f>
        <v>-- Error --</v>
      </c>
      <c r="Q237" s="19" t="str">
        <f>IFERROR(RiskRegister[[#This Row],[Inherent Impact Rating]]*RiskRegister[[#This Row],[Inherent Likelihood Rating]],"-- Error --")</f>
        <v>-- Error --</v>
      </c>
      <c r="R237" s="18" t="s">
        <v>111</v>
      </c>
      <c r="T237" s="18" t="s">
        <v>112</v>
      </c>
      <c r="U237" s="19" t="str">
        <f>VLOOKUP(RiskRegister[[#This Row],[Residual Impact Level]],'Rating factors'!$F$4:$G$9,2,FALSE)</f>
        <v>--- Error ---</v>
      </c>
      <c r="V237" s="18" t="s">
        <v>89</v>
      </c>
      <c r="W237" s="19" t="str">
        <f>VLOOKUP(RiskRegister[[#This Row],[Residual Likelihood Level]],'Rating factors'!$F$16:$G$21,2,FALSE)</f>
        <v>--- Error ---</v>
      </c>
      <c r="X237" s="19" t="str">
        <f>IFERROR(VLOOKUP(RiskRegister[[#This Row],[Residual Risk Rating]],'Rating factors'!$F$30:$G$44,2,FALSE),"-- Error --")</f>
        <v>-- Error --</v>
      </c>
      <c r="Y237" s="19" t="str">
        <f>IFERROR(RiskRegister[[#This Row],[Residual Impact Rating]]*RiskRegister[[#This Row],[Residual Likelihood Rating]],"-- Error --")</f>
        <v>-- Error --</v>
      </c>
      <c r="Z237" s="18" t="s">
        <v>113</v>
      </c>
      <c r="AB237" s="61"/>
      <c r="AD237" s="22" t="str">
        <f ca="1">IF(ISBLANK(RiskRegister[[#This Row],[Risk Due Date]]), "Missing Risk Due Date", IF(RiskRegister[[#This Row],[Risk Due Date]] &lt; TODAY(), "Overdue", "Not Overdue"))</f>
        <v>Missing Risk Due Date</v>
      </c>
      <c r="AF237" s="22" t="str">
        <f>IF(ISBLANK(RiskRegister[[#This Row],[Risk Due Date]]), "Missing Risk Due Date", TEXT(RiskRegister[[#This Row],[Risk Due Date]], "YYYY-MM"))</f>
        <v>Missing Risk Due Date</v>
      </c>
      <c r="AG237" s="22" t="str">
        <f>IF(RiskRegister[[#This Row],[Created Date]]="","Created Date missing",(TEXT(RiskRegister[[#This Row],[Created Date]],"mmm") &amp; "-" &amp; YEAR(RiskRegister[[#This Row],[Created Date]])))</f>
        <v>Created Date missing</v>
      </c>
      <c r="AH237" s="79">
        <f>IF(RiskRegister[[#This Row],[Risk Status]]="Closed",RiskRegister[[#This Row],[Risk Close Date]],RiskRegister[[#This Row],[Risk Due Date]])</f>
        <v>0</v>
      </c>
      <c r="AI237" s="79">
        <f>IF(RiskRegister[[#This Row],[Risk-Change-Date]]=0,DATE(2030,1,1),RiskRegister[[#This Row],[Risk-Change-Date]])</f>
        <v>47484</v>
      </c>
      <c r="AJ237" s="22" t="str">
        <f>RiskRegister[[#This Row],[Inherent Impact Level]]&amp;"-"&amp;RiskRegister[[#This Row],[Inherent Likelihood Level]]</f>
        <v>-- Select Impact ----- Select Likelihood --</v>
      </c>
      <c r="AK237" s="22" t="str">
        <f>RiskRegister[[#This Row],[Residual Impact Level]]&amp;"-"&amp;RiskRegister[[#This Row],[Residual Likelihood Level]]</f>
        <v>-- Select Impact ----- Select Likelihood --</v>
      </c>
      <c r="AL237" s="22" t="str">
        <f t="shared" si="6"/>
        <v>Error</v>
      </c>
      <c r="AM237" s="22" t="str">
        <f>IF(RiskRegister[[#This Row],[Risk Status]]="Closed",RiskRegister[[#This Row],[Residual Impact Level]],RiskRegister[[#This Row],[Inherent Impact Level]])</f>
        <v>-- Select Impact --</v>
      </c>
      <c r="AN237" s="22" t="str">
        <f>IF(RiskRegister[[#This Row],[Risk Status]]="Closed",RiskRegister[[#This Row],[Residual Likelihood Level]],RiskRegister[[#This Row],[Inherent Likelihood Level]])</f>
        <v>-- Select Likelihood --</v>
      </c>
      <c r="AO237" s="22" t="str">
        <f>IF(RiskRegister[[#This Row],[Risk Status]]="Closed",RiskRegister[[#This Row],[Residual-I-L-Combo]],RiskRegister[[#This Row],[Inherent-I-L-Combo]])</f>
        <v>-- Select Impact ----- Select Likelihood --</v>
      </c>
      <c r="AP237" s="22" t="str">
        <f t="shared" si="7"/>
        <v>-- Error --</v>
      </c>
    </row>
    <row r="238" spans="1:42" s="18" customFormat="1" ht="64" x14ac:dyDescent="0.2">
      <c r="A238" s="18">
        <v>235</v>
      </c>
      <c r="G238" s="18" t="s">
        <v>87</v>
      </c>
      <c r="I238" s="18" t="s">
        <v>85</v>
      </c>
      <c r="L238" s="18" t="s">
        <v>112</v>
      </c>
      <c r="M238" s="19" t="str">
        <f>VLOOKUP(RiskRegister[[#This Row],[Inherent Impact Level]],'Rating factors'!$F$4:$G$9,2,FALSE)</f>
        <v>--- Error ---</v>
      </c>
      <c r="N238" s="18" t="s">
        <v>89</v>
      </c>
      <c r="O238" s="19" t="str">
        <f>VLOOKUP(RiskRegister[[#This Row],[Inherent Likelihood Level]],'Rating factors'!$F$16:$G$21,2,FALSE)</f>
        <v>--- Error ---</v>
      </c>
      <c r="P238" s="19" t="str">
        <f>IFERROR(VLOOKUP(RiskRegister[[#This Row],[Inherent Risk Rating]],'Rating factors'!$F$30:$G$44,2,FALSE),"-- Error --")</f>
        <v>-- Error --</v>
      </c>
      <c r="Q238" s="19" t="str">
        <f>IFERROR(RiskRegister[[#This Row],[Inherent Impact Rating]]*RiskRegister[[#This Row],[Inherent Likelihood Rating]],"-- Error --")</f>
        <v>-- Error --</v>
      </c>
      <c r="R238" s="18" t="s">
        <v>111</v>
      </c>
      <c r="T238" s="18" t="s">
        <v>112</v>
      </c>
      <c r="U238" s="19" t="str">
        <f>VLOOKUP(RiskRegister[[#This Row],[Residual Impact Level]],'Rating factors'!$F$4:$G$9,2,FALSE)</f>
        <v>--- Error ---</v>
      </c>
      <c r="V238" s="18" t="s">
        <v>89</v>
      </c>
      <c r="W238" s="19" t="str">
        <f>VLOOKUP(RiskRegister[[#This Row],[Residual Likelihood Level]],'Rating factors'!$F$16:$G$21,2,FALSE)</f>
        <v>--- Error ---</v>
      </c>
      <c r="X238" s="19" t="str">
        <f>IFERROR(VLOOKUP(RiskRegister[[#This Row],[Residual Risk Rating]],'Rating factors'!$F$30:$G$44,2,FALSE),"-- Error --")</f>
        <v>-- Error --</v>
      </c>
      <c r="Y238" s="19" t="str">
        <f>IFERROR(RiskRegister[[#This Row],[Residual Impact Rating]]*RiskRegister[[#This Row],[Residual Likelihood Rating]],"-- Error --")</f>
        <v>-- Error --</v>
      </c>
      <c r="Z238" s="18" t="s">
        <v>113</v>
      </c>
      <c r="AB238" s="61"/>
      <c r="AD238" s="22" t="str">
        <f ca="1">IF(ISBLANK(RiskRegister[[#This Row],[Risk Due Date]]), "Missing Risk Due Date", IF(RiskRegister[[#This Row],[Risk Due Date]] &lt; TODAY(), "Overdue", "Not Overdue"))</f>
        <v>Missing Risk Due Date</v>
      </c>
      <c r="AF238" s="22" t="str">
        <f>IF(ISBLANK(RiskRegister[[#This Row],[Risk Due Date]]), "Missing Risk Due Date", TEXT(RiskRegister[[#This Row],[Risk Due Date]], "YYYY-MM"))</f>
        <v>Missing Risk Due Date</v>
      </c>
      <c r="AG238" s="22" t="str">
        <f>IF(RiskRegister[[#This Row],[Created Date]]="","Created Date missing",(TEXT(RiskRegister[[#This Row],[Created Date]],"mmm") &amp; "-" &amp; YEAR(RiskRegister[[#This Row],[Created Date]])))</f>
        <v>Created Date missing</v>
      </c>
      <c r="AH238" s="79">
        <f>IF(RiskRegister[[#This Row],[Risk Status]]="Closed",RiskRegister[[#This Row],[Risk Close Date]],RiskRegister[[#This Row],[Risk Due Date]])</f>
        <v>0</v>
      </c>
      <c r="AI238" s="79">
        <f>IF(RiskRegister[[#This Row],[Risk-Change-Date]]=0,DATE(2030,1,1),RiskRegister[[#This Row],[Risk-Change-Date]])</f>
        <v>47484</v>
      </c>
      <c r="AJ238" s="22" t="str">
        <f>RiskRegister[[#This Row],[Inherent Impact Level]]&amp;"-"&amp;RiskRegister[[#This Row],[Inherent Likelihood Level]]</f>
        <v>-- Select Impact ----- Select Likelihood --</v>
      </c>
      <c r="AK238" s="22" t="str">
        <f>RiskRegister[[#This Row],[Residual Impact Level]]&amp;"-"&amp;RiskRegister[[#This Row],[Residual Likelihood Level]]</f>
        <v>-- Select Impact ----- Select Likelihood --</v>
      </c>
      <c r="AL238" s="22" t="str">
        <f t="shared" si="6"/>
        <v>Error</v>
      </c>
      <c r="AM238" s="22" t="str">
        <f>IF(RiskRegister[[#This Row],[Risk Status]]="Closed",RiskRegister[[#This Row],[Residual Impact Level]],RiskRegister[[#This Row],[Inherent Impact Level]])</f>
        <v>-- Select Impact --</v>
      </c>
      <c r="AN238" s="22" t="str">
        <f>IF(RiskRegister[[#This Row],[Risk Status]]="Closed",RiskRegister[[#This Row],[Residual Likelihood Level]],RiskRegister[[#This Row],[Inherent Likelihood Level]])</f>
        <v>-- Select Likelihood --</v>
      </c>
      <c r="AO238" s="22" t="str">
        <f>IF(RiskRegister[[#This Row],[Risk Status]]="Closed",RiskRegister[[#This Row],[Residual-I-L-Combo]],RiskRegister[[#This Row],[Inherent-I-L-Combo]])</f>
        <v>-- Select Impact ----- Select Likelihood --</v>
      </c>
      <c r="AP238" s="22" t="str">
        <f t="shared" si="7"/>
        <v>-- Error --</v>
      </c>
    </row>
    <row r="239" spans="1:42" s="18" customFormat="1" ht="64" x14ac:dyDescent="0.2">
      <c r="A239" s="18">
        <v>236</v>
      </c>
      <c r="G239" s="18" t="s">
        <v>87</v>
      </c>
      <c r="I239" s="18" t="s">
        <v>85</v>
      </c>
      <c r="L239" s="18" t="s">
        <v>112</v>
      </c>
      <c r="M239" s="19" t="str">
        <f>VLOOKUP(RiskRegister[[#This Row],[Inherent Impact Level]],'Rating factors'!$F$4:$G$9,2,FALSE)</f>
        <v>--- Error ---</v>
      </c>
      <c r="N239" s="18" t="s">
        <v>89</v>
      </c>
      <c r="O239" s="19" t="str">
        <f>VLOOKUP(RiskRegister[[#This Row],[Inherent Likelihood Level]],'Rating factors'!$F$16:$G$21,2,FALSE)</f>
        <v>--- Error ---</v>
      </c>
      <c r="P239" s="19" t="str">
        <f>IFERROR(VLOOKUP(RiskRegister[[#This Row],[Inherent Risk Rating]],'Rating factors'!$F$30:$G$44,2,FALSE),"-- Error --")</f>
        <v>-- Error --</v>
      </c>
      <c r="Q239" s="19" t="str">
        <f>IFERROR(RiskRegister[[#This Row],[Inherent Impact Rating]]*RiskRegister[[#This Row],[Inherent Likelihood Rating]],"-- Error --")</f>
        <v>-- Error --</v>
      </c>
      <c r="R239" s="18" t="s">
        <v>111</v>
      </c>
      <c r="T239" s="18" t="s">
        <v>112</v>
      </c>
      <c r="U239" s="19" t="str">
        <f>VLOOKUP(RiskRegister[[#This Row],[Residual Impact Level]],'Rating factors'!$F$4:$G$9,2,FALSE)</f>
        <v>--- Error ---</v>
      </c>
      <c r="V239" s="18" t="s">
        <v>89</v>
      </c>
      <c r="W239" s="19" t="str">
        <f>VLOOKUP(RiskRegister[[#This Row],[Residual Likelihood Level]],'Rating factors'!$F$16:$G$21,2,FALSE)</f>
        <v>--- Error ---</v>
      </c>
      <c r="X239" s="19" t="str">
        <f>IFERROR(VLOOKUP(RiskRegister[[#This Row],[Residual Risk Rating]],'Rating factors'!$F$30:$G$44,2,FALSE),"-- Error --")</f>
        <v>-- Error --</v>
      </c>
      <c r="Y239" s="19" t="str">
        <f>IFERROR(RiskRegister[[#This Row],[Residual Impact Rating]]*RiskRegister[[#This Row],[Residual Likelihood Rating]],"-- Error --")</f>
        <v>-- Error --</v>
      </c>
      <c r="Z239" s="18" t="s">
        <v>113</v>
      </c>
      <c r="AB239" s="61"/>
      <c r="AD239" s="22" t="str">
        <f ca="1">IF(ISBLANK(RiskRegister[[#This Row],[Risk Due Date]]), "Missing Risk Due Date", IF(RiskRegister[[#This Row],[Risk Due Date]] &lt; TODAY(), "Overdue", "Not Overdue"))</f>
        <v>Missing Risk Due Date</v>
      </c>
      <c r="AF239" s="22" t="str">
        <f>IF(ISBLANK(RiskRegister[[#This Row],[Risk Due Date]]), "Missing Risk Due Date", TEXT(RiskRegister[[#This Row],[Risk Due Date]], "YYYY-MM"))</f>
        <v>Missing Risk Due Date</v>
      </c>
      <c r="AG239" s="22" t="str">
        <f>IF(RiskRegister[[#This Row],[Created Date]]="","Created Date missing",(TEXT(RiskRegister[[#This Row],[Created Date]],"mmm") &amp; "-" &amp; YEAR(RiskRegister[[#This Row],[Created Date]])))</f>
        <v>Created Date missing</v>
      </c>
      <c r="AH239" s="79">
        <f>IF(RiskRegister[[#This Row],[Risk Status]]="Closed",RiskRegister[[#This Row],[Risk Close Date]],RiskRegister[[#This Row],[Risk Due Date]])</f>
        <v>0</v>
      </c>
      <c r="AI239" s="79">
        <f>IF(RiskRegister[[#This Row],[Risk-Change-Date]]=0,DATE(2030,1,1),RiskRegister[[#This Row],[Risk-Change-Date]])</f>
        <v>47484</v>
      </c>
      <c r="AJ239" s="22" t="str">
        <f>RiskRegister[[#This Row],[Inherent Impact Level]]&amp;"-"&amp;RiskRegister[[#This Row],[Inherent Likelihood Level]]</f>
        <v>-- Select Impact ----- Select Likelihood --</v>
      </c>
      <c r="AK239" s="22" t="str">
        <f>RiskRegister[[#This Row],[Residual Impact Level]]&amp;"-"&amp;RiskRegister[[#This Row],[Residual Likelihood Level]]</f>
        <v>-- Select Impact ----- Select Likelihood --</v>
      </c>
      <c r="AL239" s="22" t="str">
        <f t="shared" si="6"/>
        <v>Error</v>
      </c>
      <c r="AM239" s="22" t="str">
        <f>IF(RiskRegister[[#This Row],[Risk Status]]="Closed",RiskRegister[[#This Row],[Residual Impact Level]],RiskRegister[[#This Row],[Inherent Impact Level]])</f>
        <v>-- Select Impact --</v>
      </c>
      <c r="AN239" s="22" t="str">
        <f>IF(RiskRegister[[#This Row],[Risk Status]]="Closed",RiskRegister[[#This Row],[Residual Likelihood Level]],RiskRegister[[#This Row],[Inherent Likelihood Level]])</f>
        <v>-- Select Likelihood --</v>
      </c>
      <c r="AO239" s="22" t="str">
        <f>IF(RiskRegister[[#This Row],[Risk Status]]="Closed",RiskRegister[[#This Row],[Residual-I-L-Combo]],RiskRegister[[#This Row],[Inherent-I-L-Combo]])</f>
        <v>-- Select Impact ----- Select Likelihood --</v>
      </c>
      <c r="AP239" s="22" t="str">
        <f t="shared" si="7"/>
        <v>-- Error --</v>
      </c>
    </row>
    <row r="240" spans="1:42" s="18" customFormat="1" ht="64" x14ac:dyDescent="0.2">
      <c r="A240" s="18">
        <v>237</v>
      </c>
      <c r="G240" s="18" t="s">
        <v>87</v>
      </c>
      <c r="I240" s="18" t="s">
        <v>85</v>
      </c>
      <c r="L240" s="18" t="s">
        <v>112</v>
      </c>
      <c r="M240" s="19" t="str">
        <f>VLOOKUP(RiskRegister[[#This Row],[Inherent Impact Level]],'Rating factors'!$F$4:$G$9,2,FALSE)</f>
        <v>--- Error ---</v>
      </c>
      <c r="N240" s="18" t="s">
        <v>89</v>
      </c>
      <c r="O240" s="19" t="str">
        <f>VLOOKUP(RiskRegister[[#This Row],[Inherent Likelihood Level]],'Rating factors'!$F$16:$G$21,2,FALSE)</f>
        <v>--- Error ---</v>
      </c>
      <c r="P240" s="19" t="str">
        <f>IFERROR(VLOOKUP(RiskRegister[[#This Row],[Inherent Risk Rating]],'Rating factors'!$F$30:$G$44,2,FALSE),"-- Error --")</f>
        <v>-- Error --</v>
      </c>
      <c r="Q240" s="19" t="str">
        <f>IFERROR(RiskRegister[[#This Row],[Inherent Impact Rating]]*RiskRegister[[#This Row],[Inherent Likelihood Rating]],"-- Error --")</f>
        <v>-- Error --</v>
      </c>
      <c r="R240" s="18" t="s">
        <v>111</v>
      </c>
      <c r="T240" s="18" t="s">
        <v>112</v>
      </c>
      <c r="U240" s="19" t="str">
        <f>VLOOKUP(RiskRegister[[#This Row],[Residual Impact Level]],'Rating factors'!$F$4:$G$9,2,FALSE)</f>
        <v>--- Error ---</v>
      </c>
      <c r="V240" s="18" t="s">
        <v>89</v>
      </c>
      <c r="W240" s="19" t="str">
        <f>VLOOKUP(RiskRegister[[#This Row],[Residual Likelihood Level]],'Rating factors'!$F$16:$G$21,2,FALSE)</f>
        <v>--- Error ---</v>
      </c>
      <c r="X240" s="19" t="str">
        <f>IFERROR(VLOOKUP(RiskRegister[[#This Row],[Residual Risk Rating]],'Rating factors'!$F$30:$G$44,2,FALSE),"-- Error --")</f>
        <v>-- Error --</v>
      </c>
      <c r="Y240" s="19" t="str">
        <f>IFERROR(RiskRegister[[#This Row],[Residual Impact Rating]]*RiskRegister[[#This Row],[Residual Likelihood Rating]],"-- Error --")</f>
        <v>-- Error --</v>
      </c>
      <c r="Z240" s="18" t="s">
        <v>113</v>
      </c>
      <c r="AB240" s="61"/>
      <c r="AD240" s="22" t="str">
        <f ca="1">IF(ISBLANK(RiskRegister[[#This Row],[Risk Due Date]]), "Missing Risk Due Date", IF(RiskRegister[[#This Row],[Risk Due Date]] &lt; TODAY(), "Overdue", "Not Overdue"))</f>
        <v>Missing Risk Due Date</v>
      </c>
      <c r="AF240" s="22" t="str">
        <f>IF(ISBLANK(RiskRegister[[#This Row],[Risk Due Date]]), "Missing Risk Due Date", TEXT(RiskRegister[[#This Row],[Risk Due Date]], "YYYY-MM"))</f>
        <v>Missing Risk Due Date</v>
      </c>
      <c r="AG240" s="22" t="str">
        <f>IF(RiskRegister[[#This Row],[Created Date]]="","Created Date missing",(TEXT(RiskRegister[[#This Row],[Created Date]],"mmm") &amp; "-" &amp; YEAR(RiskRegister[[#This Row],[Created Date]])))</f>
        <v>Created Date missing</v>
      </c>
      <c r="AH240" s="79">
        <f>IF(RiskRegister[[#This Row],[Risk Status]]="Closed",RiskRegister[[#This Row],[Risk Close Date]],RiskRegister[[#This Row],[Risk Due Date]])</f>
        <v>0</v>
      </c>
      <c r="AI240" s="79">
        <f>IF(RiskRegister[[#This Row],[Risk-Change-Date]]=0,DATE(2030,1,1),RiskRegister[[#This Row],[Risk-Change-Date]])</f>
        <v>47484</v>
      </c>
      <c r="AJ240" s="22" t="str">
        <f>RiskRegister[[#This Row],[Inherent Impact Level]]&amp;"-"&amp;RiskRegister[[#This Row],[Inherent Likelihood Level]]</f>
        <v>-- Select Impact ----- Select Likelihood --</v>
      </c>
      <c r="AK240" s="22" t="str">
        <f>RiskRegister[[#This Row],[Residual Impact Level]]&amp;"-"&amp;RiskRegister[[#This Row],[Residual Likelihood Level]]</f>
        <v>-- Select Impact ----- Select Likelihood --</v>
      </c>
      <c r="AL240" s="22" t="str">
        <f t="shared" si="6"/>
        <v>Error</v>
      </c>
      <c r="AM240" s="22" t="str">
        <f>IF(RiskRegister[[#This Row],[Risk Status]]="Closed",RiskRegister[[#This Row],[Residual Impact Level]],RiskRegister[[#This Row],[Inherent Impact Level]])</f>
        <v>-- Select Impact --</v>
      </c>
      <c r="AN240" s="22" t="str">
        <f>IF(RiskRegister[[#This Row],[Risk Status]]="Closed",RiskRegister[[#This Row],[Residual Likelihood Level]],RiskRegister[[#This Row],[Inherent Likelihood Level]])</f>
        <v>-- Select Likelihood --</v>
      </c>
      <c r="AO240" s="22" t="str">
        <f>IF(RiskRegister[[#This Row],[Risk Status]]="Closed",RiskRegister[[#This Row],[Residual-I-L-Combo]],RiskRegister[[#This Row],[Inherent-I-L-Combo]])</f>
        <v>-- Select Impact ----- Select Likelihood --</v>
      </c>
      <c r="AP240" s="22" t="str">
        <f t="shared" si="7"/>
        <v>-- Error --</v>
      </c>
    </row>
    <row r="241" spans="1:42" s="18" customFormat="1" ht="64" x14ac:dyDescent="0.2">
      <c r="A241" s="18">
        <v>238</v>
      </c>
      <c r="G241" s="18" t="s">
        <v>87</v>
      </c>
      <c r="I241" s="18" t="s">
        <v>85</v>
      </c>
      <c r="L241" s="18" t="s">
        <v>112</v>
      </c>
      <c r="M241" s="19" t="str">
        <f>VLOOKUP(RiskRegister[[#This Row],[Inherent Impact Level]],'Rating factors'!$F$4:$G$9,2,FALSE)</f>
        <v>--- Error ---</v>
      </c>
      <c r="N241" s="18" t="s">
        <v>89</v>
      </c>
      <c r="O241" s="19" t="str">
        <f>VLOOKUP(RiskRegister[[#This Row],[Inherent Likelihood Level]],'Rating factors'!$F$16:$G$21,2,FALSE)</f>
        <v>--- Error ---</v>
      </c>
      <c r="P241" s="19" t="str">
        <f>IFERROR(VLOOKUP(RiskRegister[[#This Row],[Inherent Risk Rating]],'Rating factors'!$F$30:$G$44,2,FALSE),"-- Error --")</f>
        <v>-- Error --</v>
      </c>
      <c r="Q241" s="19" t="str">
        <f>IFERROR(RiskRegister[[#This Row],[Inherent Impact Rating]]*RiskRegister[[#This Row],[Inherent Likelihood Rating]],"-- Error --")</f>
        <v>-- Error --</v>
      </c>
      <c r="R241" s="18" t="s">
        <v>111</v>
      </c>
      <c r="T241" s="18" t="s">
        <v>112</v>
      </c>
      <c r="U241" s="19" t="str">
        <f>VLOOKUP(RiskRegister[[#This Row],[Residual Impact Level]],'Rating factors'!$F$4:$G$9,2,FALSE)</f>
        <v>--- Error ---</v>
      </c>
      <c r="V241" s="18" t="s">
        <v>89</v>
      </c>
      <c r="W241" s="19" t="str">
        <f>VLOOKUP(RiskRegister[[#This Row],[Residual Likelihood Level]],'Rating factors'!$F$16:$G$21,2,FALSE)</f>
        <v>--- Error ---</v>
      </c>
      <c r="X241" s="19" t="str">
        <f>IFERROR(VLOOKUP(RiskRegister[[#This Row],[Residual Risk Rating]],'Rating factors'!$F$30:$G$44,2,FALSE),"-- Error --")</f>
        <v>-- Error --</v>
      </c>
      <c r="Y241" s="19" t="str">
        <f>IFERROR(RiskRegister[[#This Row],[Residual Impact Rating]]*RiskRegister[[#This Row],[Residual Likelihood Rating]],"-- Error --")</f>
        <v>-- Error --</v>
      </c>
      <c r="Z241" s="18" t="s">
        <v>113</v>
      </c>
      <c r="AB241" s="61"/>
      <c r="AD241" s="22" t="str">
        <f ca="1">IF(ISBLANK(RiskRegister[[#This Row],[Risk Due Date]]), "Missing Risk Due Date", IF(RiskRegister[[#This Row],[Risk Due Date]] &lt; TODAY(), "Overdue", "Not Overdue"))</f>
        <v>Missing Risk Due Date</v>
      </c>
      <c r="AF241" s="22" t="str">
        <f>IF(ISBLANK(RiskRegister[[#This Row],[Risk Due Date]]), "Missing Risk Due Date", TEXT(RiskRegister[[#This Row],[Risk Due Date]], "YYYY-MM"))</f>
        <v>Missing Risk Due Date</v>
      </c>
      <c r="AG241" s="22" t="str">
        <f>IF(RiskRegister[[#This Row],[Created Date]]="","Created Date missing",(TEXT(RiskRegister[[#This Row],[Created Date]],"mmm") &amp; "-" &amp; YEAR(RiskRegister[[#This Row],[Created Date]])))</f>
        <v>Created Date missing</v>
      </c>
      <c r="AH241" s="79">
        <f>IF(RiskRegister[[#This Row],[Risk Status]]="Closed",RiskRegister[[#This Row],[Risk Close Date]],RiskRegister[[#This Row],[Risk Due Date]])</f>
        <v>0</v>
      </c>
      <c r="AI241" s="79">
        <f>IF(RiskRegister[[#This Row],[Risk-Change-Date]]=0,DATE(2030,1,1),RiskRegister[[#This Row],[Risk-Change-Date]])</f>
        <v>47484</v>
      </c>
      <c r="AJ241" s="22" t="str">
        <f>RiskRegister[[#This Row],[Inherent Impact Level]]&amp;"-"&amp;RiskRegister[[#This Row],[Inherent Likelihood Level]]</f>
        <v>-- Select Impact ----- Select Likelihood --</v>
      </c>
      <c r="AK241" s="22" t="str">
        <f>RiskRegister[[#This Row],[Residual Impact Level]]&amp;"-"&amp;RiskRegister[[#This Row],[Residual Likelihood Level]]</f>
        <v>-- Select Impact ----- Select Likelihood --</v>
      </c>
      <c r="AL241" s="22" t="str">
        <f t="shared" si="6"/>
        <v>Error</v>
      </c>
      <c r="AM241" s="22" t="str">
        <f>IF(RiskRegister[[#This Row],[Risk Status]]="Closed",RiskRegister[[#This Row],[Residual Impact Level]],RiskRegister[[#This Row],[Inherent Impact Level]])</f>
        <v>-- Select Impact --</v>
      </c>
      <c r="AN241" s="22" t="str">
        <f>IF(RiskRegister[[#This Row],[Risk Status]]="Closed",RiskRegister[[#This Row],[Residual Likelihood Level]],RiskRegister[[#This Row],[Inherent Likelihood Level]])</f>
        <v>-- Select Likelihood --</v>
      </c>
      <c r="AO241" s="22" t="str">
        <f>IF(RiskRegister[[#This Row],[Risk Status]]="Closed",RiskRegister[[#This Row],[Residual-I-L-Combo]],RiskRegister[[#This Row],[Inherent-I-L-Combo]])</f>
        <v>-- Select Impact ----- Select Likelihood --</v>
      </c>
      <c r="AP241" s="22" t="str">
        <f t="shared" si="7"/>
        <v>-- Error --</v>
      </c>
    </row>
    <row r="242" spans="1:42" s="18" customFormat="1" ht="64" x14ac:dyDescent="0.2">
      <c r="A242" s="18">
        <v>239</v>
      </c>
      <c r="G242" s="18" t="s">
        <v>87</v>
      </c>
      <c r="I242" s="18" t="s">
        <v>85</v>
      </c>
      <c r="L242" s="18" t="s">
        <v>112</v>
      </c>
      <c r="M242" s="19" t="str">
        <f>VLOOKUP(RiskRegister[[#This Row],[Inherent Impact Level]],'Rating factors'!$F$4:$G$9,2,FALSE)</f>
        <v>--- Error ---</v>
      </c>
      <c r="N242" s="18" t="s">
        <v>89</v>
      </c>
      <c r="O242" s="19" t="str">
        <f>VLOOKUP(RiskRegister[[#This Row],[Inherent Likelihood Level]],'Rating factors'!$F$16:$G$21,2,FALSE)</f>
        <v>--- Error ---</v>
      </c>
      <c r="P242" s="19" t="str">
        <f>IFERROR(VLOOKUP(RiskRegister[[#This Row],[Inherent Risk Rating]],'Rating factors'!$F$30:$G$44,2,FALSE),"-- Error --")</f>
        <v>-- Error --</v>
      </c>
      <c r="Q242" s="19" t="str">
        <f>IFERROR(RiskRegister[[#This Row],[Inherent Impact Rating]]*RiskRegister[[#This Row],[Inherent Likelihood Rating]],"-- Error --")</f>
        <v>-- Error --</v>
      </c>
      <c r="R242" s="18" t="s">
        <v>111</v>
      </c>
      <c r="T242" s="18" t="s">
        <v>112</v>
      </c>
      <c r="U242" s="19" t="str">
        <f>VLOOKUP(RiskRegister[[#This Row],[Residual Impact Level]],'Rating factors'!$F$4:$G$9,2,FALSE)</f>
        <v>--- Error ---</v>
      </c>
      <c r="V242" s="18" t="s">
        <v>89</v>
      </c>
      <c r="W242" s="19" t="str">
        <f>VLOOKUP(RiskRegister[[#This Row],[Residual Likelihood Level]],'Rating factors'!$F$16:$G$21,2,FALSE)</f>
        <v>--- Error ---</v>
      </c>
      <c r="X242" s="19" t="str">
        <f>IFERROR(VLOOKUP(RiskRegister[[#This Row],[Residual Risk Rating]],'Rating factors'!$F$30:$G$44,2,FALSE),"-- Error --")</f>
        <v>-- Error --</v>
      </c>
      <c r="Y242" s="19" t="str">
        <f>IFERROR(RiskRegister[[#This Row],[Residual Impact Rating]]*RiskRegister[[#This Row],[Residual Likelihood Rating]],"-- Error --")</f>
        <v>-- Error --</v>
      </c>
      <c r="Z242" s="18" t="s">
        <v>113</v>
      </c>
      <c r="AB242" s="61"/>
      <c r="AD242" s="22" t="str">
        <f ca="1">IF(ISBLANK(RiskRegister[[#This Row],[Risk Due Date]]), "Missing Risk Due Date", IF(RiskRegister[[#This Row],[Risk Due Date]] &lt; TODAY(), "Overdue", "Not Overdue"))</f>
        <v>Missing Risk Due Date</v>
      </c>
      <c r="AF242" s="22" t="str">
        <f>IF(ISBLANK(RiskRegister[[#This Row],[Risk Due Date]]), "Missing Risk Due Date", TEXT(RiskRegister[[#This Row],[Risk Due Date]], "YYYY-MM"))</f>
        <v>Missing Risk Due Date</v>
      </c>
      <c r="AG242" s="22" t="str">
        <f>IF(RiskRegister[[#This Row],[Created Date]]="","Created Date missing",(TEXT(RiskRegister[[#This Row],[Created Date]],"mmm") &amp; "-" &amp; YEAR(RiskRegister[[#This Row],[Created Date]])))</f>
        <v>Created Date missing</v>
      </c>
      <c r="AH242" s="79">
        <f>IF(RiskRegister[[#This Row],[Risk Status]]="Closed",RiskRegister[[#This Row],[Risk Close Date]],RiskRegister[[#This Row],[Risk Due Date]])</f>
        <v>0</v>
      </c>
      <c r="AI242" s="79">
        <f>IF(RiskRegister[[#This Row],[Risk-Change-Date]]=0,DATE(2030,1,1),RiskRegister[[#This Row],[Risk-Change-Date]])</f>
        <v>47484</v>
      </c>
      <c r="AJ242" s="22" t="str">
        <f>RiskRegister[[#This Row],[Inherent Impact Level]]&amp;"-"&amp;RiskRegister[[#This Row],[Inherent Likelihood Level]]</f>
        <v>-- Select Impact ----- Select Likelihood --</v>
      </c>
      <c r="AK242" s="22" t="str">
        <f>RiskRegister[[#This Row],[Residual Impact Level]]&amp;"-"&amp;RiskRegister[[#This Row],[Residual Likelihood Level]]</f>
        <v>-- Select Impact ----- Select Likelihood --</v>
      </c>
      <c r="AL242" s="22" t="str">
        <f t="shared" si="6"/>
        <v>Error</v>
      </c>
      <c r="AM242" s="22" t="str">
        <f>IF(RiskRegister[[#This Row],[Risk Status]]="Closed",RiskRegister[[#This Row],[Residual Impact Level]],RiskRegister[[#This Row],[Inherent Impact Level]])</f>
        <v>-- Select Impact --</v>
      </c>
      <c r="AN242" s="22" t="str">
        <f>IF(RiskRegister[[#This Row],[Risk Status]]="Closed",RiskRegister[[#This Row],[Residual Likelihood Level]],RiskRegister[[#This Row],[Inherent Likelihood Level]])</f>
        <v>-- Select Likelihood --</v>
      </c>
      <c r="AO242" s="22" t="str">
        <f>IF(RiskRegister[[#This Row],[Risk Status]]="Closed",RiskRegister[[#This Row],[Residual-I-L-Combo]],RiskRegister[[#This Row],[Inherent-I-L-Combo]])</f>
        <v>-- Select Impact ----- Select Likelihood --</v>
      </c>
      <c r="AP242" s="22" t="str">
        <f t="shared" si="7"/>
        <v>-- Error --</v>
      </c>
    </row>
    <row r="243" spans="1:42" s="18" customFormat="1" ht="64" x14ac:dyDescent="0.2">
      <c r="A243" s="18">
        <v>240</v>
      </c>
      <c r="G243" s="18" t="s">
        <v>87</v>
      </c>
      <c r="I243" s="18" t="s">
        <v>85</v>
      </c>
      <c r="L243" s="18" t="s">
        <v>112</v>
      </c>
      <c r="M243" s="19" t="str">
        <f>VLOOKUP(RiskRegister[[#This Row],[Inherent Impact Level]],'Rating factors'!$F$4:$G$9,2,FALSE)</f>
        <v>--- Error ---</v>
      </c>
      <c r="N243" s="18" t="s">
        <v>89</v>
      </c>
      <c r="O243" s="19" t="str">
        <f>VLOOKUP(RiskRegister[[#This Row],[Inherent Likelihood Level]],'Rating factors'!$F$16:$G$21,2,FALSE)</f>
        <v>--- Error ---</v>
      </c>
      <c r="P243" s="19" t="str">
        <f>IFERROR(VLOOKUP(RiskRegister[[#This Row],[Inherent Risk Rating]],'Rating factors'!$F$30:$G$44,2,FALSE),"-- Error --")</f>
        <v>-- Error --</v>
      </c>
      <c r="Q243" s="19" t="str">
        <f>IFERROR(RiskRegister[[#This Row],[Inherent Impact Rating]]*RiskRegister[[#This Row],[Inherent Likelihood Rating]],"-- Error --")</f>
        <v>-- Error --</v>
      </c>
      <c r="R243" s="18" t="s">
        <v>111</v>
      </c>
      <c r="T243" s="18" t="s">
        <v>112</v>
      </c>
      <c r="U243" s="19" t="str">
        <f>VLOOKUP(RiskRegister[[#This Row],[Residual Impact Level]],'Rating factors'!$F$4:$G$9,2,FALSE)</f>
        <v>--- Error ---</v>
      </c>
      <c r="V243" s="18" t="s">
        <v>89</v>
      </c>
      <c r="W243" s="19" t="str">
        <f>VLOOKUP(RiskRegister[[#This Row],[Residual Likelihood Level]],'Rating factors'!$F$16:$G$21,2,FALSE)</f>
        <v>--- Error ---</v>
      </c>
      <c r="X243" s="19" t="str">
        <f>IFERROR(VLOOKUP(RiskRegister[[#This Row],[Residual Risk Rating]],'Rating factors'!$F$30:$G$44,2,FALSE),"-- Error --")</f>
        <v>-- Error --</v>
      </c>
      <c r="Y243" s="19" t="str">
        <f>IFERROR(RiskRegister[[#This Row],[Residual Impact Rating]]*RiskRegister[[#This Row],[Residual Likelihood Rating]],"-- Error --")</f>
        <v>-- Error --</v>
      </c>
      <c r="Z243" s="18" t="s">
        <v>113</v>
      </c>
      <c r="AB243" s="61"/>
      <c r="AD243" s="22" t="str">
        <f ca="1">IF(ISBLANK(RiskRegister[[#This Row],[Risk Due Date]]), "Missing Risk Due Date", IF(RiskRegister[[#This Row],[Risk Due Date]] &lt; TODAY(), "Overdue", "Not Overdue"))</f>
        <v>Missing Risk Due Date</v>
      </c>
      <c r="AF243" s="22" t="str">
        <f>IF(ISBLANK(RiskRegister[[#This Row],[Risk Due Date]]), "Missing Risk Due Date", TEXT(RiskRegister[[#This Row],[Risk Due Date]], "YYYY-MM"))</f>
        <v>Missing Risk Due Date</v>
      </c>
      <c r="AG243" s="22" t="str">
        <f>IF(RiskRegister[[#This Row],[Created Date]]="","Created Date missing",(TEXT(RiskRegister[[#This Row],[Created Date]],"mmm") &amp; "-" &amp; YEAR(RiskRegister[[#This Row],[Created Date]])))</f>
        <v>Created Date missing</v>
      </c>
      <c r="AH243" s="79">
        <f>IF(RiskRegister[[#This Row],[Risk Status]]="Closed",RiskRegister[[#This Row],[Risk Close Date]],RiskRegister[[#This Row],[Risk Due Date]])</f>
        <v>0</v>
      </c>
      <c r="AI243" s="79">
        <f>IF(RiskRegister[[#This Row],[Risk-Change-Date]]=0,DATE(2030,1,1),RiskRegister[[#This Row],[Risk-Change-Date]])</f>
        <v>47484</v>
      </c>
      <c r="AJ243" s="22" t="str">
        <f>RiskRegister[[#This Row],[Inherent Impact Level]]&amp;"-"&amp;RiskRegister[[#This Row],[Inherent Likelihood Level]]</f>
        <v>-- Select Impact ----- Select Likelihood --</v>
      </c>
      <c r="AK243" s="22" t="str">
        <f>RiskRegister[[#This Row],[Residual Impact Level]]&amp;"-"&amp;RiskRegister[[#This Row],[Residual Likelihood Level]]</f>
        <v>-- Select Impact ----- Select Likelihood --</v>
      </c>
      <c r="AL243" s="22" t="str">
        <f t="shared" si="6"/>
        <v>Error</v>
      </c>
      <c r="AM243" s="22" t="str">
        <f>IF(RiskRegister[[#This Row],[Risk Status]]="Closed",RiskRegister[[#This Row],[Residual Impact Level]],RiskRegister[[#This Row],[Inherent Impact Level]])</f>
        <v>-- Select Impact --</v>
      </c>
      <c r="AN243" s="22" t="str">
        <f>IF(RiskRegister[[#This Row],[Risk Status]]="Closed",RiskRegister[[#This Row],[Residual Likelihood Level]],RiskRegister[[#This Row],[Inherent Likelihood Level]])</f>
        <v>-- Select Likelihood --</v>
      </c>
      <c r="AO243" s="22" t="str">
        <f>IF(RiskRegister[[#This Row],[Risk Status]]="Closed",RiskRegister[[#This Row],[Residual-I-L-Combo]],RiskRegister[[#This Row],[Inherent-I-L-Combo]])</f>
        <v>-- Select Impact ----- Select Likelihood --</v>
      </c>
      <c r="AP243" s="22" t="str">
        <f t="shared" si="7"/>
        <v>-- Error --</v>
      </c>
    </row>
    <row r="244" spans="1:42" s="18" customFormat="1" ht="64" x14ac:dyDescent="0.2">
      <c r="A244" s="18">
        <v>241</v>
      </c>
      <c r="G244" s="18" t="s">
        <v>87</v>
      </c>
      <c r="I244" s="18" t="s">
        <v>85</v>
      </c>
      <c r="L244" s="18" t="s">
        <v>112</v>
      </c>
      <c r="M244" s="19" t="str">
        <f>VLOOKUP(RiskRegister[[#This Row],[Inherent Impact Level]],'Rating factors'!$F$4:$G$9,2,FALSE)</f>
        <v>--- Error ---</v>
      </c>
      <c r="N244" s="18" t="s">
        <v>89</v>
      </c>
      <c r="O244" s="19" t="str">
        <f>VLOOKUP(RiskRegister[[#This Row],[Inherent Likelihood Level]],'Rating factors'!$F$16:$G$21,2,FALSE)</f>
        <v>--- Error ---</v>
      </c>
      <c r="P244" s="19" t="str">
        <f>IFERROR(VLOOKUP(RiskRegister[[#This Row],[Inherent Risk Rating]],'Rating factors'!$F$30:$G$44,2,FALSE),"-- Error --")</f>
        <v>-- Error --</v>
      </c>
      <c r="Q244" s="19" t="str">
        <f>IFERROR(RiskRegister[[#This Row],[Inherent Impact Rating]]*RiskRegister[[#This Row],[Inherent Likelihood Rating]],"-- Error --")</f>
        <v>-- Error --</v>
      </c>
      <c r="R244" s="18" t="s">
        <v>111</v>
      </c>
      <c r="T244" s="18" t="s">
        <v>112</v>
      </c>
      <c r="U244" s="19" t="str">
        <f>VLOOKUP(RiskRegister[[#This Row],[Residual Impact Level]],'Rating factors'!$F$4:$G$9,2,FALSE)</f>
        <v>--- Error ---</v>
      </c>
      <c r="V244" s="18" t="s">
        <v>89</v>
      </c>
      <c r="W244" s="19" t="str">
        <f>VLOOKUP(RiskRegister[[#This Row],[Residual Likelihood Level]],'Rating factors'!$F$16:$G$21,2,FALSE)</f>
        <v>--- Error ---</v>
      </c>
      <c r="X244" s="19" t="str">
        <f>IFERROR(VLOOKUP(RiskRegister[[#This Row],[Residual Risk Rating]],'Rating factors'!$F$30:$G$44,2,FALSE),"-- Error --")</f>
        <v>-- Error --</v>
      </c>
      <c r="Y244" s="19" t="str">
        <f>IFERROR(RiskRegister[[#This Row],[Residual Impact Rating]]*RiskRegister[[#This Row],[Residual Likelihood Rating]],"-- Error --")</f>
        <v>-- Error --</v>
      </c>
      <c r="Z244" s="18" t="s">
        <v>113</v>
      </c>
      <c r="AB244" s="61"/>
      <c r="AD244" s="22" t="str">
        <f ca="1">IF(ISBLANK(RiskRegister[[#This Row],[Risk Due Date]]), "Missing Risk Due Date", IF(RiskRegister[[#This Row],[Risk Due Date]] &lt; TODAY(), "Overdue", "Not Overdue"))</f>
        <v>Missing Risk Due Date</v>
      </c>
      <c r="AF244" s="22" t="str">
        <f>IF(ISBLANK(RiskRegister[[#This Row],[Risk Due Date]]), "Missing Risk Due Date", TEXT(RiskRegister[[#This Row],[Risk Due Date]], "YYYY-MM"))</f>
        <v>Missing Risk Due Date</v>
      </c>
      <c r="AG244" s="22" t="str">
        <f>IF(RiskRegister[[#This Row],[Created Date]]="","Created Date missing",(TEXT(RiskRegister[[#This Row],[Created Date]],"mmm") &amp; "-" &amp; YEAR(RiskRegister[[#This Row],[Created Date]])))</f>
        <v>Created Date missing</v>
      </c>
      <c r="AH244" s="79">
        <f>IF(RiskRegister[[#This Row],[Risk Status]]="Closed",RiskRegister[[#This Row],[Risk Close Date]],RiskRegister[[#This Row],[Risk Due Date]])</f>
        <v>0</v>
      </c>
      <c r="AI244" s="79">
        <f>IF(RiskRegister[[#This Row],[Risk-Change-Date]]=0,DATE(2030,1,1),RiskRegister[[#This Row],[Risk-Change-Date]])</f>
        <v>47484</v>
      </c>
      <c r="AJ244" s="22" t="str">
        <f>RiskRegister[[#This Row],[Inherent Impact Level]]&amp;"-"&amp;RiskRegister[[#This Row],[Inherent Likelihood Level]]</f>
        <v>-- Select Impact ----- Select Likelihood --</v>
      </c>
      <c r="AK244" s="22" t="str">
        <f>RiskRegister[[#This Row],[Residual Impact Level]]&amp;"-"&amp;RiskRegister[[#This Row],[Residual Likelihood Level]]</f>
        <v>-- Select Impact ----- Select Likelihood --</v>
      </c>
      <c r="AL244" s="22" t="str">
        <f t="shared" si="6"/>
        <v>Error</v>
      </c>
      <c r="AM244" s="22" t="str">
        <f>IF(RiskRegister[[#This Row],[Risk Status]]="Closed",RiskRegister[[#This Row],[Residual Impact Level]],RiskRegister[[#This Row],[Inherent Impact Level]])</f>
        <v>-- Select Impact --</v>
      </c>
      <c r="AN244" s="22" t="str">
        <f>IF(RiskRegister[[#This Row],[Risk Status]]="Closed",RiskRegister[[#This Row],[Residual Likelihood Level]],RiskRegister[[#This Row],[Inherent Likelihood Level]])</f>
        <v>-- Select Likelihood --</v>
      </c>
      <c r="AO244" s="22" t="str">
        <f>IF(RiskRegister[[#This Row],[Risk Status]]="Closed",RiskRegister[[#This Row],[Residual-I-L-Combo]],RiskRegister[[#This Row],[Inherent-I-L-Combo]])</f>
        <v>-- Select Impact ----- Select Likelihood --</v>
      </c>
      <c r="AP244" s="22" t="str">
        <f t="shared" si="7"/>
        <v>-- Error --</v>
      </c>
    </row>
    <row r="245" spans="1:42" s="18" customFormat="1" ht="64" x14ac:dyDescent="0.2">
      <c r="A245" s="18">
        <v>242</v>
      </c>
      <c r="G245" s="18" t="s">
        <v>87</v>
      </c>
      <c r="I245" s="18" t="s">
        <v>85</v>
      </c>
      <c r="L245" s="18" t="s">
        <v>112</v>
      </c>
      <c r="M245" s="19" t="str">
        <f>VLOOKUP(RiskRegister[[#This Row],[Inherent Impact Level]],'Rating factors'!$F$4:$G$9,2,FALSE)</f>
        <v>--- Error ---</v>
      </c>
      <c r="N245" s="18" t="s">
        <v>89</v>
      </c>
      <c r="O245" s="19" t="str">
        <f>VLOOKUP(RiskRegister[[#This Row],[Inherent Likelihood Level]],'Rating factors'!$F$16:$G$21,2,FALSE)</f>
        <v>--- Error ---</v>
      </c>
      <c r="P245" s="19" t="str">
        <f>IFERROR(VLOOKUP(RiskRegister[[#This Row],[Inherent Risk Rating]],'Rating factors'!$F$30:$G$44,2,FALSE),"-- Error --")</f>
        <v>-- Error --</v>
      </c>
      <c r="Q245" s="19" t="str">
        <f>IFERROR(RiskRegister[[#This Row],[Inherent Impact Rating]]*RiskRegister[[#This Row],[Inherent Likelihood Rating]],"-- Error --")</f>
        <v>-- Error --</v>
      </c>
      <c r="R245" s="18" t="s">
        <v>111</v>
      </c>
      <c r="T245" s="18" t="s">
        <v>112</v>
      </c>
      <c r="U245" s="19" t="str">
        <f>VLOOKUP(RiskRegister[[#This Row],[Residual Impact Level]],'Rating factors'!$F$4:$G$9,2,FALSE)</f>
        <v>--- Error ---</v>
      </c>
      <c r="V245" s="18" t="s">
        <v>89</v>
      </c>
      <c r="W245" s="19" t="str">
        <f>VLOOKUP(RiskRegister[[#This Row],[Residual Likelihood Level]],'Rating factors'!$F$16:$G$21,2,FALSE)</f>
        <v>--- Error ---</v>
      </c>
      <c r="X245" s="19" t="str">
        <f>IFERROR(VLOOKUP(RiskRegister[[#This Row],[Residual Risk Rating]],'Rating factors'!$F$30:$G$44,2,FALSE),"-- Error --")</f>
        <v>-- Error --</v>
      </c>
      <c r="Y245" s="19" t="str">
        <f>IFERROR(RiskRegister[[#This Row],[Residual Impact Rating]]*RiskRegister[[#This Row],[Residual Likelihood Rating]],"-- Error --")</f>
        <v>-- Error --</v>
      </c>
      <c r="Z245" s="18" t="s">
        <v>113</v>
      </c>
      <c r="AB245" s="61"/>
      <c r="AD245" s="22" t="str">
        <f ca="1">IF(ISBLANK(RiskRegister[[#This Row],[Risk Due Date]]), "Missing Risk Due Date", IF(RiskRegister[[#This Row],[Risk Due Date]] &lt; TODAY(), "Overdue", "Not Overdue"))</f>
        <v>Missing Risk Due Date</v>
      </c>
      <c r="AF245" s="22" t="str">
        <f>IF(ISBLANK(RiskRegister[[#This Row],[Risk Due Date]]), "Missing Risk Due Date", TEXT(RiskRegister[[#This Row],[Risk Due Date]], "YYYY-MM"))</f>
        <v>Missing Risk Due Date</v>
      </c>
      <c r="AG245" s="22" t="str">
        <f>IF(RiskRegister[[#This Row],[Created Date]]="","Created Date missing",(TEXT(RiskRegister[[#This Row],[Created Date]],"mmm") &amp; "-" &amp; YEAR(RiskRegister[[#This Row],[Created Date]])))</f>
        <v>Created Date missing</v>
      </c>
      <c r="AH245" s="79">
        <f>IF(RiskRegister[[#This Row],[Risk Status]]="Closed",RiskRegister[[#This Row],[Risk Close Date]],RiskRegister[[#This Row],[Risk Due Date]])</f>
        <v>0</v>
      </c>
      <c r="AI245" s="79">
        <f>IF(RiskRegister[[#This Row],[Risk-Change-Date]]=0,DATE(2030,1,1),RiskRegister[[#This Row],[Risk-Change-Date]])</f>
        <v>47484</v>
      </c>
      <c r="AJ245" s="22" t="str">
        <f>RiskRegister[[#This Row],[Inherent Impact Level]]&amp;"-"&amp;RiskRegister[[#This Row],[Inherent Likelihood Level]]</f>
        <v>-- Select Impact ----- Select Likelihood --</v>
      </c>
      <c r="AK245" s="22" t="str">
        <f>RiskRegister[[#This Row],[Residual Impact Level]]&amp;"-"&amp;RiskRegister[[#This Row],[Residual Likelihood Level]]</f>
        <v>-- Select Impact ----- Select Likelihood --</v>
      </c>
      <c r="AL245" s="22" t="str">
        <f t="shared" si="6"/>
        <v>Error</v>
      </c>
      <c r="AM245" s="22" t="str">
        <f>IF(RiskRegister[[#This Row],[Risk Status]]="Closed",RiskRegister[[#This Row],[Residual Impact Level]],RiskRegister[[#This Row],[Inherent Impact Level]])</f>
        <v>-- Select Impact --</v>
      </c>
      <c r="AN245" s="22" t="str">
        <f>IF(RiskRegister[[#This Row],[Risk Status]]="Closed",RiskRegister[[#This Row],[Residual Likelihood Level]],RiskRegister[[#This Row],[Inherent Likelihood Level]])</f>
        <v>-- Select Likelihood --</v>
      </c>
      <c r="AO245" s="22" t="str">
        <f>IF(RiskRegister[[#This Row],[Risk Status]]="Closed",RiskRegister[[#This Row],[Residual-I-L-Combo]],RiskRegister[[#This Row],[Inherent-I-L-Combo]])</f>
        <v>-- Select Impact ----- Select Likelihood --</v>
      </c>
      <c r="AP245" s="22" t="str">
        <f t="shared" si="7"/>
        <v>-- Error --</v>
      </c>
    </row>
    <row r="246" spans="1:42" s="18" customFormat="1" ht="64" x14ac:dyDescent="0.2">
      <c r="A246" s="18">
        <v>243</v>
      </c>
      <c r="G246" s="18" t="s">
        <v>87</v>
      </c>
      <c r="I246" s="18" t="s">
        <v>85</v>
      </c>
      <c r="L246" s="18" t="s">
        <v>112</v>
      </c>
      <c r="M246" s="19" t="str">
        <f>VLOOKUP(RiskRegister[[#This Row],[Inherent Impact Level]],'Rating factors'!$F$4:$G$9,2,FALSE)</f>
        <v>--- Error ---</v>
      </c>
      <c r="N246" s="18" t="s">
        <v>89</v>
      </c>
      <c r="O246" s="19" t="str">
        <f>VLOOKUP(RiskRegister[[#This Row],[Inherent Likelihood Level]],'Rating factors'!$F$16:$G$21,2,FALSE)</f>
        <v>--- Error ---</v>
      </c>
      <c r="P246" s="19" t="str">
        <f>IFERROR(VLOOKUP(RiskRegister[[#This Row],[Inherent Risk Rating]],'Rating factors'!$F$30:$G$44,2,FALSE),"-- Error --")</f>
        <v>-- Error --</v>
      </c>
      <c r="Q246" s="19" t="str">
        <f>IFERROR(RiskRegister[[#This Row],[Inherent Impact Rating]]*RiskRegister[[#This Row],[Inherent Likelihood Rating]],"-- Error --")</f>
        <v>-- Error --</v>
      </c>
      <c r="R246" s="18" t="s">
        <v>111</v>
      </c>
      <c r="T246" s="18" t="s">
        <v>112</v>
      </c>
      <c r="U246" s="19" t="str">
        <f>VLOOKUP(RiskRegister[[#This Row],[Residual Impact Level]],'Rating factors'!$F$4:$G$9,2,FALSE)</f>
        <v>--- Error ---</v>
      </c>
      <c r="V246" s="18" t="s">
        <v>89</v>
      </c>
      <c r="W246" s="19" t="str">
        <f>VLOOKUP(RiskRegister[[#This Row],[Residual Likelihood Level]],'Rating factors'!$F$16:$G$21,2,FALSE)</f>
        <v>--- Error ---</v>
      </c>
      <c r="X246" s="19" t="str">
        <f>IFERROR(VLOOKUP(RiskRegister[[#This Row],[Residual Risk Rating]],'Rating factors'!$F$30:$G$44,2,FALSE),"-- Error --")</f>
        <v>-- Error --</v>
      </c>
      <c r="Y246" s="19" t="str">
        <f>IFERROR(RiskRegister[[#This Row],[Residual Impact Rating]]*RiskRegister[[#This Row],[Residual Likelihood Rating]],"-- Error --")</f>
        <v>-- Error --</v>
      </c>
      <c r="Z246" s="18" t="s">
        <v>113</v>
      </c>
      <c r="AB246" s="61"/>
      <c r="AD246" s="22" t="str">
        <f ca="1">IF(ISBLANK(RiskRegister[[#This Row],[Risk Due Date]]), "Missing Risk Due Date", IF(RiskRegister[[#This Row],[Risk Due Date]] &lt; TODAY(), "Overdue", "Not Overdue"))</f>
        <v>Missing Risk Due Date</v>
      </c>
      <c r="AF246" s="22" t="str">
        <f>IF(ISBLANK(RiskRegister[[#This Row],[Risk Due Date]]), "Missing Risk Due Date", TEXT(RiskRegister[[#This Row],[Risk Due Date]], "YYYY-MM"))</f>
        <v>Missing Risk Due Date</v>
      </c>
      <c r="AG246" s="22" t="str">
        <f>IF(RiskRegister[[#This Row],[Created Date]]="","Created Date missing",(TEXT(RiskRegister[[#This Row],[Created Date]],"mmm") &amp; "-" &amp; YEAR(RiskRegister[[#This Row],[Created Date]])))</f>
        <v>Created Date missing</v>
      </c>
      <c r="AH246" s="79">
        <f>IF(RiskRegister[[#This Row],[Risk Status]]="Closed",RiskRegister[[#This Row],[Risk Close Date]],RiskRegister[[#This Row],[Risk Due Date]])</f>
        <v>0</v>
      </c>
      <c r="AI246" s="79">
        <f>IF(RiskRegister[[#This Row],[Risk-Change-Date]]=0,DATE(2030,1,1),RiskRegister[[#This Row],[Risk-Change-Date]])</f>
        <v>47484</v>
      </c>
      <c r="AJ246" s="22" t="str">
        <f>RiskRegister[[#This Row],[Inherent Impact Level]]&amp;"-"&amp;RiskRegister[[#This Row],[Inherent Likelihood Level]]</f>
        <v>-- Select Impact ----- Select Likelihood --</v>
      </c>
      <c r="AK246" s="22" t="str">
        <f>RiskRegister[[#This Row],[Residual Impact Level]]&amp;"-"&amp;RiskRegister[[#This Row],[Residual Likelihood Level]]</f>
        <v>-- Select Impact ----- Select Likelihood --</v>
      </c>
      <c r="AL246" s="22" t="str">
        <f t="shared" si="6"/>
        <v>Error</v>
      </c>
      <c r="AM246" s="22" t="str">
        <f>IF(RiskRegister[[#This Row],[Risk Status]]="Closed",RiskRegister[[#This Row],[Residual Impact Level]],RiskRegister[[#This Row],[Inherent Impact Level]])</f>
        <v>-- Select Impact --</v>
      </c>
      <c r="AN246" s="22" t="str">
        <f>IF(RiskRegister[[#This Row],[Risk Status]]="Closed",RiskRegister[[#This Row],[Residual Likelihood Level]],RiskRegister[[#This Row],[Inherent Likelihood Level]])</f>
        <v>-- Select Likelihood --</v>
      </c>
      <c r="AO246" s="22" t="str">
        <f>IF(RiskRegister[[#This Row],[Risk Status]]="Closed",RiskRegister[[#This Row],[Residual-I-L-Combo]],RiskRegister[[#This Row],[Inherent-I-L-Combo]])</f>
        <v>-- Select Impact ----- Select Likelihood --</v>
      </c>
      <c r="AP246" s="22" t="str">
        <f t="shared" si="7"/>
        <v>-- Error --</v>
      </c>
    </row>
    <row r="247" spans="1:42" s="18" customFormat="1" ht="64" x14ac:dyDescent="0.2">
      <c r="A247" s="18">
        <v>244</v>
      </c>
      <c r="G247" s="18" t="s">
        <v>87</v>
      </c>
      <c r="I247" s="18" t="s">
        <v>85</v>
      </c>
      <c r="L247" s="18" t="s">
        <v>112</v>
      </c>
      <c r="M247" s="19" t="str">
        <f>VLOOKUP(RiskRegister[[#This Row],[Inherent Impact Level]],'Rating factors'!$F$4:$G$9,2,FALSE)</f>
        <v>--- Error ---</v>
      </c>
      <c r="N247" s="18" t="s">
        <v>89</v>
      </c>
      <c r="O247" s="19" t="str">
        <f>VLOOKUP(RiskRegister[[#This Row],[Inherent Likelihood Level]],'Rating factors'!$F$16:$G$21,2,FALSE)</f>
        <v>--- Error ---</v>
      </c>
      <c r="P247" s="19" t="str">
        <f>IFERROR(VLOOKUP(RiskRegister[[#This Row],[Inherent Risk Rating]],'Rating factors'!$F$30:$G$44,2,FALSE),"-- Error --")</f>
        <v>-- Error --</v>
      </c>
      <c r="Q247" s="19" t="str">
        <f>IFERROR(RiskRegister[[#This Row],[Inherent Impact Rating]]*RiskRegister[[#This Row],[Inherent Likelihood Rating]],"-- Error --")</f>
        <v>-- Error --</v>
      </c>
      <c r="R247" s="18" t="s">
        <v>111</v>
      </c>
      <c r="T247" s="18" t="s">
        <v>112</v>
      </c>
      <c r="U247" s="19" t="str">
        <f>VLOOKUP(RiskRegister[[#This Row],[Residual Impact Level]],'Rating factors'!$F$4:$G$9,2,FALSE)</f>
        <v>--- Error ---</v>
      </c>
      <c r="V247" s="18" t="s">
        <v>89</v>
      </c>
      <c r="W247" s="19" t="str">
        <f>VLOOKUP(RiskRegister[[#This Row],[Residual Likelihood Level]],'Rating factors'!$F$16:$G$21,2,FALSE)</f>
        <v>--- Error ---</v>
      </c>
      <c r="X247" s="19" t="str">
        <f>IFERROR(VLOOKUP(RiskRegister[[#This Row],[Residual Risk Rating]],'Rating factors'!$F$30:$G$44,2,FALSE),"-- Error --")</f>
        <v>-- Error --</v>
      </c>
      <c r="Y247" s="19" t="str">
        <f>IFERROR(RiskRegister[[#This Row],[Residual Impact Rating]]*RiskRegister[[#This Row],[Residual Likelihood Rating]],"-- Error --")</f>
        <v>-- Error --</v>
      </c>
      <c r="Z247" s="18" t="s">
        <v>113</v>
      </c>
      <c r="AB247" s="61"/>
      <c r="AD247" s="22" t="str">
        <f ca="1">IF(ISBLANK(RiskRegister[[#This Row],[Risk Due Date]]), "Missing Risk Due Date", IF(RiskRegister[[#This Row],[Risk Due Date]] &lt; TODAY(), "Overdue", "Not Overdue"))</f>
        <v>Missing Risk Due Date</v>
      </c>
      <c r="AF247" s="22" t="str">
        <f>IF(ISBLANK(RiskRegister[[#This Row],[Risk Due Date]]), "Missing Risk Due Date", TEXT(RiskRegister[[#This Row],[Risk Due Date]], "YYYY-MM"))</f>
        <v>Missing Risk Due Date</v>
      </c>
      <c r="AG247" s="22" t="str">
        <f>IF(RiskRegister[[#This Row],[Created Date]]="","Created Date missing",(TEXT(RiskRegister[[#This Row],[Created Date]],"mmm") &amp; "-" &amp; YEAR(RiskRegister[[#This Row],[Created Date]])))</f>
        <v>Created Date missing</v>
      </c>
      <c r="AH247" s="79">
        <f>IF(RiskRegister[[#This Row],[Risk Status]]="Closed",RiskRegister[[#This Row],[Risk Close Date]],RiskRegister[[#This Row],[Risk Due Date]])</f>
        <v>0</v>
      </c>
      <c r="AI247" s="79">
        <f>IF(RiskRegister[[#This Row],[Risk-Change-Date]]=0,DATE(2030,1,1),RiskRegister[[#This Row],[Risk-Change-Date]])</f>
        <v>47484</v>
      </c>
      <c r="AJ247" s="22" t="str">
        <f>RiskRegister[[#This Row],[Inherent Impact Level]]&amp;"-"&amp;RiskRegister[[#This Row],[Inherent Likelihood Level]]</f>
        <v>-- Select Impact ----- Select Likelihood --</v>
      </c>
      <c r="AK247" s="22" t="str">
        <f>RiskRegister[[#This Row],[Residual Impact Level]]&amp;"-"&amp;RiskRegister[[#This Row],[Residual Likelihood Level]]</f>
        <v>-- Select Impact ----- Select Likelihood --</v>
      </c>
      <c r="AL247" s="22" t="str">
        <f t="shared" si="6"/>
        <v>Error</v>
      </c>
      <c r="AM247" s="22" t="str">
        <f>IF(RiskRegister[[#This Row],[Risk Status]]="Closed",RiskRegister[[#This Row],[Residual Impact Level]],RiskRegister[[#This Row],[Inherent Impact Level]])</f>
        <v>-- Select Impact --</v>
      </c>
      <c r="AN247" s="22" t="str">
        <f>IF(RiskRegister[[#This Row],[Risk Status]]="Closed",RiskRegister[[#This Row],[Residual Likelihood Level]],RiskRegister[[#This Row],[Inherent Likelihood Level]])</f>
        <v>-- Select Likelihood --</v>
      </c>
      <c r="AO247" s="22" t="str">
        <f>IF(RiskRegister[[#This Row],[Risk Status]]="Closed",RiskRegister[[#This Row],[Residual-I-L-Combo]],RiskRegister[[#This Row],[Inherent-I-L-Combo]])</f>
        <v>-- Select Impact ----- Select Likelihood --</v>
      </c>
      <c r="AP247" s="22" t="str">
        <f t="shared" si="7"/>
        <v>-- Error --</v>
      </c>
    </row>
    <row r="248" spans="1:42" s="18" customFormat="1" ht="64" x14ac:dyDescent="0.2">
      <c r="A248" s="18">
        <v>245</v>
      </c>
      <c r="G248" s="18" t="s">
        <v>87</v>
      </c>
      <c r="I248" s="18" t="s">
        <v>85</v>
      </c>
      <c r="L248" s="18" t="s">
        <v>112</v>
      </c>
      <c r="M248" s="19" t="str">
        <f>VLOOKUP(RiskRegister[[#This Row],[Inherent Impact Level]],'Rating factors'!$F$4:$G$9,2,FALSE)</f>
        <v>--- Error ---</v>
      </c>
      <c r="N248" s="18" t="s">
        <v>89</v>
      </c>
      <c r="O248" s="19" t="str">
        <f>VLOOKUP(RiskRegister[[#This Row],[Inherent Likelihood Level]],'Rating factors'!$F$16:$G$21,2,FALSE)</f>
        <v>--- Error ---</v>
      </c>
      <c r="P248" s="19" t="str">
        <f>IFERROR(VLOOKUP(RiskRegister[[#This Row],[Inherent Risk Rating]],'Rating factors'!$F$30:$G$44,2,FALSE),"-- Error --")</f>
        <v>-- Error --</v>
      </c>
      <c r="Q248" s="19" t="str">
        <f>IFERROR(RiskRegister[[#This Row],[Inherent Impact Rating]]*RiskRegister[[#This Row],[Inherent Likelihood Rating]],"-- Error --")</f>
        <v>-- Error --</v>
      </c>
      <c r="R248" s="18" t="s">
        <v>111</v>
      </c>
      <c r="T248" s="18" t="s">
        <v>112</v>
      </c>
      <c r="U248" s="19" t="str">
        <f>VLOOKUP(RiskRegister[[#This Row],[Residual Impact Level]],'Rating factors'!$F$4:$G$9,2,FALSE)</f>
        <v>--- Error ---</v>
      </c>
      <c r="V248" s="18" t="s">
        <v>89</v>
      </c>
      <c r="W248" s="19" t="str">
        <f>VLOOKUP(RiskRegister[[#This Row],[Residual Likelihood Level]],'Rating factors'!$F$16:$G$21,2,FALSE)</f>
        <v>--- Error ---</v>
      </c>
      <c r="X248" s="19" t="str">
        <f>IFERROR(VLOOKUP(RiskRegister[[#This Row],[Residual Risk Rating]],'Rating factors'!$F$30:$G$44,2,FALSE),"-- Error --")</f>
        <v>-- Error --</v>
      </c>
      <c r="Y248" s="19" t="str">
        <f>IFERROR(RiskRegister[[#This Row],[Residual Impact Rating]]*RiskRegister[[#This Row],[Residual Likelihood Rating]],"-- Error --")</f>
        <v>-- Error --</v>
      </c>
      <c r="Z248" s="18" t="s">
        <v>113</v>
      </c>
      <c r="AB248" s="61"/>
      <c r="AD248" s="22" t="str">
        <f ca="1">IF(ISBLANK(RiskRegister[[#This Row],[Risk Due Date]]), "Missing Risk Due Date", IF(RiskRegister[[#This Row],[Risk Due Date]] &lt; TODAY(), "Overdue", "Not Overdue"))</f>
        <v>Missing Risk Due Date</v>
      </c>
      <c r="AF248" s="22" t="str">
        <f>IF(ISBLANK(RiskRegister[[#This Row],[Risk Due Date]]), "Missing Risk Due Date", TEXT(RiskRegister[[#This Row],[Risk Due Date]], "YYYY-MM"))</f>
        <v>Missing Risk Due Date</v>
      </c>
      <c r="AG248" s="22" t="str">
        <f>IF(RiskRegister[[#This Row],[Created Date]]="","Created Date missing",(TEXT(RiskRegister[[#This Row],[Created Date]],"mmm") &amp; "-" &amp; YEAR(RiskRegister[[#This Row],[Created Date]])))</f>
        <v>Created Date missing</v>
      </c>
      <c r="AH248" s="79">
        <f>IF(RiskRegister[[#This Row],[Risk Status]]="Closed",RiskRegister[[#This Row],[Risk Close Date]],RiskRegister[[#This Row],[Risk Due Date]])</f>
        <v>0</v>
      </c>
      <c r="AI248" s="79">
        <f>IF(RiskRegister[[#This Row],[Risk-Change-Date]]=0,DATE(2030,1,1),RiskRegister[[#This Row],[Risk-Change-Date]])</f>
        <v>47484</v>
      </c>
      <c r="AJ248" s="22" t="str">
        <f>RiskRegister[[#This Row],[Inherent Impact Level]]&amp;"-"&amp;RiskRegister[[#This Row],[Inherent Likelihood Level]]</f>
        <v>-- Select Impact ----- Select Likelihood --</v>
      </c>
      <c r="AK248" s="22" t="str">
        <f>RiskRegister[[#This Row],[Residual Impact Level]]&amp;"-"&amp;RiskRegister[[#This Row],[Residual Likelihood Level]]</f>
        <v>-- Select Impact ----- Select Likelihood --</v>
      </c>
      <c r="AL248" s="22" t="str">
        <f t="shared" si="6"/>
        <v>Error</v>
      </c>
      <c r="AM248" s="22" t="str">
        <f>IF(RiskRegister[[#This Row],[Risk Status]]="Closed",RiskRegister[[#This Row],[Residual Impact Level]],RiskRegister[[#This Row],[Inherent Impact Level]])</f>
        <v>-- Select Impact --</v>
      </c>
      <c r="AN248" s="22" t="str">
        <f>IF(RiskRegister[[#This Row],[Risk Status]]="Closed",RiskRegister[[#This Row],[Residual Likelihood Level]],RiskRegister[[#This Row],[Inherent Likelihood Level]])</f>
        <v>-- Select Likelihood --</v>
      </c>
      <c r="AO248" s="22" t="str">
        <f>IF(RiskRegister[[#This Row],[Risk Status]]="Closed",RiskRegister[[#This Row],[Residual-I-L-Combo]],RiskRegister[[#This Row],[Inherent-I-L-Combo]])</f>
        <v>-- Select Impact ----- Select Likelihood --</v>
      </c>
      <c r="AP248" s="22" t="str">
        <f t="shared" si="7"/>
        <v>-- Error --</v>
      </c>
    </row>
    <row r="249" spans="1:42" s="18" customFormat="1" ht="64" x14ac:dyDescent="0.2">
      <c r="A249" s="18">
        <v>246</v>
      </c>
      <c r="G249" s="18" t="s">
        <v>87</v>
      </c>
      <c r="I249" s="18" t="s">
        <v>85</v>
      </c>
      <c r="L249" s="18" t="s">
        <v>112</v>
      </c>
      <c r="M249" s="19" t="str">
        <f>VLOOKUP(RiskRegister[[#This Row],[Inherent Impact Level]],'Rating factors'!$F$4:$G$9,2,FALSE)</f>
        <v>--- Error ---</v>
      </c>
      <c r="N249" s="18" t="s">
        <v>89</v>
      </c>
      <c r="O249" s="19" t="str">
        <f>VLOOKUP(RiskRegister[[#This Row],[Inherent Likelihood Level]],'Rating factors'!$F$16:$G$21,2,FALSE)</f>
        <v>--- Error ---</v>
      </c>
      <c r="P249" s="19" t="str">
        <f>IFERROR(VLOOKUP(RiskRegister[[#This Row],[Inherent Risk Rating]],'Rating factors'!$F$30:$G$44,2,FALSE),"-- Error --")</f>
        <v>-- Error --</v>
      </c>
      <c r="Q249" s="19" t="str">
        <f>IFERROR(RiskRegister[[#This Row],[Inherent Impact Rating]]*RiskRegister[[#This Row],[Inherent Likelihood Rating]],"-- Error --")</f>
        <v>-- Error --</v>
      </c>
      <c r="R249" s="18" t="s">
        <v>111</v>
      </c>
      <c r="T249" s="18" t="s">
        <v>112</v>
      </c>
      <c r="U249" s="19" t="str">
        <f>VLOOKUP(RiskRegister[[#This Row],[Residual Impact Level]],'Rating factors'!$F$4:$G$9,2,FALSE)</f>
        <v>--- Error ---</v>
      </c>
      <c r="V249" s="18" t="s">
        <v>89</v>
      </c>
      <c r="W249" s="19" t="str">
        <f>VLOOKUP(RiskRegister[[#This Row],[Residual Likelihood Level]],'Rating factors'!$F$16:$G$21,2,FALSE)</f>
        <v>--- Error ---</v>
      </c>
      <c r="X249" s="19" t="str">
        <f>IFERROR(VLOOKUP(RiskRegister[[#This Row],[Residual Risk Rating]],'Rating factors'!$F$30:$G$44,2,FALSE),"-- Error --")</f>
        <v>-- Error --</v>
      </c>
      <c r="Y249" s="19" t="str">
        <f>IFERROR(RiskRegister[[#This Row],[Residual Impact Rating]]*RiskRegister[[#This Row],[Residual Likelihood Rating]],"-- Error --")</f>
        <v>-- Error --</v>
      </c>
      <c r="Z249" s="18" t="s">
        <v>113</v>
      </c>
      <c r="AB249" s="61"/>
      <c r="AD249" s="22" t="str">
        <f ca="1">IF(ISBLANK(RiskRegister[[#This Row],[Risk Due Date]]), "Missing Risk Due Date", IF(RiskRegister[[#This Row],[Risk Due Date]] &lt; TODAY(), "Overdue", "Not Overdue"))</f>
        <v>Missing Risk Due Date</v>
      </c>
      <c r="AF249" s="22" t="str">
        <f>IF(ISBLANK(RiskRegister[[#This Row],[Risk Due Date]]), "Missing Risk Due Date", TEXT(RiskRegister[[#This Row],[Risk Due Date]], "YYYY-MM"))</f>
        <v>Missing Risk Due Date</v>
      </c>
      <c r="AG249" s="22" t="str">
        <f>IF(RiskRegister[[#This Row],[Created Date]]="","Created Date missing",(TEXT(RiskRegister[[#This Row],[Created Date]],"mmm") &amp; "-" &amp; YEAR(RiskRegister[[#This Row],[Created Date]])))</f>
        <v>Created Date missing</v>
      </c>
      <c r="AH249" s="79">
        <f>IF(RiskRegister[[#This Row],[Risk Status]]="Closed",RiskRegister[[#This Row],[Risk Close Date]],RiskRegister[[#This Row],[Risk Due Date]])</f>
        <v>0</v>
      </c>
      <c r="AI249" s="79">
        <f>IF(RiskRegister[[#This Row],[Risk-Change-Date]]=0,DATE(2030,1,1),RiskRegister[[#This Row],[Risk-Change-Date]])</f>
        <v>47484</v>
      </c>
      <c r="AJ249" s="22" t="str">
        <f>RiskRegister[[#This Row],[Inherent Impact Level]]&amp;"-"&amp;RiskRegister[[#This Row],[Inherent Likelihood Level]]</f>
        <v>-- Select Impact ----- Select Likelihood --</v>
      </c>
      <c r="AK249" s="22" t="str">
        <f>RiskRegister[[#This Row],[Residual Impact Level]]&amp;"-"&amp;RiskRegister[[#This Row],[Residual Likelihood Level]]</f>
        <v>-- Select Impact ----- Select Likelihood --</v>
      </c>
      <c r="AL249" s="22" t="str">
        <f t="shared" si="6"/>
        <v>Error</v>
      </c>
      <c r="AM249" s="22" t="str">
        <f>IF(RiskRegister[[#This Row],[Risk Status]]="Closed",RiskRegister[[#This Row],[Residual Impact Level]],RiskRegister[[#This Row],[Inherent Impact Level]])</f>
        <v>-- Select Impact --</v>
      </c>
      <c r="AN249" s="22" t="str">
        <f>IF(RiskRegister[[#This Row],[Risk Status]]="Closed",RiskRegister[[#This Row],[Residual Likelihood Level]],RiskRegister[[#This Row],[Inherent Likelihood Level]])</f>
        <v>-- Select Likelihood --</v>
      </c>
      <c r="AO249" s="22" t="str">
        <f>IF(RiskRegister[[#This Row],[Risk Status]]="Closed",RiskRegister[[#This Row],[Residual-I-L-Combo]],RiskRegister[[#This Row],[Inherent-I-L-Combo]])</f>
        <v>-- Select Impact ----- Select Likelihood --</v>
      </c>
      <c r="AP249" s="22" t="str">
        <f t="shared" si="7"/>
        <v>-- Error --</v>
      </c>
    </row>
    <row r="250" spans="1:42" s="18" customFormat="1" ht="64" x14ac:dyDescent="0.2">
      <c r="A250" s="18">
        <v>247</v>
      </c>
      <c r="G250" s="18" t="s">
        <v>87</v>
      </c>
      <c r="I250" s="18" t="s">
        <v>85</v>
      </c>
      <c r="L250" s="18" t="s">
        <v>112</v>
      </c>
      <c r="M250" s="19" t="str">
        <f>VLOOKUP(RiskRegister[[#This Row],[Inherent Impact Level]],'Rating factors'!$F$4:$G$9,2,FALSE)</f>
        <v>--- Error ---</v>
      </c>
      <c r="N250" s="18" t="s">
        <v>89</v>
      </c>
      <c r="O250" s="19" t="str">
        <f>VLOOKUP(RiskRegister[[#This Row],[Inherent Likelihood Level]],'Rating factors'!$F$16:$G$21,2,FALSE)</f>
        <v>--- Error ---</v>
      </c>
      <c r="P250" s="19" t="str">
        <f>IFERROR(VLOOKUP(RiskRegister[[#This Row],[Inherent Risk Rating]],'Rating factors'!$F$30:$G$44,2,FALSE),"-- Error --")</f>
        <v>-- Error --</v>
      </c>
      <c r="Q250" s="19" t="str">
        <f>IFERROR(RiskRegister[[#This Row],[Inherent Impact Rating]]*RiskRegister[[#This Row],[Inherent Likelihood Rating]],"-- Error --")</f>
        <v>-- Error --</v>
      </c>
      <c r="R250" s="18" t="s">
        <v>111</v>
      </c>
      <c r="T250" s="18" t="s">
        <v>112</v>
      </c>
      <c r="U250" s="19" t="str">
        <f>VLOOKUP(RiskRegister[[#This Row],[Residual Impact Level]],'Rating factors'!$F$4:$G$9,2,FALSE)</f>
        <v>--- Error ---</v>
      </c>
      <c r="V250" s="18" t="s">
        <v>89</v>
      </c>
      <c r="W250" s="19" t="str">
        <f>VLOOKUP(RiskRegister[[#This Row],[Residual Likelihood Level]],'Rating factors'!$F$16:$G$21,2,FALSE)</f>
        <v>--- Error ---</v>
      </c>
      <c r="X250" s="19" t="str">
        <f>IFERROR(VLOOKUP(RiskRegister[[#This Row],[Residual Risk Rating]],'Rating factors'!$F$30:$G$44,2,FALSE),"-- Error --")</f>
        <v>-- Error --</v>
      </c>
      <c r="Y250" s="19" t="str">
        <f>IFERROR(RiskRegister[[#This Row],[Residual Impact Rating]]*RiskRegister[[#This Row],[Residual Likelihood Rating]],"-- Error --")</f>
        <v>-- Error --</v>
      </c>
      <c r="Z250" s="18" t="s">
        <v>113</v>
      </c>
      <c r="AB250" s="61"/>
      <c r="AD250" s="22" t="str">
        <f ca="1">IF(ISBLANK(RiskRegister[[#This Row],[Risk Due Date]]), "Missing Risk Due Date", IF(RiskRegister[[#This Row],[Risk Due Date]] &lt; TODAY(), "Overdue", "Not Overdue"))</f>
        <v>Missing Risk Due Date</v>
      </c>
      <c r="AF250" s="22" t="str">
        <f>IF(ISBLANK(RiskRegister[[#This Row],[Risk Due Date]]), "Missing Risk Due Date", TEXT(RiskRegister[[#This Row],[Risk Due Date]], "YYYY-MM"))</f>
        <v>Missing Risk Due Date</v>
      </c>
      <c r="AG250" s="22" t="str">
        <f>IF(RiskRegister[[#This Row],[Created Date]]="","Created Date missing",(TEXT(RiskRegister[[#This Row],[Created Date]],"mmm") &amp; "-" &amp; YEAR(RiskRegister[[#This Row],[Created Date]])))</f>
        <v>Created Date missing</v>
      </c>
      <c r="AH250" s="79">
        <f>IF(RiskRegister[[#This Row],[Risk Status]]="Closed",RiskRegister[[#This Row],[Risk Close Date]],RiskRegister[[#This Row],[Risk Due Date]])</f>
        <v>0</v>
      </c>
      <c r="AI250" s="79">
        <f>IF(RiskRegister[[#This Row],[Risk-Change-Date]]=0,DATE(2030,1,1),RiskRegister[[#This Row],[Risk-Change-Date]])</f>
        <v>47484</v>
      </c>
      <c r="AJ250" s="22" t="str">
        <f>RiskRegister[[#This Row],[Inherent Impact Level]]&amp;"-"&amp;RiskRegister[[#This Row],[Inherent Likelihood Level]]</f>
        <v>-- Select Impact ----- Select Likelihood --</v>
      </c>
      <c r="AK250" s="22" t="str">
        <f>RiskRegister[[#This Row],[Residual Impact Level]]&amp;"-"&amp;RiskRegister[[#This Row],[Residual Likelihood Level]]</f>
        <v>-- Select Impact ----- Select Likelihood --</v>
      </c>
      <c r="AL250" s="22" t="str">
        <f t="shared" si="6"/>
        <v>Error</v>
      </c>
      <c r="AM250" s="22" t="str">
        <f>IF(RiskRegister[[#This Row],[Risk Status]]="Closed",RiskRegister[[#This Row],[Residual Impact Level]],RiskRegister[[#This Row],[Inherent Impact Level]])</f>
        <v>-- Select Impact --</v>
      </c>
      <c r="AN250" s="22" t="str">
        <f>IF(RiskRegister[[#This Row],[Risk Status]]="Closed",RiskRegister[[#This Row],[Residual Likelihood Level]],RiskRegister[[#This Row],[Inherent Likelihood Level]])</f>
        <v>-- Select Likelihood --</v>
      </c>
      <c r="AO250" s="22" t="str">
        <f>IF(RiskRegister[[#This Row],[Risk Status]]="Closed",RiskRegister[[#This Row],[Residual-I-L-Combo]],RiskRegister[[#This Row],[Inherent-I-L-Combo]])</f>
        <v>-- Select Impact ----- Select Likelihood --</v>
      </c>
      <c r="AP250" s="22" t="str">
        <f t="shared" si="7"/>
        <v>-- Error --</v>
      </c>
    </row>
    <row r="251" spans="1:42" s="18" customFormat="1" ht="64" x14ac:dyDescent="0.2">
      <c r="A251" s="18">
        <v>248</v>
      </c>
      <c r="G251" s="18" t="s">
        <v>87</v>
      </c>
      <c r="I251" s="18" t="s">
        <v>85</v>
      </c>
      <c r="L251" s="18" t="s">
        <v>112</v>
      </c>
      <c r="M251" s="19" t="str">
        <f>VLOOKUP(RiskRegister[[#This Row],[Inherent Impact Level]],'Rating factors'!$F$4:$G$9,2,FALSE)</f>
        <v>--- Error ---</v>
      </c>
      <c r="N251" s="18" t="s">
        <v>89</v>
      </c>
      <c r="O251" s="19" t="str">
        <f>VLOOKUP(RiskRegister[[#This Row],[Inherent Likelihood Level]],'Rating factors'!$F$16:$G$21,2,FALSE)</f>
        <v>--- Error ---</v>
      </c>
      <c r="P251" s="19" t="str">
        <f>IFERROR(VLOOKUP(RiskRegister[[#This Row],[Inherent Risk Rating]],'Rating factors'!$F$30:$G$44,2,FALSE),"-- Error --")</f>
        <v>-- Error --</v>
      </c>
      <c r="Q251" s="19" t="str">
        <f>IFERROR(RiskRegister[[#This Row],[Inherent Impact Rating]]*RiskRegister[[#This Row],[Inherent Likelihood Rating]],"-- Error --")</f>
        <v>-- Error --</v>
      </c>
      <c r="R251" s="18" t="s">
        <v>111</v>
      </c>
      <c r="T251" s="18" t="s">
        <v>112</v>
      </c>
      <c r="U251" s="19" t="str">
        <f>VLOOKUP(RiskRegister[[#This Row],[Residual Impact Level]],'Rating factors'!$F$4:$G$9,2,FALSE)</f>
        <v>--- Error ---</v>
      </c>
      <c r="V251" s="18" t="s">
        <v>89</v>
      </c>
      <c r="W251" s="19" t="str">
        <f>VLOOKUP(RiskRegister[[#This Row],[Residual Likelihood Level]],'Rating factors'!$F$16:$G$21,2,FALSE)</f>
        <v>--- Error ---</v>
      </c>
      <c r="X251" s="19" t="str">
        <f>IFERROR(VLOOKUP(RiskRegister[[#This Row],[Residual Risk Rating]],'Rating factors'!$F$30:$G$44,2,FALSE),"-- Error --")</f>
        <v>-- Error --</v>
      </c>
      <c r="Y251" s="19" t="str">
        <f>IFERROR(RiskRegister[[#This Row],[Residual Impact Rating]]*RiskRegister[[#This Row],[Residual Likelihood Rating]],"-- Error --")</f>
        <v>-- Error --</v>
      </c>
      <c r="Z251" s="18" t="s">
        <v>113</v>
      </c>
      <c r="AB251" s="61"/>
      <c r="AD251" s="22" t="str">
        <f ca="1">IF(ISBLANK(RiskRegister[[#This Row],[Risk Due Date]]), "Missing Risk Due Date", IF(RiskRegister[[#This Row],[Risk Due Date]] &lt; TODAY(), "Overdue", "Not Overdue"))</f>
        <v>Missing Risk Due Date</v>
      </c>
      <c r="AF251" s="22" t="str">
        <f>IF(ISBLANK(RiskRegister[[#This Row],[Risk Due Date]]), "Missing Risk Due Date", TEXT(RiskRegister[[#This Row],[Risk Due Date]], "YYYY-MM"))</f>
        <v>Missing Risk Due Date</v>
      </c>
      <c r="AG251" s="22" t="str">
        <f>IF(RiskRegister[[#This Row],[Created Date]]="","Created Date missing",(TEXT(RiskRegister[[#This Row],[Created Date]],"mmm") &amp; "-" &amp; YEAR(RiskRegister[[#This Row],[Created Date]])))</f>
        <v>Created Date missing</v>
      </c>
      <c r="AH251" s="79">
        <f>IF(RiskRegister[[#This Row],[Risk Status]]="Closed",RiskRegister[[#This Row],[Risk Close Date]],RiskRegister[[#This Row],[Risk Due Date]])</f>
        <v>0</v>
      </c>
      <c r="AI251" s="79">
        <f>IF(RiskRegister[[#This Row],[Risk-Change-Date]]=0,DATE(2030,1,1),RiskRegister[[#This Row],[Risk-Change-Date]])</f>
        <v>47484</v>
      </c>
      <c r="AJ251" s="22" t="str">
        <f>RiskRegister[[#This Row],[Inherent Impact Level]]&amp;"-"&amp;RiskRegister[[#This Row],[Inherent Likelihood Level]]</f>
        <v>-- Select Impact ----- Select Likelihood --</v>
      </c>
      <c r="AK251" s="22" t="str">
        <f>RiskRegister[[#This Row],[Residual Impact Level]]&amp;"-"&amp;RiskRegister[[#This Row],[Residual Likelihood Level]]</f>
        <v>-- Select Impact ----- Select Likelihood --</v>
      </c>
      <c r="AL251" s="22" t="str">
        <f t="shared" si="6"/>
        <v>Error</v>
      </c>
      <c r="AM251" s="22" t="str">
        <f>IF(RiskRegister[[#This Row],[Risk Status]]="Closed",RiskRegister[[#This Row],[Residual Impact Level]],RiskRegister[[#This Row],[Inherent Impact Level]])</f>
        <v>-- Select Impact --</v>
      </c>
      <c r="AN251" s="22" t="str">
        <f>IF(RiskRegister[[#This Row],[Risk Status]]="Closed",RiskRegister[[#This Row],[Residual Likelihood Level]],RiskRegister[[#This Row],[Inherent Likelihood Level]])</f>
        <v>-- Select Likelihood --</v>
      </c>
      <c r="AO251" s="22" t="str">
        <f>IF(RiskRegister[[#This Row],[Risk Status]]="Closed",RiskRegister[[#This Row],[Residual-I-L-Combo]],RiskRegister[[#This Row],[Inherent-I-L-Combo]])</f>
        <v>-- Select Impact ----- Select Likelihood --</v>
      </c>
      <c r="AP251" s="22" t="str">
        <f t="shared" si="7"/>
        <v>-- Error --</v>
      </c>
    </row>
    <row r="252" spans="1:42" s="18" customFormat="1" ht="64" x14ac:dyDescent="0.2">
      <c r="A252" s="18">
        <v>249</v>
      </c>
      <c r="G252" s="18" t="s">
        <v>87</v>
      </c>
      <c r="I252" s="18" t="s">
        <v>85</v>
      </c>
      <c r="L252" s="18" t="s">
        <v>112</v>
      </c>
      <c r="M252" s="19" t="str">
        <f>VLOOKUP(RiskRegister[[#This Row],[Inherent Impact Level]],'Rating factors'!$F$4:$G$9,2,FALSE)</f>
        <v>--- Error ---</v>
      </c>
      <c r="N252" s="18" t="s">
        <v>89</v>
      </c>
      <c r="O252" s="19" t="str">
        <f>VLOOKUP(RiskRegister[[#This Row],[Inherent Likelihood Level]],'Rating factors'!$F$16:$G$21,2,FALSE)</f>
        <v>--- Error ---</v>
      </c>
      <c r="P252" s="19" t="str">
        <f>IFERROR(VLOOKUP(RiskRegister[[#This Row],[Inherent Risk Rating]],'Rating factors'!$F$30:$G$44,2,FALSE),"-- Error --")</f>
        <v>-- Error --</v>
      </c>
      <c r="Q252" s="19" t="str">
        <f>IFERROR(RiskRegister[[#This Row],[Inherent Impact Rating]]*RiskRegister[[#This Row],[Inherent Likelihood Rating]],"-- Error --")</f>
        <v>-- Error --</v>
      </c>
      <c r="R252" s="18" t="s">
        <v>111</v>
      </c>
      <c r="T252" s="18" t="s">
        <v>112</v>
      </c>
      <c r="U252" s="19" t="str">
        <f>VLOOKUP(RiskRegister[[#This Row],[Residual Impact Level]],'Rating factors'!$F$4:$G$9,2,FALSE)</f>
        <v>--- Error ---</v>
      </c>
      <c r="V252" s="18" t="s">
        <v>89</v>
      </c>
      <c r="W252" s="19" t="str">
        <f>VLOOKUP(RiskRegister[[#This Row],[Residual Likelihood Level]],'Rating factors'!$F$16:$G$21,2,FALSE)</f>
        <v>--- Error ---</v>
      </c>
      <c r="X252" s="19" t="str">
        <f>IFERROR(VLOOKUP(RiskRegister[[#This Row],[Residual Risk Rating]],'Rating factors'!$F$30:$G$44,2,FALSE),"-- Error --")</f>
        <v>-- Error --</v>
      </c>
      <c r="Y252" s="19" t="str">
        <f>IFERROR(RiskRegister[[#This Row],[Residual Impact Rating]]*RiskRegister[[#This Row],[Residual Likelihood Rating]],"-- Error --")</f>
        <v>-- Error --</v>
      </c>
      <c r="Z252" s="18" t="s">
        <v>113</v>
      </c>
      <c r="AB252" s="61"/>
      <c r="AD252" s="22" t="str">
        <f ca="1">IF(ISBLANK(RiskRegister[[#This Row],[Risk Due Date]]), "Missing Risk Due Date", IF(RiskRegister[[#This Row],[Risk Due Date]] &lt; TODAY(), "Overdue", "Not Overdue"))</f>
        <v>Missing Risk Due Date</v>
      </c>
      <c r="AF252" s="22" t="str">
        <f>IF(ISBLANK(RiskRegister[[#This Row],[Risk Due Date]]), "Missing Risk Due Date", TEXT(RiskRegister[[#This Row],[Risk Due Date]], "YYYY-MM"))</f>
        <v>Missing Risk Due Date</v>
      </c>
      <c r="AG252" s="22" t="str">
        <f>IF(RiskRegister[[#This Row],[Created Date]]="","Created Date missing",(TEXT(RiskRegister[[#This Row],[Created Date]],"mmm") &amp; "-" &amp; YEAR(RiskRegister[[#This Row],[Created Date]])))</f>
        <v>Created Date missing</v>
      </c>
      <c r="AH252" s="79">
        <f>IF(RiskRegister[[#This Row],[Risk Status]]="Closed",RiskRegister[[#This Row],[Risk Close Date]],RiskRegister[[#This Row],[Risk Due Date]])</f>
        <v>0</v>
      </c>
      <c r="AI252" s="79">
        <f>IF(RiskRegister[[#This Row],[Risk-Change-Date]]=0,DATE(2030,1,1),RiskRegister[[#This Row],[Risk-Change-Date]])</f>
        <v>47484</v>
      </c>
      <c r="AJ252" s="22" t="str">
        <f>RiskRegister[[#This Row],[Inherent Impact Level]]&amp;"-"&amp;RiskRegister[[#This Row],[Inherent Likelihood Level]]</f>
        <v>-- Select Impact ----- Select Likelihood --</v>
      </c>
      <c r="AK252" s="22" t="str">
        <f>RiskRegister[[#This Row],[Residual Impact Level]]&amp;"-"&amp;RiskRegister[[#This Row],[Residual Likelihood Level]]</f>
        <v>-- Select Impact ----- Select Likelihood --</v>
      </c>
      <c r="AL252" s="22" t="str">
        <f t="shared" si="6"/>
        <v>Error</v>
      </c>
      <c r="AM252" s="22" t="str">
        <f>IF(RiskRegister[[#This Row],[Risk Status]]="Closed",RiskRegister[[#This Row],[Residual Impact Level]],RiskRegister[[#This Row],[Inherent Impact Level]])</f>
        <v>-- Select Impact --</v>
      </c>
      <c r="AN252" s="22" t="str">
        <f>IF(RiskRegister[[#This Row],[Risk Status]]="Closed",RiskRegister[[#This Row],[Residual Likelihood Level]],RiskRegister[[#This Row],[Inherent Likelihood Level]])</f>
        <v>-- Select Likelihood --</v>
      </c>
      <c r="AO252" s="22" t="str">
        <f>IF(RiskRegister[[#This Row],[Risk Status]]="Closed",RiskRegister[[#This Row],[Residual-I-L-Combo]],RiskRegister[[#This Row],[Inherent-I-L-Combo]])</f>
        <v>-- Select Impact ----- Select Likelihood --</v>
      </c>
      <c r="AP252" s="22" t="str">
        <f t="shared" si="7"/>
        <v>-- Error --</v>
      </c>
    </row>
    <row r="253" spans="1:42" s="18" customFormat="1" ht="64" x14ac:dyDescent="0.2">
      <c r="A253" s="18">
        <v>250</v>
      </c>
      <c r="G253" s="18" t="s">
        <v>87</v>
      </c>
      <c r="I253" s="18" t="s">
        <v>85</v>
      </c>
      <c r="L253" s="18" t="s">
        <v>112</v>
      </c>
      <c r="M253" s="19" t="str">
        <f>VLOOKUP(RiskRegister[[#This Row],[Inherent Impact Level]],'Rating factors'!$F$4:$G$9,2,FALSE)</f>
        <v>--- Error ---</v>
      </c>
      <c r="N253" s="18" t="s">
        <v>89</v>
      </c>
      <c r="O253" s="19" t="str">
        <f>VLOOKUP(RiskRegister[[#This Row],[Inherent Likelihood Level]],'Rating factors'!$F$16:$G$21,2,FALSE)</f>
        <v>--- Error ---</v>
      </c>
      <c r="P253" s="19" t="str">
        <f>IFERROR(VLOOKUP(RiskRegister[[#This Row],[Inherent Risk Rating]],'Rating factors'!$F$30:$G$44,2,FALSE),"-- Error --")</f>
        <v>-- Error --</v>
      </c>
      <c r="Q253" s="19" t="str">
        <f>IFERROR(RiskRegister[[#This Row],[Inherent Impact Rating]]*RiskRegister[[#This Row],[Inherent Likelihood Rating]],"-- Error --")</f>
        <v>-- Error --</v>
      </c>
      <c r="R253" s="18" t="s">
        <v>111</v>
      </c>
      <c r="T253" s="18" t="s">
        <v>112</v>
      </c>
      <c r="U253" s="19" t="str">
        <f>VLOOKUP(RiskRegister[[#This Row],[Residual Impact Level]],'Rating factors'!$F$4:$G$9,2,FALSE)</f>
        <v>--- Error ---</v>
      </c>
      <c r="V253" s="18" t="s">
        <v>89</v>
      </c>
      <c r="W253" s="19" t="str">
        <f>VLOOKUP(RiskRegister[[#This Row],[Residual Likelihood Level]],'Rating factors'!$F$16:$G$21,2,FALSE)</f>
        <v>--- Error ---</v>
      </c>
      <c r="X253" s="19" t="str">
        <f>IFERROR(VLOOKUP(RiskRegister[[#This Row],[Residual Risk Rating]],'Rating factors'!$F$30:$G$44,2,FALSE),"-- Error --")</f>
        <v>-- Error --</v>
      </c>
      <c r="Y253" s="19" t="str">
        <f>IFERROR(RiskRegister[[#This Row],[Residual Impact Rating]]*RiskRegister[[#This Row],[Residual Likelihood Rating]],"-- Error --")</f>
        <v>-- Error --</v>
      </c>
      <c r="Z253" s="18" t="s">
        <v>113</v>
      </c>
      <c r="AB253" s="61"/>
      <c r="AD253" s="22" t="str">
        <f ca="1">IF(ISBLANK(RiskRegister[[#This Row],[Risk Due Date]]), "Missing Risk Due Date", IF(RiskRegister[[#This Row],[Risk Due Date]] &lt; TODAY(), "Overdue", "Not Overdue"))</f>
        <v>Missing Risk Due Date</v>
      </c>
      <c r="AF253" s="22" t="str">
        <f>IF(ISBLANK(RiskRegister[[#This Row],[Risk Due Date]]), "Missing Risk Due Date", TEXT(RiskRegister[[#This Row],[Risk Due Date]], "YYYY-MM"))</f>
        <v>Missing Risk Due Date</v>
      </c>
      <c r="AG253" s="22" t="str">
        <f>IF(RiskRegister[[#This Row],[Created Date]]="","Created Date missing",(TEXT(RiskRegister[[#This Row],[Created Date]],"mmm") &amp; "-" &amp; YEAR(RiskRegister[[#This Row],[Created Date]])))</f>
        <v>Created Date missing</v>
      </c>
      <c r="AH253" s="79">
        <f>IF(RiskRegister[[#This Row],[Risk Status]]="Closed",RiskRegister[[#This Row],[Risk Close Date]],RiskRegister[[#This Row],[Risk Due Date]])</f>
        <v>0</v>
      </c>
      <c r="AI253" s="79">
        <f>IF(RiskRegister[[#This Row],[Risk-Change-Date]]=0,DATE(2030,1,1),RiskRegister[[#This Row],[Risk-Change-Date]])</f>
        <v>47484</v>
      </c>
      <c r="AJ253" s="22" t="str">
        <f>RiskRegister[[#This Row],[Inherent Impact Level]]&amp;"-"&amp;RiskRegister[[#This Row],[Inherent Likelihood Level]]</f>
        <v>-- Select Impact ----- Select Likelihood --</v>
      </c>
      <c r="AK253" s="22" t="str">
        <f>RiskRegister[[#This Row],[Residual Impact Level]]&amp;"-"&amp;RiskRegister[[#This Row],[Residual Likelihood Level]]</f>
        <v>-- Select Impact ----- Select Likelihood --</v>
      </c>
      <c r="AL253" s="22" t="str">
        <f t="shared" si="6"/>
        <v>Error</v>
      </c>
      <c r="AM253" s="22" t="str">
        <f>IF(RiskRegister[[#This Row],[Risk Status]]="Closed",RiskRegister[[#This Row],[Residual Impact Level]],RiskRegister[[#This Row],[Inherent Impact Level]])</f>
        <v>-- Select Impact --</v>
      </c>
      <c r="AN253" s="22" t="str">
        <f>IF(RiskRegister[[#This Row],[Risk Status]]="Closed",RiskRegister[[#This Row],[Residual Likelihood Level]],RiskRegister[[#This Row],[Inherent Likelihood Level]])</f>
        <v>-- Select Likelihood --</v>
      </c>
      <c r="AO253" s="22" t="str">
        <f>IF(RiskRegister[[#This Row],[Risk Status]]="Closed",RiskRegister[[#This Row],[Residual-I-L-Combo]],RiskRegister[[#This Row],[Inherent-I-L-Combo]])</f>
        <v>-- Select Impact ----- Select Likelihood --</v>
      </c>
      <c r="AP253" s="22" t="str">
        <f t="shared" si="7"/>
        <v>-- Error --</v>
      </c>
    </row>
    <row r="254" spans="1:42" s="18" customFormat="1" ht="64" x14ac:dyDescent="0.2">
      <c r="A254" s="18">
        <v>251</v>
      </c>
      <c r="G254" s="18" t="s">
        <v>87</v>
      </c>
      <c r="I254" s="18" t="s">
        <v>85</v>
      </c>
      <c r="L254" s="18" t="s">
        <v>112</v>
      </c>
      <c r="M254" s="19" t="str">
        <f>VLOOKUP(RiskRegister[[#This Row],[Inherent Impact Level]],'Rating factors'!$F$4:$G$9,2,FALSE)</f>
        <v>--- Error ---</v>
      </c>
      <c r="N254" s="18" t="s">
        <v>89</v>
      </c>
      <c r="O254" s="19" t="str">
        <f>VLOOKUP(RiskRegister[[#This Row],[Inherent Likelihood Level]],'Rating factors'!$F$16:$G$21,2,FALSE)</f>
        <v>--- Error ---</v>
      </c>
      <c r="P254" s="19" t="str">
        <f>IFERROR(VLOOKUP(RiskRegister[[#This Row],[Inherent Risk Rating]],'Rating factors'!$F$30:$G$44,2,FALSE),"-- Error --")</f>
        <v>-- Error --</v>
      </c>
      <c r="Q254" s="19" t="str">
        <f>IFERROR(RiskRegister[[#This Row],[Inherent Impact Rating]]*RiskRegister[[#This Row],[Inherent Likelihood Rating]],"-- Error --")</f>
        <v>-- Error --</v>
      </c>
      <c r="R254" s="18" t="s">
        <v>111</v>
      </c>
      <c r="T254" s="18" t="s">
        <v>112</v>
      </c>
      <c r="U254" s="19" t="str">
        <f>VLOOKUP(RiskRegister[[#This Row],[Residual Impact Level]],'Rating factors'!$F$4:$G$9,2,FALSE)</f>
        <v>--- Error ---</v>
      </c>
      <c r="V254" s="18" t="s">
        <v>89</v>
      </c>
      <c r="W254" s="19" t="str">
        <f>VLOOKUP(RiskRegister[[#This Row],[Residual Likelihood Level]],'Rating factors'!$F$16:$G$21,2,FALSE)</f>
        <v>--- Error ---</v>
      </c>
      <c r="X254" s="19" t="str">
        <f>IFERROR(VLOOKUP(RiskRegister[[#This Row],[Residual Risk Rating]],'Rating factors'!$F$30:$G$44,2,FALSE),"-- Error --")</f>
        <v>-- Error --</v>
      </c>
      <c r="Y254" s="19" t="str">
        <f>IFERROR(RiskRegister[[#This Row],[Residual Impact Rating]]*RiskRegister[[#This Row],[Residual Likelihood Rating]],"-- Error --")</f>
        <v>-- Error --</v>
      </c>
      <c r="Z254" s="18" t="s">
        <v>113</v>
      </c>
      <c r="AB254" s="61"/>
      <c r="AD254" s="22" t="str">
        <f ca="1">IF(ISBLANK(RiskRegister[[#This Row],[Risk Due Date]]), "Missing Risk Due Date", IF(RiskRegister[[#This Row],[Risk Due Date]] &lt; TODAY(), "Overdue", "Not Overdue"))</f>
        <v>Missing Risk Due Date</v>
      </c>
      <c r="AF254" s="22" t="str">
        <f>IF(ISBLANK(RiskRegister[[#This Row],[Risk Due Date]]), "Missing Risk Due Date", TEXT(RiskRegister[[#This Row],[Risk Due Date]], "YYYY-MM"))</f>
        <v>Missing Risk Due Date</v>
      </c>
      <c r="AG254" s="22" t="str">
        <f>IF(RiskRegister[[#This Row],[Created Date]]="","Created Date missing",(TEXT(RiskRegister[[#This Row],[Created Date]],"mmm") &amp; "-" &amp; YEAR(RiskRegister[[#This Row],[Created Date]])))</f>
        <v>Created Date missing</v>
      </c>
      <c r="AH254" s="79">
        <f>IF(RiskRegister[[#This Row],[Risk Status]]="Closed",RiskRegister[[#This Row],[Risk Close Date]],RiskRegister[[#This Row],[Risk Due Date]])</f>
        <v>0</v>
      </c>
      <c r="AI254" s="79">
        <f>IF(RiskRegister[[#This Row],[Risk-Change-Date]]=0,DATE(2030,1,1),RiskRegister[[#This Row],[Risk-Change-Date]])</f>
        <v>47484</v>
      </c>
      <c r="AJ254" s="22" t="str">
        <f>RiskRegister[[#This Row],[Inherent Impact Level]]&amp;"-"&amp;RiskRegister[[#This Row],[Inherent Likelihood Level]]</f>
        <v>-- Select Impact ----- Select Likelihood --</v>
      </c>
      <c r="AK254" s="22" t="str">
        <f>RiskRegister[[#This Row],[Residual Impact Level]]&amp;"-"&amp;RiskRegister[[#This Row],[Residual Likelihood Level]]</f>
        <v>-- Select Impact ----- Select Likelihood --</v>
      </c>
      <c r="AL254" s="22" t="str">
        <f t="shared" si="6"/>
        <v>Error</v>
      </c>
      <c r="AM254" s="22" t="str">
        <f>IF(RiskRegister[[#This Row],[Risk Status]]="Closed",RiskRegister[[#This Row],[Residual Impact Level]],RiskRegister[[#This Row],[Inherent Impact Level]])</f>
        <v>-- Select Impact --</v>
      </c>
      <c r="AN254" s="22" t="str">
        <f>IF(RiskRegister[[#This Row],[Risk Status]]="Closed",RiskRegister[[#This Row],[Residual Likelihood Level]],RiskRegister[[#This Row],[Inherent Likelihood Level]])</f>
        <v>-- Select Likelihood --</v>
      </c>
      <c r="AO254" s="22" t="str">
        <f>IF(RiskRegister[[#This Row],[Risk Status]]="Closed",RiskRegister[[#This Row],[Residual-I-L-Combo]],RiskRegister[[#This Row],[Inherent-I-L-Combo]])</f>
        <v>-- Select Impact ----- Select Likelihood --</v>
      </c>
      <c r="AP254" s="22" t="str">
        <f t="shared" si="7"/>
        <v>-- Error --</v>
      </c>
    </row>
    <row r="255" spans="1:42" s="18" customFormat="1" ht="64" x14ac:dyDescent="0.2">
      <c r="A255" s="18">
        <v>252</v>
      </c>
      <c r="G255" s="18" t="s">
        <v>87</v>
      </c>
      <c r="I255" s="18" t="s">
        <v>85</v>
      </c>
      <c r="L255" s="18" t="s">
        <v>112</v>
      </c>
      <c r="M255" s="19" t="str">
        <f>VLOOKUP(RiskRegister[[#This Row],[Inherent Impact Level]],'Rating factors'!$F$4:$G$9,2,FALSE)</f>
        <v>--- Error ---</v>
      </c>
      <c r="N255" s="18" t="s">
        <v>89</v>
      </c>
      <c r="O255" s="19" t="str">
        <f>VLOOKUP(RiskRegister[[#This Row],[Inherent Likelihood Level]],'Rating factors'!$F$16:$G$21,2,FALSE)</f>
        <v>--- Error ---</v>
      </c>
      <c r="P255" s="19" t="str">
        <f>IFERROR(VLOOKUP(RiskRegister[[#This Row],[Inherent Risk Rating]],'Rating factors'!$F$30:$G$44,2,FALSE),"-- Error --")</f>
        <v>-- Error --</v>
      </c>
      <c r="Q255" s="19" t="str">
        <f>IFERROR(RiskRegister[[#This Row],[Inherent Impact Rating]]*RiskRegister[[#This Row],[Inherent Likelihood Rating]],"-- Error --")</f>
        <v>-- Error --</v>
      </c>
      <c r="R255" s="18" t="s">
        <v>111</v>
      </c>
      <c r="T255" s="18" t="s">
        <v>112</v>
      </c>
      <c r="U255" s="19" t="str">
        <f>VLOOKUP(RiskRegister[[#This Row],[Residual Impact Level]],'Rating factors'!$F$4:$G$9,2,FALSE)</f>
        <v>--- Error ---</v>
      </c>
      <c r="V255" s="18" t="s">
        <v>89</v>
      </c>
      <c r="W255" s="19" t="str">
        <f>VLOOKUP(RiskRegister[[#This Row],[Residual Likelihood Level]],'Rating factors'!$F$16:$G$21,2,FALSE)</f>
        <v>--- Error ---</v>
      </c>
      <c r="X255" s="19" t="str">
        <f>IFERROR(VLOOKUP(RiskRegister[[#This Row],[Residual Risk Rating]],'Rating factors'!$F$30:$G$44,2,FALSE),"-- Error --")</f>
        <v>-- Error --</v>
      </c>
      <c r="Y255" s="19" t="str">
        <f>IFERROR(RiskRegister[[#This Row],[Residual Impact Rating]]*RiskRegister[[#This Row],[Residual Likelihood Rating]],"-- Error --")</f>
        <v>-- Error --</v>
      </c>
      <c r="Z255" s="18" t="s">
        <v>113</v>
      </c>
      <c r="AB255" s="61"/>
      <c r="AD255" s="22" t="str">
        <f ca="1">IF(ISBLANK(RiskRegister[[#This Row],[Risk Due Date]]), "Missing Risk Due Date", IF(RiskRegister[[#This Row],[Risk Due Date]] &lt; TODAY(), "Overdue", "Not Overdue"))</f>
        <v>Missing Risk Due Date</v>
      </c>
      <c r="AF255" s="22" t="str">
        <f>IF(ISBLANK(RiskRegister[[#This Row],[Risk Due Date]]), "Missing Risk Due Date", TEXT(RiskRegister[[#This Row],[Risk Due Date]], "YYYY-MM"))</f>
        <v>Missing Risk Due Date</v>
      </c>
      <c r="AG255" s="22" t="str">
        <f>IF(RiskRegister[[#This Row],[Created Date]]="","Created Date missing",(TEXT(RiskRegister[[#This Row],[Created Date]],"mmm") &amp; "-" &amp; YEAR(RiskRegister[[#This Row],[Created Date]])))</f>
        <v>Created Date missing</v>
      </c>
      <c r="AH255" s="79">
        <f>IF(RiskRegister[[#This Row],[Risk Status]]="Closed",RiskRegister[[#This Row],[Risk Close Date]],RiskRegister[[#This Row],[Risk Due Date]])</f>
        <v>0</v>
      </c>
      <c r="AI255" s="79">
        <f>IF(RiskRegister[[#This Row],[Risk-Change-Date]]=0,DATE(2030,1,1),RiskRegister[[#This Row],[Risk-Change-Date]])</f>
        <v>47484</v>
      </c>
      <c r="AJ255" s="22" t="str">
        <f>RiskRegister[[#This Row],[Inherent Impact Level]]&amp;"-"&amp;RiskRegister[[#This Row],[Inherent Likelihood Level]]</f>
        <v>-- Select Impact ----- Select Likelihood --</v>
      </c>
      <c r="AK255" s="22" t="str">
        <f>RiskRegister[[#This Row],[Residual Impact Level]]&amp;"-"&amp;RiskRegister[[#This Row],[Residual Likelihood Level]]</f>
        <v>-- Select Impact ----- Select Likelihood --</v>
      </c>
      <c r="AL255" s="22" t="str">
        <f t="shared" si="6"/>
        <v>Error</v>
      </c>
      <c r="AM255" s="22" t="str">
        <f>IF(RiskRegister[[#This Row],[Risk Status]]="Closed",RiskRegister[[#This Row],[Residual Impact Level]],RiskRegister[[#This Row],[Inherent Impact Level]])</f>
        <v>-- Select Impact --</v>
      </c>
      <c r="AN255" s="22" t="str">
        <f>IF(RiskRegister[[#This Row],[Risk Status]]="Closed",RiskRegister[[#This Row],[Residual Likelihood Level]],RiskRegister[[#This Row],[Inherent Likelihood Level]])</f>
        <v>-- Select Likelihood --</v>
      </c>
      <c r="AO255" s="22" t="str">
        <f>IF(RiskRegister[[#This Row],[Risk Status]]="Closed",RiskRegister[[#This Row],[Residual-I-L-Combo]],RiskRegister[[#This Row],[Inherent-I-L-Combo]])</f>
        <v>-- Select Impact ----- Select Likelihood --</v>
      </c>
      <c r="AP255" s="22" t="str">
        <f t="shared" si="7"/>
        <v>-- Error --</v>
      </c>
    </row>
    <row r="256" spans="1:42" s="18" customFormat="1" ht="64" x14ac:dyDescent="0.2">
      <c r="A256" s="18">
        <v>253</v>
      </c>
      <c r="G256" s="18" t="s">
        <v>87</v>
      </c>
      <c r="I256" s="18" t="s">
        <v>85</v>
      </c>
      <c r="L256" s="18" t="s">
        <v>112</v>
      </c>
      <c r="M256" s="19" t="str">
        <f>VLOOKUP(RiskRegister[[#This Row],[Inherent Impact Level]],'Rating factors'!$F$4:$G$9,2,FALSE)</f>
        <v>--- Error ---</v>
      </c>
      <c r="N256" s="18" t="s">
        <v>89</v>
      </c>
      <c r="O256" s="19" t="str">
        <f>VLOOKUP(RiskRegister[[#This Row],[Inherent Likelihood Level]],'Rating factors'!$F$16:$G$21,2,FALSE)</f>
        <v>--- Error ---</v>
      </c>
      <c r="P256" s="19" t="str">
        <f>IFERROR(VLOOKUP(RiskRegister[[#This Row],[Inherent Risk Rating]],'Rating factors'!$F$30:$G$44,2,FALSE),"-- Error --")</f>
        <v>-- Error --</v>
      </c>
      <c r="Q256" s="19" t="str">
        <f>IFERROR(RiskRegister[[#This Row],[Inherent Impact Rating]]*RiskRegister[[#This Row],[Inherent Likelihood Rating]],"-- Error --")</f>
        <v>-- Error --</v>
      </c>
      <c r="R256" s="18" t="s">
        <v>111</v>
      </c>
      <c r="T256" s="18" t="s">
        <v>112</v>
      </c>
      <c r="U256" s="19" t="str">
        <f>VLOOKUP(RiskRegister[[#This Row],[Residual Impact Level]],'Rating factors'!$F$4:$G$9,2,FALSE)</f>
        <v>--- Error ---</v>
      </c>
      <c r="V256" s="18" t="s">
        <v>89</v>
      </c>
      <c r="W256" s="19" t="str">
        <f>VLOOKUP(RiskRegister[[#This Row],[Residual Likelihood Level]],'Rating factors'!$F$16:$G$21,2,FALSE)</f>
        <v>--- Error ---</v>
      </c>
      <c r="X256" s="19" t="str">
        <f>IFERROR(VLOOKUP(RiskRegister[[#This Row],[Residual Risk Rating]],'Rating factors'!$F$30:$G$44,2,FALSE),"-- Error --")</f>
        <v>-- Error --</v>
      </c>
      <c r="Y256" s="19" t="str">
        <f>IFERROR(RiskRegister[[#This Row],[Residual Impact Rating]]*RiskRegister[[#This Row],[Residual Likelihood Rating]],"-- Error --")</f>
        <v>-- Error --</v>
      </c>
      <c r="Z256" s="18" t="s">
        <v>113</v>
      </c>
      <c r="AB256" s="61"/>
      <c r="AD256" s="22" t="str">
        <f ca="1">IF(ISBLANK(RiskRegister[[#This Row],[Risk Due Date]]), "Missing Risk Due Date", IF(RiskRegister[[#This Row],[Risk Due Date]] &lt; TODAY(), "Overdue", "Not Overdue"))</f>
        <v>Missing Risk Due Date</v>
      </c>
      <c r="AF256" s="22" t="str">
        <f>IF(ISBLANK(RiskRegister[[#This Row],[Risk Due Date]]), "Missing Risk Due Date", TEXT(RiskRegister[[#This Row],[Risk Due Date]], "YYYY-MM"))</f>
        <v>Missing Risk Due Date</v>
      </c>
      <c r="AG256" s="22" t="str">
        <f>IF(RiskRegister[[#This Row],[Created Date]]="","Created Date missing",(TEXT(RiskRegister[[#This Row],[Created Date]],"mmm") &amp; "-" &amp; YEAR(RiskRegister[[#This Row],[Created Date]])))</f>
        <v>Created Date missing</v>
      </c>
      <c r="AH256" s="79">
        <f>IF(RiskRegister[[#This Row],[Risk Status]]="Closed",RiskRegister[[#This Row],[Risk Close Date]],RiskRegister[[#This Row],[Risk Due Date]])</f>
        <v>0</v>
      </c>
      <c r="AI256" s="79">
        <f>IF(RiskRegister[[#This Row],[Risk-Change-Date]]=0,DATE(2030,1,1),RiskRegister[[#This Row],[Risk-Change-Date]])</f>
        <v>47484</v>
      </c>
      <c r="AJ256" s="22" t="str">
        <f>RiskRegister[[#This Row],[Inherent Impact Level]]&amp;"-"&amp;RiskRegister[[#This Row],[Inherent Likelihood Level]]</f>
        <v>-- Select Impact ----- Select Likelihood --</v>
      </c>
      <c r="AK256" s="22" t="str">
        <f>RiskRegister[[#This Row],[Residual Impact Level]]&amp;"-"&amp;RiskRegister[[#This Row],[Residual Likelihood Level]]</f>
        <v>-- Select Impact ----- Select Likelihood --</v>
      </c>
      <c r="AL256" s="22" t="str">
        <f t="shared" si="6"/>
        <v>Error</v>
      </c>
      <c r="AM256" s="22" t="str">
        <f>IF(RiskRegister[[#This Row],[Risk Status]]="Closed",RiskRegister[[#This Row],[Residual Impact Level]],RiskRegister[[#This Row],[Inherent Impact Level]])</f>
        <v>-- Select Impact --</v>
      </c>
      <c r="AN256" s="22" t="str">
        <f>IF(RiskRegister[[#This Row],[Risk Status]]="Closed",RiskRegister[[#This Row],[Residual Likelihood Level]],RiskRegister[[#This Row],[Inherent Likelihood Level]])</f>
        <v>-- Select Likelihood --</v>
      </c>
      <c r="AO256" s="22" t="str">
        <f>IF(RiskRegister[[#This Row],[Risk Status]]="Closed",RiskRegister[[#This Row],[Residual-I-L-Combo]],RiskRegister[[#This Row],[Inherent-I-L-Combo]])</f>
        <v>-- Select Impact ----- Select Likelihood --</v>
      </c>
      <c r="AP256" s="22" t="str">
        <f t="shared" si="7"/>
        <v>-- Error --</v>
      </c>
    </row>
    <row r="257" spans="1:42" s="18" customFormat="1" ht="64" x14ac:dyDescent="0.2">
      <c r="A257" s="18">
        <v>254</v>
      </c>
      <c r="G257" s="18" t="s">
        <v>87</v>
      </c>
      <c r="I257" s="18" t="s">
        <v>85</v>
      </c>
      <c r="L257" s="18" t="s">
        <v>112</v>
      </c>
      <c r="M257" s="19" t="str">
        <f>VLOOKUP(RiskRegister[[#This Row],[Inherent Impact Level]],'Rating factors'!$F$4:$G$9,2,FALSE)</f>
        <v>--- Error ---</v>
      </c>
      <c r="N257" s="18" t="s">
        <v>89</v>
      </c>
      <c r="O257" s="19" t="str">
        <f>VLOOKUP(RiskRegister[[#This Row],[Inherent Likelihood Level]],'Rating factors'!$F$16:$G$21,2,FALSE)</f>
        <v>--- Error ---</v>
      </c>
      <c r="P257" s="19" t="str">
        <f>IFERROR(VLOOKUP(RiskRegister[[#This Row],[Inherent Risk Rating]],'Rating factors'!$F$30:$G$44,2,FALSE),"-- Error --")</f>
        <v>-- Error --</v>
      </c>
      <c r="Q257" s="19" t="str">
        <f>IFERROR(RiskRegister[[#This Row],[Inherent Impact Rating]]*RiskRegister[[#This Row],[Inherent Likelihood Rating]],"-- Error --")</f>
        <v>-- Error --</v>
      </c>
      <c r="R257" s="18" t="s">
        <v>111</v>
      </c>
      <c r="T257" s="18" t="s">
        <v>112</v>
      </c>
      <c r="U257" s="19" t="str">
        <f>VLOOKUP(RiskRegister[[#This Row],[Residual Impact Level]],'Rating factors'!$F$4:$G$9,2,FALSE)</f>
        <v>--- Error ---</v>
      </c>
      <c r="V257" s="18" t="s">
        <v>89</v>
      </c>
      <c r="W257" s="19" t="str">
        <f>VLOOKUP(RiskRegister[[#This Row],[Residual Likelihood Level]],'Rating factors'!$F$16:$G$21,2,FALSE)</f>
        <v>--- Error ---</v>
      </c>
      <c r="X257" s="19" t="str">
        <f>IFERROR(VLOOKUP(RiskRegister[[#This Row],[Residual Risk Rating]],'Rating factors'!$F$30:$G$44,2,FALSE),"-- Error --")</f>
        <v>-- Error --</v>
      </c>
      <c r="Y257" s="19" t="str">
        <f>IFERROR(RiskRegister[[#This Row],[Residual Impact Rating]]*RiskRegister[[#This Row],[Residual Likelihood Rating]],"-- Error --")</f>
        <v>-- Error --</v>
      </c>
      <c r="Z257" s="18" t="s">
        <v>113</v>
      </c>
      <c r="AB257" s="61"/>
      <c r="AD257" s="22" t="str">
        <f ca="1">IF(ISBLANK(RiskRegister[[#This Row],[Risk Due Date]]), "Missing Risk Due Date", IF(RiskRegister[[#This Row],[Risk Due Date]] &lt; TODAY(), "Overdue", "Not Overdue"))</f>
        <v>Missing Risk Due Date</v>
      </c>
      <c r="AF257" s="22" t="str">
        <f>IF(ISBLANK(RiskRegister[[#This Row],[Risk Due Date]]), "Missing Risk Due Date", TEXT(RiskRegister[[#This Row],[Risk Due Date]], "YYYY-MM"))</f>
        <v>Missing Risk Due Date</v>
      </c>
      <c r="AG257" s="22" t="str">
        <f>IF(RiskRegister[[#This Row],[Created Date]]="","Created Date missing",(TEXT(RiskRegister[[#This Row],[Created Date]],"mmm") &amp; "-" &amp; YEAR(RiskRegister[[#This Row],[Created Date]])))</f>
        <v>Created Date missing</v>
      </c>
      <c r="AH257" s="79">
        <f>IF(RiskRegister[[#This Row],[Risk Status]]="Closed",RiskRegister[[#This Row],[Risk Close Date]],RiskRegister[[#This Row],[Risk Due Date]])</f>
        <v>0</v>
      </c>
      <c r="AI257" s="79">
        <f>IF(RiskRegister[[#This Row],[Risk-Change-Date]]=0,DATE(2030,1,1),RiskRegister[[#This Row],[Risk-Change-Date]])</f>
        <v>47484</v>
      </c>
      <c r="AJ257" s="22" t="str">
        <f>RiskRegister[[#This Row],[Inherent Impact Level]]&amp;"-"&amp;RiskRegister[[#This Row],[Inherent Likelihood Level]]</f>
        <v>-- Select Impact ----- Select Likelihood --</v>
      </c>
      <c r="AK257" s="22" t="str">
        <f>RiskRegister[[#This Row],[Residual Impact Level]]&amp;"-"&amp;RiskRegister[[#This Row],[Residual Likelihood Level]]</f>
        <v>-- Select Impact ----- Select Likelihood --</v>
      </c>
      <c r="AL257" s="22" t="str">
        <f t="shared" si="6"/>
        <v>Error</v>
      </c>
      <c r="AM257" s="22" t="str">
        <f>IF(RiskRegister[[#This Row],[Risk Status]]="Closed",RiskRegister[[#This Row],[Residual Impact Level]],RiskRegister[[#This Row],[Inherent Impact Level]])</f>
        <v>-- Select Impact --</v>
      </c>
      <c r="AN257" s="22" t="str">
        <f>IF(RiskRegister[[#This Row],[Risk Status]]="Closed",RiskRegister[[#This Row],[Residual Likelihood Level]],RiskRegister[[#This Row],[Inherent Likelihood Level]])</f>
        <v>-- Select Likelihood --</v>
      </c>
      <c r="AO257" s="22" t="str">
        <f>IF(RiskRegister[[#This Row],[Risk Status]]="Closed",RiskRegister[[#This Row],[Residual-I-L-Combo]],RiskRegister[[#This Row],[Inherent-I-L-Combo]])</f>
        <v>-- Select Impact ----- Select Likelihood --</v>
      </c>
      <c r="AP257" s="22" t="str">
        <f t="shared" si="7"/>
        <v>-- Error --</v>
      </c>
    </row>
    <row r="258" spans="1:42" s="18" customFormat="1" ht="64" x14ac:dyDescent="0.2">
      <c r="A258" s="18">
        <v>255</v>
      </c>
      <c r="G258" s="18" t="s">
        <v>87</v>
      </c>
      <c r="I258" s="18" t="s">
        <v>85</v>
      </c>
      <c r="L258" s="18" t="s">
        <v>112</v>
      </c>
      <c r="M258" s="19" t="str">
        <f>VLOOKUP(RiskRegister[[#This Row],[Inherent Impact Level]],'Rating factors'!$F$4:$G$9,2,FALSE)</f>
        <v>--- Error ---</v>
      </c>
      <c r="N258" s="18" t="s">
        <v>89</v>
      </c>
      <c r="O258" s="19" t="str">
        <f>VLOOKUP(RiskRegister[[#This Row],[Inherent Likelihood Level]],'Rating factors'!$F$16:$G$21,2,FALSE)</f>
        <v>--- Error ---</v>
      </c>
      <c r="P258" s="19" t="str">
        <f>IFERROR(VLOOKUP(RiskRegister[[#This Row],[Inherent Risk Rating]],'Rating factors'!$F$30:$G$44,2,FALSE),"-- Error --")</f>
        <v>-- Error --</v>
      </c>
      <c r="Q258" s="19" t="str">
        <f>IFERROR(RiskRegister[[#This Row],[Inherent Impact Rating]]*RiskRegister[[#This Row],[Inherent Likelihood Rating]],"-- Error --")</f>
        <v>-- Error --</v>
      </c>
      <c r="R258" s="18" t="s">
        <v>111</v>
      </c>
      <c r="T258" s="18" t="s">
        <v>112</v>
      </c>
      <c r="U258" s="19" t="str">
        <f>VLOOKUP(RiskRegister[[#This Row],[Residual Impact Level]],'Rating factors'!$F$4:$G$9,2,FALSE)</f>
        <v>--- Error ---</v>
      </c>
      <c r="V258" s="18" t="s">
        <v>89</v>
      </c>
      <c r="W258" s="19" t="str">
        <f>VLOOKUP(RiskRegister[[#This Row],[Residual Likelihood Level]],'Rating factors'!$F$16:$G$21,2,FALSE)</f>
        <v>--- Error ---</v>
      </c>
      <c r="X258" s="19" t="str">
        <f>IFERROR(VLOOKUP(RiskRegister[[#This Row],[Residual Risk Rating]],'Rating factors'!$F$30:$G$44,2,FALSE),"-- Error --")</f>
        <v>-- Error --</v>
      </c>
      <c r="Y258" s="19" t="str">
        <f>IFERROR(RiskRegister[[#This Row],[Residual Impact Rating]]*RiskRegister[[#This Row],[Residual Likelihood Rating]],"-- Error --")</f>
        <v>-- Error --</v>
      </c>
      <c r="Z258" s="18" t="s">
        <v>113</v>
      </c>
      <c r="AB258" s="61"/>
      <c r="AD258" s="22" t="str">
        <f ca="1">IF(ISBLANK(RiskRegister[[#This Row],[Risk Due Date]]), "Missing Risk Due Date", IF(RiskRegister[[#This Row],[Risk Due Date]] &lt; TODAY(), "Overdue", "Not Overdue"))</f>
        <v>Missing Risk Due Date</v>
      </c>
      <c r="AF258" s="22" t="str">
        <f>IF(ISBLANK(RiskRegister[[#This Row],[Risk Due Date]]), "Missing Risk Due Date", TEXT(RiskRegister[[#This Row],[Risk Due Date]], "YYYY-MM"))</f>
        <v>Missing Risk Due Date</v>
      </c>
      <c r="AG258" s="22" t="str">
        <f>IF(RiskRegister[[#This Row],[Created Date]]="","Created Date missing",(TEXT(RiskRegister[[#This Row],[Created Date]],"mmm") &amp; "-" &amp; YEAR(RiskRegister[[#This Row],[Created Date]])))</f>
        <v>Created Date missing</v>
      </c>
      <c r="AH258" s="79">
        <f>IF(RiskRegister[[#This Row],[Risk Status]]="Closed",RiskRegister[[#This Row],[Risk Close Date]],RiskRegister[[#This Row],[Risk Due Date]])</f>
        <v>0</v>
      </c>
      <c r="AI258" s="79">
        <f>IF(RiskRegister[[#This Row],[Risk-Change-Date]]=0,DATE(2030,1,1),RiskRegister[[#This Row],[Risk-Change-Date]])</f>
        <v>47484</v>
      </c>
      <c r="AJ258" s="22" t="str">
        <f>RiskRegister[[#This Row],[Inherent Impact Level]]&amp;"-"&amp;RiskRegister[[#This Row],[Inherent Likelihood Level]]</f>
        <v>-- Select Impact ----- Select Likelihood --</v>
      </c>
      <c r="AK258" s="22" t="str">
        <f>RiskRegister[[#This Row],[Residual Impact Level]]&amp;"-"&amp;RiskRegister[[#This Row],[Residual Likelihood Level]]</f>
        <v>-- Select Impact ----- Select Likelihood --</v>
      </c>
      <c r="AL258" s="22" t="str">
        <f t="shared" si="6"/>
        <v>Error</v>
      </c>
      <c r="AM258" s="22" t="str">
        <f>IF(RiskRegister[[#This Row],[Risk Status]]="Closed",RiskRegister[[#This Row],[Residual Impact Level]],RiskRegister[[#This Row],[Inherent Impact Level]])</f>
        <v>-- Select Impact --</v>
      </c>
      <c r="AN258" s="22" t="str">
        <f>IF(RiskRegister[[#This Row],[Risk Status]]="Closed",RiskRegister[[#This Row],[Residual Likelihood Level]],RiskRegister[[#This Row],[Inherent Likelihood Level]])</f>
        <v>-- Select Likelihood --</v>
      </c>
      <c r="AO258" s="22" t="str">
        <f>IF(RiskRegister[[#This Row],[Risk Status]]="Closed",RiskRegister[[#This Row],[Residual-I-L-Combo]],RiskRegister[[#This Row],[Inherent-I-L-Combo]])</f>
        <v>-- Select Impact ----- Select Likelihood --</v>
      </c>
      <c r="AP258" s="22" t="str">
        <f t="shared" si="7"/>
        <v>-- Error --</v>
      </c>
    </row>
    <row r="259" spans="1:42" s="18" customFormat="1" ht="64" x14ac:dyDescent="0.2">
      <c r="A259" s="18">
        <v>256</v>
      </c>
      <c r="G259" s="18" t="s">
        <v>87</v>
      </c>
      <c r="I259" s="18" t="s">
        <v>85</v>
      </c>
      <c r="L259" s="18" t="s">
        <v>112</v>
      </c>
      <c r="M259" s="19" t="str">
        <f>VLOOKUP(RiskRegister[[#This Row],[Inherent Impact Level]],'Rating factors'!$F$4:$G$9,2,FALSE)</f>
        <v>--- Error ---</v>
      </c>
      <c r="N259" s="18" t="s">
        <v>89</v>
      </c>
      <c r="O259" s="19" t="str">
        <f>VLOOKUP(RiskRegister[[#This Row],[Inherent Likelihood Level]],'Rating factors'!$F$16:$G$21,2,FALSE)</f>
        <v>--- Error ---</v>
      </c>
      <c r="P259" s="19" t="str">
        <f>IFERROR(VLOOKUP(RiskRegister[[#This Row],[Inherent Risk Rating]],'Rating factors'!$F$30:$G$44,2,FALSE),"-- Error --")</f>
        <v>-- Error --</v>
      </c>
      <c r="Q259" s="19" t="str">
        <f>IFERROR(RiskRegister[[#This Row],[Inherent Impact Rating]]*RiskRegister[[#This Row],[Inherent Likelihood Rating]],"-- Error --")</f>
        <v>-- Error --</v>
      </c>
      <c r="R259" s="18" t="s">
        <v>111</v>
      </c>
      <c r="T259" s="18" t="s">
        <v>112</v>
      </c>
      <c r="U259" s="19" t="str">
        <f>VLOOKUP(RiskRegister[[#This Row],[Residual Impact Level]],'Rating factors'!$F$4:$G$9,2,FALSE)</f>
        <v>--- Error ---</v>
      </c>
      <c r="V259" s="18" t="s">
        <v>89</v>
      </c>
      <c r="W259" s="19" t="str">
        <f>VLOOKUP(RiskRegister[[#This Row],[Residual Likelihood Level]],'Rating factors'!$F$16:$G$21,2,FALSE)</f>
        <v>--- Error ---</v>
      </c>
      <c r="X259" s="19" t="str">
        <f>IFERROR(VLOOKUP(RiskRegister[[#This Row],[Residual Risk Rating]],'Rating factors'!$F$30:$G$44,2,FALSE),"-- Error --")</f>
        <v>-- Error --</v>
      </c>
      <c r="Y259" s="19" t="str">
        <f>IFERROR(RiskRegister[[#This Row],[Residual Impact Rating]]*RiskRegister[[#This Row],[Residual Likelihood Rating]],"-- Error --")</f>
        <v>-- Error --</v>
      </c>
      <c r="Z259" s="18" t="s">
        <v>113</v>
      </c>
      <c r="AB259" s="61"/>
      <c r="AD259" s="22" t="str">
        <f ca="1">IF(ISBLANK(RiskRegister[[#This Row],[Risk Due Date]]), "Missing Risk Due Date", IF(RiskRegister[[#This Row],[Risk Due Date]] &lt; TODAY(), "Overdue", "Not Overdue"))</f>
        <v>Missing Risk Due Date</v>
      </c>
      <c r="AF259" s="22" t="str">
        <f>IF(ISBLANK(RiskRegister[[#This Row],[Risk Due Date]]), "Missing Risk Due Date", TEXT(RiskRegister[[#This Row],[Risk Due Date]], "YYYY-MM"))</f>
        <v>Missing Risk Due Date</v>
      </c>
      <c r="AG259" s="22" t="str">
        <f>IF(RiskRegister[[#This Row],[Created Date]]="","Created Date missing",(TEXT(RiskRegister[[#This Row],[Created Date]],"mmm") &amp; "-" &amp; YEAR(RiskRegister[[#This Row],[Created Date]])))</f>
        <v>Created Date missing</v>
      </c>
      <c r="AH259" s="79">
        <f>IF(RiskRegister[[#This Row],[Risk Status]]="Closed",RiskRegister[[#This Row],[Risk Close Date]],RiskRegister[[#This Row],[Risk Due Date]])</f>
        <v>0</v>
      </c>
      <c r="AI259" s="79">
        <f>IF(RiskRegister[[#This Row],[Risk-Change-Date]]=0,DATE(2030,1,1),RiskRegister[[#This Row],[Risk-Change-Date]])</f>
        <v>47484</v>
      </c>
      <c r="AJ259" s="22" t="str">
        <f>RiskRegister[[#This Row],[Inherent Impact Level]]&amp;"-"&amp;RiskRegister[[#This Row],[Inherent Likelihood Level]]</f>
        <v>-- Select Impact ----- Select Likelihood --</v>
      </c>
      <c r="AK259" s="22" t="str">
        <f>RiskRegister[[#This Row],[Residual Impact Level]]&amp;"-"&amp;RiskRegister[[#This Row],[Residual Likelihood Level]]</f>
        <v>-- Select Impact ----- Select Likelihood --</v>
      </c>
      <c r="AL259" s="22" t="str">
        <f t="shared" si="6"/>
        <v>Error</v>
      </c>
      <c r="AM259" s="22" t="str">
        <f>IF(RiskRegister[[#This Row],[Risk Status]]="Closed",RiskRegister[[#This Row],[Residual Impact Level]],RiskRegister[[#This Row],[Inherent Impact Level]])</f>
        <v>-- Select Impact --</v>
      </c>
      <c r="AN259" s="22" t="str">
        <f>IF(RiskRegister[[#This Row],[Risk Status]]="Closed",RiskRegister[[#This Row],[Residual Likelihood Level]],RiskRegister[[#This Row],[Inherent Likelihood Level]])</f>
        <v>-- Select Likelihood --</v>
      </c>
      <c r="AO259" s="22" t="str">
        <f>IF(RiskRegister[[#This Row],[Risk Status]]="Closed",RiskRegister[[#This Row],[Residual-I-L-Combo]],RiskRegister[[#This Row],[Inherent-I-L-Combo]])</f>
        <v>-- Select Impact ----- Select Likelihood --</v>
      </c>
      <c r="AP259" s="22" t="str">
        <f t="shared" si="7"/>
        <v>-- Error --</v>
      </c>
    </row>
    <row r="260" spans="1:42" s="18" customFormat="1" ht="64" x14ac:dyDescent="0.2">
      <c r="A260" s="18">
        <v>257</v>
      </c>
      <c r="G260" s="18" t="s">
        <v>87</v>
      </c>
      <c r="I260" s="18" t="s">
        <v>85</v>
      </c>
      <c r="L260" s="18" t="s">
        <v>112</v>
      </c>
      <c r="M260" s="19" t="str">
        <f>VLOOKUP(RiskRegister[[#This Row],[Inherent Impact Level]],'Rating factors'!$F$4:$G$9,2,FALSE)</f>
        <v>--- Error ---</v>
      </c>
      <c r="N260" s="18" t="s">
        <v>89</v>
      </c>
      <c r="O260" s="19" t="str">
        <f>VLOOKUP(RiskRegister[[#This Row],[Inherent Likelihood Level]],'Rating factors'!$F$16:$G$21,2,FALSE)</f>
        <v>--- Error ---</v>
      </c>
      <c r="P260" s="19" t="str">
        <f>IFERROR(VLOOKUP(RiskRegister[[#This Row],[Inherent Risk Rating]],'Rating factors'!$F$30:$G$44,2,FALSE),"-- Error --")</f>
        <v>-- Error --</v>
      </c>
      <c r="Q260" s="19" t="str">
        <f>IFERROR(RiskRegister[[#This Row],[Inherent Impact Rating]]*RiskRegister[[#This Row],[Inherent Likelihood Rating]],"-- Error --")</f>
        <v>-- Error --</v>
      </c>
      <c r="R260" s="18" t="s">
        <v>111</v>
      </c>
      <c r="T260" s="18" t="s">
        <v>112</v>
      </c>
      <c r="U260" s="19" t="str">
        <f>VLOOKUP(RiskRegister[[#This Row],[Residual Impact Level]],'Rating factors'!$F$4:$G$9,2,FALSE)</f>
        <v>--- Error ---</v>
      </c>
      <c r="V260" s="18" t="s">
        <v>89</v>
      </c>
      <c r="W260" s="19" t="str">
        <f>VLOOKUP(RiskRegister[[#This Row],[Residual Likelihood Level]],'Rating factors'!$F$16:$G$21,2,FALSE)</f>
        <v>--- Error ---</v>
      </c>
      <c r="X260" s="19" t="str">
        <f>IFERROR(VLOOKUP(RiskRegister[[#This Row],[Residual Risk Rating]],'Rating factors'!$F$30:$G$44,2,FALSE),"-- Error --")</f>
        <v>-- Error --</v>
      </c>
      <c r="Y260" s="19" t="str">
        <f>IFERROR(RiskRegister[[#This Row],[Residual Impact Rating]]*RiskRegister[[#This Row],[Residual Likelihood Rating]],"-- Error --")</f>
        <v>-- Error --</v>
      </c>
      <c r="Z260" s="18" t="s">
        <v>113</v>
      </c>
      <c r="AB260" s="61"/>
      <c r="AD260" s="22" t="str">
        <f ca="1">IF(ISBLANK(RiskRegister[[#This Row],[Risk Due Date]]), "Missing Risk Due Date", IF(RiskRegister[[#This Row],[Risk Due Date]] &lt; TODAY(), "Overdue", "Not Overdue"))</f>
        <v>Missing Risk Due Date</v>
      </c>
      <c r="AF260" s="22" t="str">
        <f>IF(ISBLANK(RiskRegister[[#This Row],[Risk Due Date]]), "Missing Risk Due Date", TEXT(RiskRegister[[#This Row],[Risk Due Date]], "YYYY-MM"))</f>
        <v>Missing Risk Due Date</v>
      </c>
      <c r="AG260" s="22" t="str">
        <f>IF(RiskRegister[[#This Row],[Created Date]]="","Created Date missing",(TEXT(RiskRegister[[#This Row],[Created Date]],"mmm") &amp; "-" &amp; YEAR(RiskRegister[[#This Row],[Created Date]])))</f>
        <v>Created Date missing</v>
      </c>
      <c r="AH260" s="79">
        <f>IF(RiskRegister[[#This Row],[Risk Status]]="Closed",RiskRegister[[#This Row],[Risk Close Date]],RiskRegister[[#This Row],[Risk Due Date]])</f>
        <v>0</v>
      </c>
      <c r="AI260" s="79">
        <f>IF(RiskRegister[[#This Row],[Risk-Change-Date]]=0,DATE(2030,1,1),RiskRegister[[#This Row],[Risk-Change-Date]])</f>
        <v>47484</v>
      </c>
      <c r="AJ260" s="22" t="str">
        <f>RiskRegister[[#This Row],[Inherent Impact Level]]&amp;"-"&amp;RiskRegister[[#This Row],[Inherent Likelihood Level]]</f>
        <v>-- Select Impact ----- Select Likelihood --</v>
      </c>
      <c r="AK260" s="22" t="str">
        <f>RiskRegister[[#This Row],[Residual Impact Level]]&amp;"-"&amp;RiskRegister[[#This Row],[Residual Likelihood Level]]</f>
        <v>-- Select Impact ----- Select Likelihood --</v>
      </c>
      <c r="AL260" s="22" t="str">
        <f t="shared" ref="AL260:AL323" si="8">IF(OR(R260="-- Select Risk Response --", Z260="-- Select Risk Status --"), "Error", IF(AND(Z260="Closed", R260="Mitigate"), "Yes", "No"))</f>
        <v>Error</v>
      </c>
      <c r="AM260" s="22" t="str">
        <f>IF(RiskRegister[[#This Row],[Risk Status]]="Closed",RiskRegister[[#This Row],[Residual Impact Level]],RiskRegister[[#This Row],[Inherent Impact Level]])</f>
        <v>-- Select Impact --</v>
      </c>
      <c r="AN260" s="22" t="str">
        <f>IF(RiskRegister[[#This Row],[Risk Status]]="Closed",RiskRegister[[#This Row],[Residual Likelihood Level]],RiskRegister[[#This Row],[Inherent Likelihood Level]])</f>
        <v>-- Select Likelihood --</v>
      </c>
      <c r="AO260" s="22" t="str">
        <f>IF(RiskRegister[[#This Row],[Risk Status]]="Closed",RiskRegister[[#This Row],[Residual-I-L-Combo]],RiskRegister[[#This Row],[Inherent-I-L-Combo]])</f>
        <v>-- Select Impact ----- Select Likelihood --</v>
      </c>
      <c r="AP260" s="22" t="str">
        <f t="shared" ref="AP260:AP323" si="9">IF(Z260="Closed", X260, P260)</f>
        <v>-- Error --</v>
      </c>
    </row>
    <row r="261" spans="1:42" s="18" customFormat="1" ht="64" x14ac:dyDescent="0.2">
      <c r="A261" s="18">
        <v>258</v>
      </c>
      <c r="G261" s="18" t="s">
        <v>87</v>
      </c>
      <c r="I261" s="18" t="s">
        <v>85</v>
      </c>
      <c r="L261" s="18" t="s">
        <v>112</v>
      </c>
      <c r="M261" s="19" t="str">
        <f>VLOOKUP(RiskRegister[[#This Row],[Inherent Impact Level]],'Rating factors'!$F$4:$G$9,2,FALSE)</f>
        <v>--- Error ---</v>
      </c>
      <c r="N261" s="18" t="s">
        <v>89</v>
      </c>
      <c r="O261" s="19" t="str">
        <f>VLOOKUP(RiskRegister[[#This Row],[Inherent Likelihood Level]],'Rating factors'!$F$16:$G$21,2,FALSE)</f>
        <v>--- Error ---</v>
      </c>
      <c r="P261" s="19" t="str">
        <f>IFERROR(VLOOKUP(RiskRegister[[#This Row],[Inherent Risk Rating]],'Rating factors'!$F$30:$G$44,2,FALSE),"-- Error --")</f>
        <v>-- Error --</v>
      </c>
      <c r="Q261" s="19" t="str">
        <f>IFERROR(RiskRegister[[#This Row],[Inherent Impact Rating]]*RiskRegister[[#This Row],[Inherent Likelihood Rating]],"-- Error --")</f>
        <v>-- Error --</v>
      </c>
      <c r="R261" s="18" t="s">
        <v>111</v>
      </c>
      <c r="T261" s="18" t="s">
        <v>112</v>
      </c>
      <c r="U261" s="19" t="str">
        <f>VLOOKUP(RiskRegister[[#This Row],[Residual Impact Level]],'Rating factors'!$F$4:$G$9,2,FALSE)</f>
        <v>--- Error ---</v>
      </c>
      <c r="V261" s="18" t="s">
        <v>89</v>
      </c>
      <c r="W261" s="19" t="str">
        <f>VLOOKUP(RiskRegister[[#This Row],[Residual Likelihood Level]],'Rating factors'!$F$16:$G$21,2,FALSE)</f>
        <v>--- Error ---</v>
      </c>
      <c r="X261" s="19" t="str">
        <f>IFERROR(VLOOKUP(RiskRegister[[#This Row],[Residual Risk Rating]],'Rating factors'!$F$30:$G$44,2,FALSE),"-- Error --")</f>
        <v>-- Error --</v>
      </c>
      <c r="Y261" s="19" t="str">
        <f>IFERROR(RiskRegister[[#This Row],[Residual Impact Rating]]*RiskRegister[[#This Row],[Residual Likelihood Rating]],"-- Error --")</f>
        <v>-- Error --</v>
      </c>
      <c r="Z261" s="18" t="s">
        <v>113</v>
      </c>
      <c r="AB261" s="61"/>
      <c r="AD261" s="22" t="str">
        <f ca="1">IF(ISBLANK(RiskRegister[[#This Row],[Risk Due Date]]), "Missing Risk Due Date", IF(RiskRegister[[#This Row],[Risk Due Date]] &lt; TODAY(), "Overdue", "Not Overdue"))</f>
        <v>Missing Risk Due Date</v>
      </c>
      <c r="AF261" s="22" t="str">
        <f>IF(ISBLANK(RiskRegister[[#This Row],[Risk Due Date]]), "Missing Risk Due Date", TEXT(RiskRegister[[#This Row],[Risk Due Date]], "YYYY-MM"))</f>
        <v>Missing Risk Due Date</v>
      </c>
      <c r="AG261" s="22" t="str">
        <f>IF(RiskRegister[[#This Row],[Created Date]]="","Created Date missing",(TEXT(RiskRegister[[#This Row],[Created Date]],"mmm") &amp; "-" &amp; YEAR(RiskRegister[[#This Row],[Created Date]])))</f>
        <v>Created Date missing</v>
      </c>
      <c r="AH261" s="79">
        <f>IF(RiskRegister[[#This Row],[Risk Status]]="Closed",RiskRegister[[#This Row],[Risk Close Date]],RiskRegister[[#This Row],[Risk Due Date]])</f>
        <v>0</v>
      </c>
      <c r="AI261" s="79">
        <f>IF(RiskRegister[[#This Row],[Risk-Change-Date]]=0,DATE(2030,1,1),RiskRegister[[#This Row],[Risk-Change-Date]])</f>
        <v>47484</v>
      </c>
      <c r="AJ261" s="22" t="str">
        <f>RiskRegister[[#This Row],[Inherent Impact Level]]&amp;"-"&amp;RiskRegister[[#This Row],[Inherent Likelihood Level]]</f>
        <v>-- Select Impact ----- Select Likelihood --</v>
      </c>
      <c r="AK261" s="22" t="str">
        <f>RiskRegister[[#This Row],[Residual Impact Level]]&amp;"-"&amp;RiskRegister[[#This Row],[Residual Likelihood Level]]</f>
        <v>-- Select Impact ----- Select Likelihood --</v>
      </c>
      <c r="AL261" s="22" t="str">
        <f t="shared" si="8"/>
        <v>Error</v>
      </c>
      <c r="AM261" s="22" t="str">
        <f>IF(RiskRegister[[#This Row],[Risk Status]]="Closed",RiskRegister[[#This Row],[Residual Impact Level]],RiskRegister[[#This Row],[Inherent Impact Level]])</f>
        <v>-- Select Impact --</v>
      </c>
      <c r="AN261" s="22" t="str">
        <f>IF(RiskRegister[[#This Row],[Risk Status]]="Closed",RiskRegister[[#This Row],[Residual Likelihood Level]],RiskRegister[[#This Row],[Inherent Likelihood Level]])</f>
        <v>-- Select Likelihood --</v>
      </c>
      <c r="AO261" s="22" t="str">
        <f>IF(RiskRegister[[#This Row],[Risk Status]]="Closed",RiskRegister[[#This Row],[Residual-I-L-Combo]],RiskRegister[[#This Row],[Inherent-I-L-Combo]])</f>
        <v>-- Select Impact ----- Select Likelihood --</v>
      </c>
      <c r="AP261" s="22" t="str">
        <f t="shared" si="9"/>
        <v>-- Error --</v>
      </c>
    </row>
    <row r="262" spans="1:42" s="18" customFormat="1" ht="64" x14ac:dyDescent="0.2">
      <c r="A262" s="18">
        <v>259</v>
      </c>
      <c r="G262" s="18" t="s">
        <v>87</v>
      </c>
      <c r="I262" s="18" t="s">
        <v>85</v>
      </c>
      <c r="L262" s="18" t="s">
        <v>112</v>
      </c>
      <c r="M262" s="19" t="str">
        <f>VLOOKUP(RiskRegister[[#This Row],[Inherent Impact Level]],'Rating factors'!$F$4:$G$9,2,FALSE)</f>
        <v>--- Error ---</v>
      </c>
      <c r="N262" s="18" t="s">
        <v>89</v>
      </c>
      <c r="O262" s="19" t="str">
        <f>VLOOKUP(RiskRegister[[#This Row],[Inherent Likelihood Level]],'Rating factors'!$F$16:$G$21,2,FALSE)</f>
        <v>--- Error ---</v>
      </c>
      <c r="P262" s="19" t="str">
        <f>IFERROR(VLOOKUP(RiskRegister[[#This Row],[Inherent Risk Rating]],'Rating factors'!$F$30:$G$44,2,FALSE),"-- Error --")</f>
        <v>-- Error --</v>
      </c>
      <c r="Q262" s="19" t="str">
        <f>IFERROR(RiskRegister[[#This Row],[Inherent Impact Rating]]*RiskRegister[[#This Row],[Inherent Likelihood Rating]],"-- Error --")</f>
        <v>-- Error --</v>
      </c>
      <c r="R262" s="18" t="s">
        <v>111</v>
      </c>
      <c r="T262" s="18" t="s">
        <v>112</v>
      </c>
      <c r="U262" s="19" t="str">
        <f>VLOOKUP(RiskRegister[[#This Row],[Residual Impact Level]],'Rating factors'!$F$4:$G$9,2,FALSE)</f>
        <v>--- Error ---</v>
      </c>
      <c r="V262" s="18" t="s">
        <v>89</v>
      </c>
      <c r="W262" s="19" t="str">
        <f>VLOOKUP(RiskRegister[[#This Row],[Residual Likelihood Level]],'Rating factors'!$F$16:$G$21,2,FALSE)</f>
        <v>--- Error ---</v>
      </c>
      <c r="X262" s="19" t="str">
        <f>IFERROR(VLOOKUP(RiskRegister[[#This Row],[Residual Risk Rating]],'Rating factors'!$F$30:$G$44,2,FALSE),"-- Error --")</f>
        <v>-- Error --</v>
      </c>
      <c r="Y262" s="19" t="str">
        <f>IFERROR(RiskRegister[[#This Row],[Residual Impact Rating]]*RiskRegister[[#This Row],[Residual Likelihood Rating]],"-- Error --")</f>
        <v>-- Error --</v>
      </c>
      <c r="Z262" s="18" t="s">
        <v>113</v>
      </c>
      <c r="AB262" s="61"/>
      <c r="AD262" s="22" t="str">
        <f ca="1">IF(ISBLANK(RiskRegister[[#This Row],[Risk Due Date]]), "Missing Risk Due Date", IF(RiskRegister[[#This Row],[Risk Due Date]] &lt; TODAY(), "Overdue", "Not Overdue"))</f>
        <v>Missing Risk Due Date</v>
      </c>
      <c r="AF262" s="22" t="str">
        <f>IF(ISBLANK(RiskRegister[[#This Row],[Risk Due Date]]), "Missing Risk Due Date", TEXT(RiskRegister[[#This Row],[Risk Due Date]], "YYYY-MM"))</f>
        <v>Missing Risk Due Date</v>
      </c>
      <c r="AG262" s="22" t="str">
        <f>IF(RiskRegister[[#This Row],[Created Date]]="","Created Date missing",(TEXT(RiskRegister[[#This Row],[Created Date]],"mmm") &amp; "-" &amp; YEAR(RiskRegister[[#This Row],[Created Date]])))</f>
        <v>Created Date missing</v>
      </c>
      <c r="AH262" s="79">
        <f>IF(RiskRegister[[#This Row],[Risk Status]]="Closed",RiskRegister[[#This Row],[Risk Close Date]],RiskRegister[[#This Row],[Risk Due Date]])</f>
        <v>0</v>
      </c>
      <c r="AI262" s="79">
        <f>IF(RiskRegister[[#This Row],[Risk-Change-Date]]=0,DATE(2030,1,1),RiskRegister[[#This Row],[Risk-Change-Date]])</f>
        <v>47484</v>
      </c>
      <c r="AJ262" s="22" t="str">
        <f>RiskRegister[[#This Row],[Inherent Impact Level]]&amp;"-"&amp;RiskRegister[[#This Row],[Inherent Likelihood Level]]</f>
        <v>-- Select Impact ----- Select Likelihood --</v>
      </c>
      <c r="AK262" s="22" t="str">
        <f>RiskRegister[[#This Row],[Residual Impact Level]]&amp;"-"&amp;RiskRegister[[#This Row],[Residual Likelihood Level]]</f>
        <v>-- Select Impact ----- Select Likelihood --</v>
      </c>
      <c r="AL262" s="22" t="str">
        <f t="shared" si="8"/>
        <v>Error</v>
      </c>
      <c r="AM262" s="22" t="str">
        <f>IF(RiskRegister[[#This Row],[Risk Status]]="Closed",RiskRegister[[#This Row],[Residual Impact Level]],RiskRegister[[#This Row],[Inherent Impact Level]])</f>
        <v>-- Select Impact --</v>
      </c>
      <c r="AN262" s="22" t="str">
        <f>IF(RiskRegister[[#This Row],[Risk Status]]="Closed",RiskRegister[[#This Row],[Residual Likelihood Level]],RiskRegister[[#This Row],[Inherent Likelihood Level]])</f>
        <v>-- Select Likelihood --</v>
      </c>
      <c r="AO262" s="22" t="str">
        <f>IF(RiskRegister[[#This Row],[Risk Status]]="Closed",RiskRegister[[#This Row],[Residual-I-L-Combo]],RiskRegister[[#This Row],[Inherent-I-L-Combo]])</f>
        <v>-- Select Impact ----- Select Likelihood --</v>
      </c>
      <c r="AP262" s="22" t="str">
        <f t="shared" si="9"/>
        <v>-- Error --</v>
      </c>
    </row>
    <row r="263" spans="1:42" s="18" customFormat="1" ht="64" x14ac:dyDescent="0.2">
      <c r="A263" s="18">
        <v>260</v>
      </c>
      <c r="G263" s="18" t="s">
        <v>87</v>
      </c>
      <c r="I263" s="18" t="s">
        <v>85</v>
      </c>
      <c r="L263" s="18" t="s">
        <v>112</v>
      </c>
      <c r="M263" s="19" t="str">
        <f>VLOOKUP(RiskRegister[[#This Row],[Inherent Impact Level]],'Rating factors'!$F$4:$G$9,2,FALSE)</f>
        <v>--- Error ---</v>
      </c>
      <c r="N263" s="18" t="s">
        <v>89</v>
      </c>
      <c r="O263" s="19" t="str">
        <f>VLOOKUP(RiskRegister[[#This Row],[Inherent Likelihood Level]],'Rating factors'!$F$16:$G$21,2,FALSE)</f>
        <v>--- Error ---</v>
      </c>
      <c r="P263" s="19" t="str">
        <f>IFERROR(VLOOKUP(RiskRegister[[#This Row],[Inherent Risk Rating]],'Rating factors'!$F$30:$G$44,2,FALSE),"-- Error --")</f>
        <v>-- Error --</v>
      </c>
      <c r="Q263" s="19" t="str">
        <f>IFERROR(RiskRegister[[#This Row],[Inherent Impact Rating]]*RiskRegister[[#This Row],[Inherent Likelihood Rating]],"-- Error --")</f>
        <v>-- Error --</v>
      </c>
      <c r="R263" s="18" t="s">
        <v>111</v>
      </c>
      <c r="T263" s="18" t="s">
        <v>112</v>
      </c>
      <c r="U263" s="19" t="str">
        <f>VLOOKUP(RiskRegister[[#This Row],[Residual Impact Level]],'Rating factors'!$F$4:$G$9,2,FALSE)</f>
        <v>--- Error ---</v>
      </c>
      <c r="V263" s="18" t="s">
        <v>89</v>
      </c>
      <c r="W263" s="19" t="str">
        <f>VLOOKUP(RiskRegister[[#This Row],[Residual Likelihood Level]],'Rating factors'!$F$16:$G$21,2,FALSE)</f>
        <v>--- Error ---</v>
      </c>
      <c r="X263" s="19" t="str">
        <f>IFERROR(VLOOKUP(RiskRegister[[#This Row],[Residual Risk Rating]],'Rating factors'!$F$30:$G$44,2,FALSE),"-- Error --")</f>
        <v>-- Error --</v>
      </c>
      <c r="Y263" s="19" t="str">
        <f>IFERROR(RiskRegister[[#This Row],[Residual Impact Rating]]*RiskRegister[[#This Row],[Residual Likelihood Rating]],"-- Error --")</f>
        <v>-- Error --</v>
      </c>
      <c r="Z263" s="18" t="s">
        <v>113</v>
      </c>
      <c r="AB263" s="61"/>
      <c r="AD263" s="22" t="str">
        <f ca="1">IF(ISBLANK(RiskRegister[[#This Row],[Risk Due Date]]), "Missing Risk Due Date", IF(RiskRegister[[#This Row],[Risk Due Date]] &lt; TODAY(), "Overdue", "Not Overdue"))</f>
        <v>Missing Risk Due Date</v>
      </c>
      <c r="AF263" s="22" t="str">
        <f>IF(ISBLANK(RiskRegister[[#This Row],[Risk Due Date]]), "Missing Risk Due Date", TEXT(RiskRegister[[#This Row],[Risk Due Date]], "YYYY-MM"))</f>
        <v>Missing Risk Due Date</v>
      </c>
      <c r="AG263" s="22" t="str">
        <f>IF(RiskRegister[[#This Row],[Created Date]]="","Created Date missing",(TEXT(RiskRegister[[#This Row],[Created Date]],"mmm") &amp; "-" &amp; YEAR(RiskRegister[[#This Row],[Created Date]])))</f>
        <v>Created Date missing</v>
      </c>
      <c r="AH263" s="79">
        <f>IF(RiskRegister[[#This Row],[Risk Status]]="Closed",RiskRegister[[#This Row],[Risk Close Date]],RiskRegister[[#This Row],[Risk Due Date]])</f>
        <v>0</v>
      </c>
      <c r="AI263" s="79">
        <f>IF(RiskRegister[[#This Row],[Risk-Change-Date]]=0,DATE(2030,1,1),RiskRegister[[#This Row],[Risk-Change-Date]])</f>
        <v>47484</v>
      </c>
      <c r="AJ263" s="22" t="str">
        <f>RiskRegister[[#This Row],[Inherent Impact Level]]&amp;"-"&amp;RiskRegister[[#This Row],[Inherent Likelihood Level]]</f>
        <v>-- Select Impact ----- Select Likelihood --</v>
      </c>
      <c r="AK263" s="22" t="str">
        <f>RiskRegister[[#This Row],[Residual Impact Level]]&amp;"-"&amp;RiskRegister[[#This Row],[Residual Likelihood Level]]</f>
        <v>-- Select Impact ----- Select Likelihood --</v>
      </c>
      <c r="AL263" s="22" t="str">
        <f t="shared" si="8"/>
        <v>Error</v>
      </c>
      <c r="AM263" s="22" t="str">
        <f>IF(RiskRegister[[#This Row],[Risk Status]]="Closed",RiskRegister[[#This Row],[Residual Impact Level]],RiskRegister[[#This Row],[Inherent Impact Level]])</f>
        <v>-- Select Impact --</v>
      </c>
      <c r="AN263" s="22" t="str">
        <f>IF(RiskRegister[[#This Row],[Risk Status]]="Closed",RiskRegister[[#This Row],[Residual Likelihood Level]],RiskRegister[[#This Row],[Inherent Likelihood Level]])</f>
        <v>-- Select Likelihood --</v>
      </c>
      <c r="AO263" s="22" t="str">
        <f>IF(RiskRegister[[#This Row],[Risk Status]]="Closed",RiskRegister[[#This Row],[Residual-I-L-Combo]],RiskRegister[[#This Row],[Inherent-I-L-Combo]])</f>
        <v>-- Select Impact ----- Select Likelihood --</v>
      </c>
      <c r="AP263" s="22" t="str">
        <f t="shared" si="9"/>
        <v>-- Error --</v>
      </c>
    </row>
    <row r="264" spans="1:42" s="18" customFormat="1" ht="64" x14ac:dyDescent="0.2">
      <c r="A264" s="18">
        <v>261</v>
      </c>
      <c r="G264" s="18" t="s">
        <v>87</v>
      </c>
      <c r="I264" s="18" t="s">
        <v>85</v>
      </c>
      <c r="L264" s="18" t="s">
        <v>112</v>
      </c>
      <c r="M264" s="19" t="str">
        <f>VLOOKUP(RiskRegister[[#This Row],[Inherent Impact Level]],'Rating factors'!$F$4:$G$9,2,FALSE)</f>
        <v>--- Error ---</v>
      </c>
      <c r="N264" s="18" t="s">
        <v>89</v>
      </c>
      <c r="O264" s="19" t="str">
        <f>VLOOKUP(RiskRegister[[#This Row],[Inherent Likelihood Level]],'Rating factors'!$F$16:$G$21,2,FALSE)</f>
        <v>--- Error ---</v>
      </c>
      <c r="P264" s="19" t="str">
        <f>IFERROR(VLOOKUP(RiskRegister[[#This Row],[Inherent Risk Rating]],'Rating factors'!$F$30:$G$44,2,FALSE),"-- Error --")</f>
        <v>-- Error --</v>
      </c>
      <c r="Q264" s="19" t="str">
        <f>IFERROR(RiskRegister[[#This Row],[Inherent Impact Rating]]*RiskRegister[[#This Row],[Inherent Likelihood Rating]],"-- Error --")</f>
        <v>-- Error --</v>
      </c>
      <c r="R264" s="18" t="s">
        <v>111</v>
      </c>
      <c r="T264" s="18" t="s">
        <v>112</v>
      </c>
      <c r="U264" s="19" t="str">
        <f>VLOOKUP(RiskRegister[[#This Row],[Residual Impact Level]],'Rating factors'!$F$4:$G$9,2,FALSE)</f>
        <v>--- Error ---</v>
      </c>
      <c r="V264" s="18" t="s">
        <v>89</v>
      </c>
      <c r="W264" s="19" t="str">
        <f>VLOOKUP(RiskRegister[[#This Row],[Residual Likelihood Level]],'Rating factors'!$F$16:$G$21,2,FALSE)</f>
        <v>--- Error ---</v>
      </c>
      <c r="X264" s="19" t="str">
        <f>IFERROR(VLOOKUP(RiskRegister[[#This Row],[Residual Risk Rating]],'Rating factors'!$F$30:$G$44,2,FALSE),"-- Error --")</f>
        <v>-- Error --</v>
      </c>
      <c r="Y264" s="19" t="str">
        <f>IFERROR(RiskRegister[[#This Row],[Residual Impact Rating]]*RiskRegister[[#This Row],[Residual Likelihood Rating]],"-- Error --")</f>
        <v>-- Error --</v>
      </c>
      <c r="Z264" s="18" t="s">
        <v>113</v>
      </c>
      <c r="AB264" s="61"/>
      <c r="AD264" s="22" t="str">
        <f ca="1">IF(ISBLANK(RiskRegister[[#This Row],[Risk Due Date]]), "Missing Risk Due Date", IF(RiskRegister[[#This Row],[Risk Due Date]] &lt; TODAY(), "Overdue", "Not Overdue"))</f>
        <v>Missing Risk Due Date</v>
      </c>
      <c r="AF264" s="22" t="str">
        <f>IF(ISBLANK(RiskRegister[[#This Row],[Risk Due Date]]), "Missing Risk Due Date", TEXT(RiskRegister[[#This Row],[Risk Due Date]], "YYYY-MM"))</f>
        <v>Missing Risk Due Date</v>
      </c>
      <c r="AG264" s="22" t="str">
        <f>IF(RiskRegister[[#This Row],[Created Date]]="","Created Date missing",(TEXT(RiskRegister[[#This Row],[Created Date]],"mmm") &amp; "-" &amp; YEAR(RiskRegister[[#This Row],[Created Date]])))</f>
        <v>Created Date missing</v>
      </c>
      <c r="AH264" s="79">
        <f>IF(RiskRegister[[#This Row],[Risk Status]]="Closed",RiskRegister[[#This Row],[Risk Close Date]],RiskRegister[[#This Row],[Risk Due Date]])</f>
        <v>0</v>
      </c>
      <c r="AI264" s="79">
        <f>IF(RiskRegister[[#This Row],[Risk-Change-Date]]=0,DATE(2030,1,1),RiskRegister[[#This Row],[Risk-Change-Date]])</f>
        <v>47484</v>
      </c>
      <c r="AJ264" s="22" t="str">
        <f>RiskRegister[[#This Row],[Inherent Impact Level]]&amp;"-"&amp;RiskRegister[[#This Row],[Inherent Likelihood Level]]</f>
        <v>-- Select Impact ----- Select Likelihood --</v>
      </c>
      <c r="AK264" s="22" t="str">
        <f>RiskRegister[[#This Row],[Residual Impact Level]]&amp;"-"&amp;RiskRegister[[#This Row],[Residual Likelihood Level]]</f>
        <v>-- Select Impact ----- Select Likelihood --</v>
      </c>
      <c r="AL264" s="22" t="str">
        <f t="shared" si="8"/>
        <v>Error</v>
      </c>
      <c r="AM264" s="22" t="str">
        <f>IF(RiskRegister[[#This Row],[Risk Status]]="Closed",RiskRegister[[#This Row],[Residual Impact Level]],RiskRegister[[#This Row],[Inherent Impact Level]])</f>
        <v>-- Select Impact --</v>
      </c>
      <c r="AN264" s="22" t="str">
        <f>IF(RiskRegister[[#This Row],[Risk Status]]="Closed",RiskRegister[[#This Row],[Residual Likelihood Level]],RiskRegister[[#This Row],[Inherent Likelihood Level]])</f>
        <v>-- Select Likelihood --</v>
      </c>
      <c r="AO264" s="22" t="str">
        <f>IF(RiskRegister[[#This Row],[Risk Status]]="Closed",RiskRegister[[#This Row],[Residual-I-L-Combo]],RiskRegister[[#This Row],[Inherent-I-L-Combo]])</f>
        <v>-- Select Impact ----- Select Likelihood --</v>
      </c>
      <c r="AP264" s="22" t="str">
        <f t="shared" si="9"/>
        <v>-- Error --</v>
      </c>
    </row>
    <row r="265" spans="1:42" s="18" customFormat="1" ht="64" x14ac:dyDescent="0.2">
      <c r="A265" s="18">
        <v>262</v>
      </c>
      <c r="G265" s="18" t="s">
        <v>87</v>
      </c>
      <c r="I265" s="18" t="s">
        <v>85</v>
      </c>
      <c r="L265" s="18" t="s">
        <v>112</v>
      </c>
      <c r="M265" s="19" t="str">
        <f>VLOOKUP(RiskRegister[[#This Row],[Inherent Impact Level]],'Rating factors'!$F$4:$G$9,2,FALSE)</f>
        <v>--- Error ---</v>
      </c>
      <c r="N265" s="18" t="s">
        <v>89</v>
      </c>
      <c r="O265" s="19" t="str">
        <f>VLOOKUP(RiskRegister[[#This Row],[Inherent Likelihood Level]],'Rating factors'!$F$16:$G$21,2,FALSE)</f>
        <v>--- Error ---</v>
      </c>
      <c r="P265" s="19" t="str">
        <f>IFERROR(VLOOKUP(RiskRegister[[#This Row],[Inherent Risk Rating]],'Rating factors'!$F$30:$G$44,2,FALSE),"-- Error --")</f>
        <v>-- Error --</v>
      </c>
      <c r="Q265" s="19" t="str">
        <f>IFERROR(RiskRegister[[#This Row],[Inherent Impact Rating]]*RiskRegister[[#This Row],[Inherent Likelihood Rating]],"-- Error --")</f>
        <v>-- Error --</v>
      </c>
      <c r="R265" s="18" t="s">
        <v>111</v>
      </c>
      <c r="T265" s="18" t="s">
        <v>112</v>
      </c>
      <c r="U265" s="19" t="str">
        <f>VLOOKUP(RiskRegister[[#This Row],[Residual Impact Level]],'Rating factors'!$F$4:$G$9,2,FALSE)</f>
        <v>--- Error ---</v>
      </c>
      <c r="V265" s="18" t="s">
        <v>89</v>
      </c>
      <c r="W265" s="19" t="str">
        <f>VLOOKUP(RiskRegister[[#This Row],[Residual Likelihood Level]],'Rating factors'!$F$16:$G$21,2,FALSE)</f>
        <v>--- Error ---</v>
      </c>
      <c r="X265" s="19" t="str">
        <f>IFERROR(VLOOKUP(RiskRegister[[#This Row],[Residual Risk Rating]],'Rating factors'!$F$30:$G$44,2,FALSE),"-- Error --")</f>
        <v>-- Error --</v>
      </c>
      <c r="Y265" s="19" t="str">
        <f>IFERROR(RiskRegister[[#This Row],[Residual Impact Rating]]*RiskRegister[[#This Row],[Residual Likelihood Rating]],"-- Error --")</f>
        <v>-- Error --</v>
      </c>
      <c r="Z265" s="18" t="s">
        <v>113</v>
      </c>
      <c r="AB265" s="61"/>
      <c r="AD265" s="22" t="str">
        <f ca="1">IF(ISBLANK(RiskRegister[[#This Row],[Risk Due Date]]), "Missing Risk Due Date", IF(RiskRegister[[#This Row],[Risk Due Date]] &lt; TODAY(), "Overdue", "Not Overdue"))</f>
        <v>Missing Risk Due Date</v>
      </c>
      <c r="AF265" s="22" t="str">
        <f>IF(ISBLANK(RiskRegister[[#This Row],[Risk Due Date]]), "Missing Risk Due Date", TEXT(RiskRegister[[#This Row],[Risk Due Date]], "YYYY-MM"))</f>
        <v>Missing Risk Due Date</v>
      </c>
      <c r="AG265" s="22" t="str">
        <f>IF(RiskRegister[[#This Row],[Created Date]]="","Created Date missing",(TEXT(RiskRegister[[#This Row],[Created Date]],"mmm") &amp; "-" &amp; YEAR(RiskRegister[[#This Row],[Created Date]])))</f>
        <v>Created Date missing</v>
      </c>
      <c r="AH265" s="79">
        <f>IF(RiskRegister[[#This Row],[Risk Status]]="Closed",RiskRegister[[#This Row],[Risk Close Date]],RiskRegister[[#This Row],[Risk Due Date]])</f>
        <v>0</v>
      </c>
      <c r="AI265" s="79">
        <f>IF(RiskRegister[[#This Row],[Risk-Change-Date]]=0,DATE(2030,1,1),RiskRegister[[#This Row],[Risk-Change-Date]])</f>
        <v>47484</v>
      </c>
      <c r="AJ265" s="22" t="str">
        <f>RiskRegister[[#This Row],[Inherent Impact Level]]&amp;"-"&amp;RiskRegister[[#This Row],[Inherent Likelihood Level]]</f>
        <v>-- Select Impact ----- Select Likelihood --</v>
      </c>
      <c r="AK265" s="22" t="str">
        <f>RiskRegister[[#This Row],[Residual Impact Level]]&amp;"-"&amp;RiskRegister[[#This Row],[Residual Likelihood Level]]</f>
        <v>-- Select Impact ----- Select Likelihood --</v>
      </c>
      <c r="AL265" s="22" t="str">
        <f t="shared" si="8"/>
        <v>Error</v>
      </c>
      <c r="AM265" s="22" t="str">
        <f>IF(RiskRegister[[#This Row],[Risk Status]]="Closed",RiskRegister[[#This Row],[Residual Impact Level]],RiskRegister[[#This Row],[Inherent Impact Level]])</f>
        <v>-- Select Impact --</v>
      </c>
      <c r="AN265" s="22" t="str">
        <f>IF(RiskRegister[[#This Row],[Risk Status]]="Closed",RiskRegister[[#This Row],[Residual Likelihood Level]],RiskRegister[[#This Row],[Inherent Likelihood Level]])</f>
        <v>-- Select Likelihood --</v>
      </c>
      <c r="AO265" s="22" t="str">
        <f>IF(RiskRegister[[#This Row],[Risk Status]]="Closed",RiskRegister[[#This Row],[Residual-I-L-Combo]],RiskRegister[[#This Row],[Inherent-I-L-Combo]])</f>
        <v>-- Select Impact ----- Select Likelihood --</v>
      </c>
      <c r="AP265" s="22" t="str">
        <f t="shared" si="9"/>
        <v>-- Error --</v>
      </c>
    </row>
    <row r="266" spans="1:42" s="18" customFormat="1" ht="64" x14ac:dyDescent="0.2">
      <c r="A266" s="18">
        <v>263</v>
      </c>
      <c r="G266" s="18" t="s">
        <v>87</v>
      </c>
      <c r="I266" s="18" t="s">
        <v>85</v>
      </c>
      <c r="L266" s="18" t="s">
        <v>112</v>
      </c>
      <c r="M266" s="19" t="str">
        <f>VLOOKUP(RiskRegister[[#This Row],[Inherent Impact Level]],'Rating factors'!$F$4:$G$9,2,FALSE)</f>
        <v>--- Error ---</v>
      </c>
      <c r="N266" s="18" t="s">
        <v>89</v>
      </c>
      <c r="O266" s="19" t="str">
        <f>VLOOKUP(RiskRegister[[#This Row],[Inherent Likelihood Level]],'Rating factors'!$F$16:$G$21,2,FALSE)</f>
        <v>--- Error ---</v>
      </c>
      <c r="P266" s="19" t="str">
        <f>IFERROR(VLOOKUP(RiskRegister[[#This Row],[Inherent Risk Rating]],'Rating factors'!$F$30:$G$44,2,FALSE),"-- Error --")</f>
        <v>-- Error --</v>
      </c>
      <c r="Q266" s="19" t="str">
        <f>IFERROR(RiskRegister[[#This Row],[Inherent Impact Rating]]*RiskRegister[[#This Row],[Inherent Likelihood Rating]],"-- Error --")</f>
        <v>-- Error --</v>
      </c>
      <c r="R266" s="18" t="s">
        <v>111</v>
      </c>
      <c r="T266" s="18" t="s">
        <v>112</v>
      </c>
      <c r="U266" s="19" t="str">
        <f>VLOOKUP(RiskRegister[[#This Row],[Residual Impact Level]],'Rating factors'!$F$4:$G$9,2,FALSE)</f>
        <v>--- Error ---</v>
      </c>
      <c r="V266" s="18" t="s">
        <v>89</v>
      </c>
      <c r="W266" s="19" t="str">
        <f>VLOOKUP(RiskRegister[[#This Row],[Residual Likelihood Level]],'Rating factors'!$F$16:$G$21,2,FALSE)</f>
        <v>--- Error ---</v>
      </c>
      <c r="X266" s="19" t="str">
        <f>IFERROR(VLOOKUP(RiskRegister[[#This Row],[Residual Risk Rating]],'Rating factors'!$F$30:$G$44,2,FALSE),"-- Error --")</f>
        <v>-- Error --</v>
      </c>
      <c r="Y266" s="19" t="str">
        <f>IFERROR(RiskRegister[[#This Row],[Residual Impact Rating]]*RiskRegister[[#This Row],[Residual Likelihood Rating]],"-- Error --")</f>
        <v>-- Error --</v>
      </c>
      <c r="Z266" s="18" t="s">
        <v>113</v>
      </c>
      <c r="AB266" s="61"/>
      <c r="AD266" s="22" t="str">
        <f ca="1">IF(ISBLANK(RiskRegister[[#This Row],[Risk Due Date]]), "Missing Risk Due Date", IF(RiskRegister[[#This Row],[Risk Due Date]] &lt; TODAY(), "Overdue", "Not Overdue"))</f>
        <v>Missing Risk Due Date</v>
      </c>
      <c r="AF266" s="22" t="str">
        <f>IF(ISBLANK(RiskRegister[[#This Row],[Risk Due Date]]), "Missing Risk Due Date", TEXT(RiskRegister[[#This Row],[Risk Due Date]], "YYYY-MM"))</f>
        <v>Missing Risk Due Date</v>
      </c>
      <c r="AG266" s="22" t="str">
        <f>IF(RiskRegister[[#This Row],[Created Date]]="","Created Date missing",(TEXT(RiskRegister[[#This Row],[Created Date]],"mmm") &amp; "-" &amp; YEAR(RiskRegister[[#This Row],[Created Date]])))</f>
        <v>Created Date missing</v>
      </c>
      <c r="AH266" s="79">
        <f>IF(RiskRegister[[#This Row],[Risk Status]]="Closed",RiskRegister[[#This Row],[Risk Close Date]],RiskRegister[[#This Row],[Risk Due Date]])</f>
        <v>0</v>
      </c>
      <c r="AI266" s="79">
        <f>IF(RiskRegister[[#This Row],[Risk-Change-Date]]=0,DATE(2030,1,1),RiskRegister[[#This Row],[Risk-Change-Date]])</f>
        <v>47484</v>
      </c>
      <c r="AJ266" s="22" t="str">
        <f>RiskRegister[[#This Row],[Inherent Impact Level]]&amp;"-"&amp;RiskRegister[[#This Row],[Inherent Likelihood Level]]</f>
        <v>-- Select Impact ----- Select Likelihood --</v>
      </c>
      <c r="AK266" s="22" t="str">
        <f>RiskRegister[[#This Row],[Residual Impact Level]]&amp;"-"&amp;RiskRegister[[#This Row],[Residual Likelihood Level]]</f>
        <v>-- Select Impact ----- Select Likelihood --</v>
      </c>
      <c r="AL266" s="22" t="str">
        <f t="shared" si="8"/>
        <v>Error</v>
      </c>
      <c r="AM266" s="22" t="str">
        <f>IF(RiskRegister[[#This Row],[Risk Status]]="Closed",RiskRegister[[#This Row],[Residual Impact Level]],RiskRegister[[#This Row],[Inherent Impact Level]])</f>
        <v>-- Select Impact --</v>
      </c>
      <c r="AN266" s="22" t="str">
        <f>IF(RiskRegister[[#This Row],[Risk Status]]="Closed",RiskRegister[[#This Row],[Residual Likelihood Level]],RiskRegister[[#This Row],[Inherent Likelihood Level]])</f>
        <v>-- Select Likelihood --</v>
      </c>
      <c r="AO266" s="22" t="str">
        <f>IF(RiskRegister[[#This Row],[Risk Status]]="Closed",RiskRegister[[#This Row],[Residual-I-L-Combo]],RiskRegister[[#This Row],[Inherent-I-L-Combo]])</f>
        <v>-- Select Impact ----- Select Likelihood --</v>
      </c>
      <c r="AP266" s="22" t="str">
        <f t="shared" si="9"/>
        <v>-- Error --</v>
      </c>
    </row>
    <row r="267" spans="1:42" s="18" customFormat="1" ht="64" x14ac:dyDescent="0.2">
      <c r="A267" s="18">
        <v>264</v>
      </c>
      <c r="G267" s="18" t="s">
        <v>87</v>
      </c>
      <c r="I267" s="18" t="s">
        <v>85</v>
      </c>
      <c r="L267" s="18" t="s">
        <v>112</v>
      </c>
      <c r="M267" s="19" t="str">
        <f>VLOOKUP(RiskRegister[[#This Row],[Inherent Impact Level]],'Rating factors'!$F$4:$G$9,2,FALSE)</f>
        <v>--- Error ---</v>
      </c>
      <c r="N267" s="18" t="s">
        <v>89</v>
      </c>
      <c r="O267" s="19" t="str">
        <f>VLOOKUP(RiskRegister[[#This Row],[Inherent Likelihood Level]],'Rating factors'!$F$16:$G$21,2,FALSE)</f>
        <v>--- Error ---</v>
      </c>
      <c r="P267" s="19" t="str">
        <f>IFERROR(VLOOKUP(RiskRegister[[#This Row],[Inherent Risk Rating]],'Rating factors'!$F$30:$G$44,2,FALSE),"-- Error --")</f>
        <v>-- Error --</v>
      </c>
      <c r="Q267" s="19" t="str">
        <f>IFERROR(RiskRegister[[#This Row],[Inherent Impact Rating]]*RiskRegister[[#This Row],[Inherent Likelihood Rating]],"-- Error --")</f>
        <v>-- Error --</v>
      </c>
      <c r="R267" s="18" t="s">
        <v>111</v>
      </c>
      <c r="T267" s="18" t="s">
        <v>112</v>
      </c>
      <c r="U267" s="19" t="str">
        <f>VLOOKUP(RiskRegister[[#This Row],[Residual Impact Level]],'Rating factors'!$F$4:$G$9,2,FALSE)</f>
        <v>--- Error ---</v>
      </c>
      <c r="V267" s="18" t="s">
        <v>89</v>
      </c>
      <c r="W267" s="19" t="str">
        <f>VLOOKUP(RiskRegister[[#This Row],[Residual Likelihood Level]],'Rating factors'!$F$16:$G$21,2,FALSE)</f>
        <v>--- Error ---</v>
      </c>
      <c r="X267" s="19" t="str">
        <f>IFERROR(VLOOKUP(RiskRegister[[#This Row],[Residual Risk Rating]],'Rating factors'!$F$30:$G$44,2,FALSE),"-- Error --")</f>
        <v>-- Error --</v>
      </c>
      <c r="Y267" s="19" t="str">
        <f>IFERROR(RiskRegister[[#This Row],[Residual Impact Rating]]*RiskRegister[[#This Row],[Residual Likelihood Rating]],"-- Error --")</f>
        <v>-- Error --</v>
      </c>
      <c r="Z267" s="18" t="s">
        <v>113</v>
      </c>
      <c r="AB267" s="61"/>
      <c r="AD267" s="22" t="str">
        <f ca="1">IF(ISBLANK(RiskRegister[[#This Row],[Risk Due Date]]), "Missing Risk Due Date", IF(RiskRegister[[#This Row],[Risk Due Date]] &lt; TODAY(), "Overdue", "Not Overdue"))</f>
        <v>Missing Risk Due Date</v>
      </c>
      <c r="AF267" s="22" t="str">
        <f>IF(ISBLANK(RiskRegister[[#This Row],[Risk Due Date]]), "Missing Risk Due Date", TEXT(RiskRegister[[#This Row],[Risk Due Date]], "YYYY-MM"))</f>
        <v>Missing Risk Due Date</v>
      </c>
      <c r="AG267" s="22" t="str">
        <f>IF(RiskRegister[[#This Row],[Created Date]]="","Created Date missing",(TEXT(RiskRegister[[#This Row],[Created Date]],"mmm") &amp; "-" &amp; YEAR(RiskRegister[[#This Row],[Created Date]])))</f>
        <v>Created Date missing</v>
      </c>
      <c r="AH267" s="79">
        <f>IF(RiskRegister[[#This Row],[Risk Status]]="Closed",RiskRegister[[#This Row],[Risk Close Date]],RiskRegister[[#This Row],[Risk Due Date]])</f>
        <v>0</v>
      </c>
      <c r="AI267" s="79">
        <f>IF(RiskRegister[[#This Row],[Risk-Change-Date]]=0,DATE(2030,1,1),RiskRegister[[#This Row],[Risk-Change-Date]])</f>
        <v>47484</v>
      </c>
      <c r="AJ267" s="22" t="str">
        <f>RiskRegister[[#This Row],[Inherent Impact Level]]&amp;"-"&amp;RiskRegister[[#This Row],[Inherent Likelihood Level]]</f>
        <v>-- Select Impact ----- Select Likelihood --</v>
      </c>
      <c r="AK267" s="22" t="str">
        <f>RiskRegister[[#This Row],[Residual Impact Level]]&amp;"-"&amp;RiskRegister[[#This Row],[Residual Likelihood Level]]</f>
        <v>-- Select Impact ----- Select Likelihood --</v>
      </c>
      <c r="AL267" s="22" t="str">
        <f t="shared" si="8"/>
        <v>Error</v>
      </c>
      <c r="AM267" s="22" t="str">
        <f>IF(RiskRegister[[#This Row],[Risk Status]]="Closed",RiskRegister[[#This Row],[Residual Impact Level]],RiskRegister[[#This Row],[Inherent Impact Level]])</f>
        <v>-- Select Impact --</v>
      </c>
      <c r="AN267" s="22" t="str">
        <f>IF(RiskRegister[[#This Row],[Risk Status]]="Closed",RiskRegister[[#This Row],[Residual Likelihood Level]],RiskRegister[[#This Row],[Inherent Likelihood Level]])</f>
        <v>-- Select Likelihood --</v>
      </c>
      <c r="AO267" s="22" t="str">
        <f>IF(RiskRegister[[#This Row],[Risk Status]]="Closed",RiskRegister[[#This Row],[Residual-I-L-Combo]],RiskRegister[[#This Row],[Inherent-I-L-Combo]])</f>
        <v>-- Select Impact ----- Select Likelihood --</v>
      </c>
      <c r="AP267" s="22" t="str">
        <f t="shared" si="9"/>
        <v>-- Error --</v>
      </c>
    </row>
    <row r="268" spans="1:42" s="18" customFormat="1" ht="64" x14ac:dyDescent="0.2">
      <c r="A268" s="18">
        <v>265</v>
      </c>
      <c r="G268" s="18" t="s">
        <v>87</v>
      </c>
      <c r="I268" s="18" t="s">
        <v>85</v>
      </c>
      <c r="L268" s="18" t="s">
        <v>112</v>
      </c>
      <c r="M268" s="19" t="str">
        <f>VLOOKUP(RiskRegister[[#This Row],[Inherent Impact Level]],'Rating factors'!$F$4:$G$9,2,FALSE)</f>
        <v>--- Error ---</v>
      </c>
      <c r="N268" s="18" t="s">
        <v>89</v>
      </c>
      <c r="O268" s="19" t="str">
        <f>VLOOKUP(RiskRegister[[#This Row],[Inherent Likelihood Level]],'Rating factors'!$F$16:$G$21,2,FALSE)</f>
        <v>--- Error ---</v>
      </c>
      <c r="P268" s="19" t="str">
        <f>IFERROR(VLOOKUP(RiskRegister[[#This Row],[Inherent Risk Rating]],'Rating factors'!$F$30:$G$44,2,FALSE),"-- Error --")</f>
        <v>-- Error --</v>
      </c>
      <c r="Q268" s="19" t="str">
        <f>IFERROR(RiskRegister[[#This Row],[Inherent Impact Rating]]*RiskRegister[[#This Row],[Inherent Likelihood Rating]],"-- Error --")</f>
        <v>-- Error --</v>
      </c>
      <c r="R268" s="18" t="s">
        <v>111</v>
      </c>
      <c r="T268" s="18" t="s">
        <v>112</v>
      </c>
      <c r="U268" s="19" t="str">
        <f>VLOOKUP(RiskRegister[[#This Row],[Residual Impact Level]],'Rating factors'!$F$4:$G$9,2,FALSE)</f>
        <v>--- Error ---</v>
      </c>
      <c r="V268" s="18" t="s">
        <v>89</v>
      </c>
      <c r="W268" s="19" t="str">
        <f>VLOOKUP(RiskRegister[[#This Row],[Residual Likelihood Level]],'Rating factors'!$F$16:$G$21,2,FALSE)</f>
        <v>--- Error ---</v>
      </c>
      <c r="X268" s="19" t="str">
        <f>IFERROR(VLOOKUP(RiskRegister[[#This Row],[Residual Risk Rating]],'Rating factors'!$F$30:$G$44,2,FALSE),"-- Error --")</f>
        <v>-- Error --</v>
      </c>
      <c r="Y268" s="19" t="str">
        <f>IFERROR(RiskRegister[[#This Row],[Residual Impact Rating]]*RiskRegister[[#This Row],[Residual Likelihood Rating]],"-- Error --")</f>
        <v>-- Error --</v>
      </c>
      <c r="Z268" s="18" t="s">
        <v>113</v>
      </c>
      <c r="AB268" s="61"/>
      <c r="AD268" s="22" t="str">
        <f ca="1">IF(ISBLANK(RiskRegister[[#This Row],[Risk Due Date]]), "Missing Risk Due Date", IF(RiskRegister[[#This Row],[Risk Due Date]] &lt; TODAY(), "Overdue", "Not Overdue"))</f>
        <v>Missing Risk Due Date</v>
      </c>
      <c r="AF268" s="22" t="str">
        <f>IF(ISBLANK(RiskRegister[[#This Row],[Risk Due Date]]), "Missing Risk Due Date", TEXT(RiskRegister[[#This Row],[Risk Due Date]], "YYYY-MM"))</f>
        <v>Missing Risk Due Date</v>
      </c>
      <c r="AG268" s="22" t="str">
        <f>IF(RiskRegister[[#This Row],[Created Date]]="","Created Date missing",(TEXT(RiskRegister[[#This Row],[Created Date]],"mmm") &amp; "-" &amp; YEAR(RiskRegister[[#This Row],[Created Date]])))</f>
        <v>Created Date missing</v>
      </c>
      <c r="AH268" s="79">
        <f>IF(RiskRegister[[#This Row],[Risk Status]]="Closed",RiskRegister[[#This Row],[Risk Close Date]],RiskRegister[[#This Row],[Risk Due Date]])</f>
        <v>0</v>
      </c>
      <c r="AI268" s="79">
        <f>IF(RiskRegister[[#This Row],[Risk-Change-Date]]=0,DATE(2030,1,1),RiskRegister[[#This Row],[Risk-Change-Date]])</f>
        <v>47484</v>
      </c>
      <c r="AJ268" s="22" t="str">
        <f>RiskRegister[[#This Row],[Inherent Impact Level]]&amp;"-"&amp;RiskRegister[[#This Row],[Inherent Likelihood Level]]</f>
        <v>-- Select Impact ----- Select Likelihood --</v>
      </c>
      <c r="AK268" s="22" t="str">
        <f>RiskRegister[[#This Row],[Residual Impact Level]]&amp;"-"&amp;RiskRegister[[#This Row],[Residual Likelihood Level]]</f>
        <v>-- Select Impact ----- Select Likelihood --</v>
      </c>
      <c r="AL268" s="22" t="str">
        <f t="shared" si="8"/>
        <v>Error</v>
      </c>
      <c r="AM268" s="22" t="str">
        <f>IF(RiskRegister[[#This Row],[Risk Status]]="Closed",RiskRegister[[#This Row],[Residual Impact Level]],RiskRegister[[#This Row],[Inherent Impact Level]])</f>
        <v>-- Select Impact --</v>
      </c>
      <c r="AN268" s="22" t="str">
        <f>IF(RiskRegister[[#This Row],[Risk Status]]="Closed",RiskRegister[[#This Row],[Residual Likelihood Level]],RiskRegister[[#This Row],[Inherent Likelihood Level]])</f>
        <v>-- Select Likelihood --</v>
      </c>
      <c r="AO268" s="22" t="str">
        <f>IF(RiskRegister[[#This Row],[Risk Status]]="Closed",RiskRegister[[#This Row],[Residual-I-L-Combo]],RiskRegister[[#This Row],[Inherent-I-L-Combo]])</f>
        <v>-- Select Impact ----- Select Likelihood --</v>
      </c>
      <c r="AP268" s="22" t="str">
        <f t="shared" si="9"/>
        <v>-- Error --</v>
      </c>
    </row>
    <row r="269" spans="1:42" s="18" customFormat="1" ht="64" x14ac:dyDescent="0.2">
      <c r="A269" s="18">
        <v>266</v>
      </c>
      <c r="G269" s="18" t="s">
        <v>87</v>
      </c>
      <c r="I269" s="18" t="s">
        <v>85</v>
      </c>
      <c r="L269" s="18" t="s">
        <v>112</v>
      </c>
      <c r="M269" s="19" t="str">
        <f>VLOOKUP(RiskRegister[[#This Row],[Inherent Impact Level]],'Rating factors'!$F$4:$G$9,2,FALSE)</f>
        <v>--- Error ---</v>
      </c>
      <c r="N269" s="18" t="s">
        <v>89</v>
      </c>
      <c r="O269" s="19" t="str">
        <f>VLOOKUP(RiskRegister[[#This Row],[Inherent Likelihood Level]],'Rating factors'!$F$16:$G$21,2,FALSE)</f>
        <v>--- Error ---</v>
      </c>
      <c r="P269" s="19" t="str">
        <f>IFERROR(VLOOKUP(RiskRegister[[#This Row],[Inherent Risk Rating]],'Rating factors'!$F$30:$G$44,2,FALSE),"-- Error --")</f>
        <v>-- Error --</v>
      </c>
      <c r="Q269" s="19" t="str">
        <f>IFERROR(RiskRegister[[#This Row],[Inherent Impact Rating]]*RiskRegister[[#This Row],[Inherent Likelihood Rating]],"-- Error --")</f>
        <v>-- Error --</v>
      </c>
      <c r="R269" s="18" t="s">
        <v>111</v>
      </c>
      <c r="T269" s="18" t="s">
        <v>112</v>
      </c>
      <c r="U269" s="19" t="str">
        <f>VLOOKUP(RiskRegister[[#This Row],[Residual Impact Level]],'Rating factors'!$F$4:$G$9,2,FALSE)</f>
        <v>--- Error ---</v>
      </c>
      <c r="V269" s="18" t="s">
        <v>89</v>
      </c>
      <c r="W269" s="19" t="str">
        <f>VLOOKUP(RiskRegister[[#This Row],[Residual Likelihood Level]],'Rating factors'!$F$16:$G$21,2,FALSE)</f>
        <v>--- Error ---</v>
      </c>
      <c r="X269" s="19" t="str">
        <f>IFERROR(VLOOKUP(RiskRegister[[#This Row],[Residual Risk Rating]],'Rating factors'!$F$30:$G$44,2,FALSE),"-- Error --")</f>
        <v>-- Error --</v>
      </c>
      <c r="Y269" s="19" t="str">
        <f>IFERROR(RiskRegister[[#This Row],[Residual Impact Rating]]*RiskRegister[[#This Row],[Residual Likelihood Rating]],"-- Error --")</f>
        <v>-- Error --</v>
      </c>
      <c r="Z269" s="18" t="s">
        <v>113</v>
      </c>
      <c r="AB269" s="61"/>
      <c r="AD269" s="22" t="str">
        <f ca="1">IF(ISBLANK(RiskRegister[[#This Row],[Risk Due Date]]), "Missing Risk Due Date", IF(RiskRegister[[#This Row],[Risk Due Date]] &lt; TODAY(), "Overdue", "Not Overdue"))</f>
        <v>Missing Risk Due Date</v>
      </c>
      <c r="AF269" s="22" t="str">
        <f>IF(ISBLANK(RiskRegister[[#This Row],[Risk Due Date]]), "Missing Risk Due Date", TEXT(RiskRegister[[#This Row],[Risk Due Date]], "YYYY-MM"))</f>
        <v>Missing Risk Due Date</v>
      </c>
      <c r="AG269" s="22" t="str">
        <f>IF(RiskRegister[[#This Row],[Created Date]]="","Created Date missing",(TEXT(RiskRegister[[#This Row],[Created Date]],"mmm") &amp; "-" &amp; YEAR(RiskRegister[[#This Row],[Created Date]])))</f>
        <v>Created Date missing</v>
      </c>
      <c r="AH269" s="79">
        <f>IF(RiskRegister[[#This Row],[Risk Status]]="Closed",RiskRegister[[#This Row],[Risk Close Date]],RiskRegister[[#This Row],[Risk Due Date]])</f>
        <v>0</v>
      </c>
      <c r="AI269" s="79">
        <f>IF(RiskRegister[[#This Row],[Risk-Change-Date]]=0,DATE(2030,1,1),RiskRegister[[#This Row],[Risk-Change-Date]])</f>
        <v>47484</v>
      </c>
      <c r="AJ269" s="22" t="str">
        <f>RiskRegister[[#This Row],[Inherent Impact Level]]&amp;"-"&amp;RiskRegister[[#This Row],[Inherent Likelihood Level]]</f>
        <v>-- Select Impact ----- Select Likelihood --</v>
      </c>
      <c r="AK269" s="22" t="str">
        <f>RiskRegister[[#This Row],[Residual Impact Level]]&amp;"-"&amp;RiskRegister[[#This Row],[Residual Likelihood Level]]</f>
        <v>-- Select Impact ----- Select Likelihood --</v>
      </c>
      <c r="AL269" s="22" t="str">
        <f t="shared" si="8"/>
        <v>Error</v>
      </c>
      <c r="AM269" s="22" t="str">
        <f>IF(RiskRegister[[#This Row],[Risk Status]]="Closed",RiskRegister[[#This Row],[Residual Impact Level]],RiskRegister[[#This Row],[Inherent Impact Level]])</f>
        <v>-- Select Impact --</v>
      </c>
      <c r="AN269" s="22" t="str">
        <f>IF(RiskRegister[[#This Row],[Risk Status]]="Closed",RiskRegister[[#This Row],[Residual Likelihood Level]],RiskRegister[[#This Row],[Inherent Likelihood Level]])</f>
        <v>-- Select Likelihood --</v>
      </c>
      <c r="AO269" s="22" t="str">
        <f>IF(RiskRegister[[#This Row],[Risk Status]]="Closed",RiskRegister[[#This Row],[Residual-I-L-Combo]],RiskRegister[[#This Row],[Inherent-I-L-Combo]])</f>
        <v>-- Select Impact ----- Select Likelihood --</v>
      </c>
      <c r="AP269" s="22" t="str">
        <f t="shared" si="9"/>
        <v>-- Error --</v>
      </c>
    </row>
    <row r="270" spans="1:42" s="18" customFormat="1" ht="64" x14ac:dyDescent="0.2">
      <c r="A270" s="18">
        <v>267</v>
      </c>
      <c r="G270" s="18" t="s">
        <v>87</v>
      </c>
      <c r="I270" s="18" t="s">
        <v>85</v>
      </c>
      <c r="L270" s="18" t="s">
        <v>112</v>
      </c>
      <c r="M270" s="19" t="str">
        <f>VLOOKUP(RiskRegister[[#This Row],[Inherent Impact Level]],'Rating factors'!$F$4:$G$9,2,FALSE)</f>
        <v>--- Error ---</v>
      </c>
      <c r="N270" s="18" t="s">
        <v>89</v>
      </c>
      <c r="O270" s="19" t="str">
        <f>VLOOKUP(RiskRegister[[#This Row],[Inherent Likelihood Level]],'Rating factors'!$F$16:$G$21,2,FALSE)</f>
        <v>--- Error ---</v>
      </c>
      <c r="P270" s="19" t="str">
        <f>IFERROR(VLOOKUP(RiskRegister[[#This Row],[Inherent Risk Rating]],'Rating factors'!$F$30:$G$44,2,FALSE),"-- Error --")</f>
        <v>-- Error --</v>
      </c>
      <c r="Q270" s="19" t="str">
        <f>IFERROR(RiskRegister[[#This Row],[Inherent Impact Rating]]*RiskRegister[[#This Row],[Inherent Likelihood Rating]],"-- Error --")</f>
        <v>-- Error --</v>
      </c>
      <c r="R270" s="18" t="s">
        <v>111</v>
      </c>
      <c r="T270" s="18" t="s">
        <v>112</v>
      </c>
      <c r="U270" s="19" t="str">
        <f>VLOOKUP(RiskRegister[[#This Row],[Residual Impact Level]],'Rating factors'!$F$4:$G$9,2,FALSE)</f>
        <v>--- Error ---</v>
      </c>
      <c r="V270" s="18" t="s">
        <v>89</v>
      </c>
      <c r="W270" s="19" t="str">
        <f>VLOOKUP(RiskRegister[[#This Row],[Residual Likelihood Level]],'Rating factors'!$F$16:$G$21,2,FALSE)</f>
        <v>--- Error ---</v>
      </c>
      <c r="X270" s="19" t="str">
        <f>IFERROR(VLOOKUP(RiskRegister[[#This Row],[Residual Risk Rating]],'Rating factors'!$F$30:$G$44,2,FALSE),"-- Error --")</f>
        <v>-- Error --</v>
      </c>
      <c r="Y270" s="19" t="str">
        <f>IFERROR(RiskRegister[[#This Row],[Residual Impact Rating]]*RiskRegister[[#This Row],[Residual Likelihood Rating]],"-- Error --")</f>
        <v>-- Error --</v>
      </c>
      <c r="Z270" s="18" t="s">
        <v>113</v>
      </c>
      <c r="AB270" s="61"/>
      <c r="AD270" s="22" t="str">
        <f ca="1">IF(ISBLANK(RiskRegister[[#This Row],[Risk Due Date]]), "Missing Risk Due Date", IF(RiskRegister[[#This Row],[Risk Due Date]] &lt; TODAY(), "Overdue", "Not Overdue"))</f>
        <v>Missing Risk Due Date</v>
      </c>
      <c r="AF270" s="22" t="str">
        <f>IF(ISBLANK(RiskRegister[[#This Row],[Risk Due Date]]), "Missing Risk Due Date", TEXT(RiskRegister[[#This Row],[Risk Due Date]], "YYYY-MM"))</f>
        <v>Missing Risk Due Date</v>
      </c>
      <c r="AG270" s="22" t="str">
        <f>IF(RiskRegister[[#This Row],[Created Date]]="","Created Date missing",(TEXT(RiskRegister[[#This Row],[Created Date]],"mmm") &amp; "-" &amp; YEAR(RiskRegister[[#This Row],[Created Date]])))</f>
        <v>Created Date missing</v>
      </c>
      <c r="AH270" s="79">
        <f>IF(RiskRegister[[#This Row],[Risk Status]]="Closed",RiskRegister[[#This Row],[Risk Close Date]],RiskRegister[[#This Row],[Risk Due Date]])</f>
        <v>0</v>
      </c>
      <c r="AI270" s="79">
        <f>IF(RiskRegister[[#This Row],[Risk-Change-Date]]=0,DATE(2030,1,1),RiskRegister[[#This Row],[Risk-Change-Date]])</f>
        <v>47484</v>
      </c>
      <c r="AJ270" s="22" t="str">
        <f>RiskRegister[[#This Row],[Inherent Impact Level]]&amp;"-"&amp;RiskRegister[[#This Row],[Inherent Likelihood Level]]</f>
        <v>-- Select Impact ----- Select Likelihood --</v>
      </c>
      <c r="AK270" s="22" t="str">
        <f>RiskRegister[[#This Row],[Residual Impact Level]]&amp;"-"&amp;RiskRegister[[#This Row],[Residual Likelihood Level]]</f>
        <v>-- Select Impact ----- Select Likelihood --</v>
      </c>
      <c r="AL270" s="22" t="str">
        <f t="shared" si="8"/>
        <v>Error</v>
      </c>
      <c r="AM270" s="22" t="str">
        <f>IF(RiskRegister[[#This Row],[Risk Status]]="Closed",RiskRegister[[#This Row],[Residual Impact Level]],RiskRegister[[#This Row],[Inherent Impact Level]])</f>
        <v>-- Select Impact --</v>
      </c>
      <c r="AN270" s="22" t="str">
        <f>IF(RiskRegister[[#This Row],[Risk Status]]="Closed",RiskRegister[[#This Row],[Residual Likelihood Level]],RiskRegister[[#This Row],[Inherent Likelihood Level]])</f>
        <v>-- Select Likelihood --</v>
      </c>
      <c r="AO270" s="22" t="str">
        <f>IF(RiskRegister[[#This Row],[Risk Status]]="Closed",RiskRegister[[#This Row],[Residual-I-L-Combo]],RiskRegister[[#This Row],[Inherent-I-L-Combo]])</f>
        <v>-- Select Impact ----- Select Likelihood --</v>
      </c>
      <c r="AP270" s="22" t="str">
        <f t="shared" si="9"/>
        <v>-- Error --</v>
      </c>
    </row>
    <row r="271" spans="1:42" s="18" customFormat="1" ht="64" x14ac:dyDescent="0.2">
      <c r="A271" s="18">
        <v>268</v>
      </c>
      <c r="G271" s="18" t="s">
        <v>87</v>
      </c>
      <c r="I271" s="18" t="s">
        <v>85</v>
      </c>
      <c r="L271" s="18" t="s">
        <v>112</v>
      </c>
      <c r="M271" s="19" t="str">
        <f>VLOOKUP(RiskRegister[[#This Row],[Inherent Impact Level]],'Rating factors'!$F$4:$G$9,2,FALSE)</f>
        <v>--- Error ---</v>
      </c>
      <c r="N271" s="18" t="s">
        <v>89</v>
      </c>
      <c r="O271" s="19" t="str">
        <f>VLOOKUP(RiskRegister[[#This Row],[Inherent Likelihood Level]],'Rating factors'!$F$16:$G$21,2,FALSE)</f>
        <v>--- Error ---</v>
      </c>
      <c r="P271" s="19" t="str">
        <f>IFERROR(VLOOKUP(RiskRegister[[#This Row],[Inherent Risk Rating]],'Rating factors'!$F$30:$G$44,2,FALSE),"-- Error --")</f>
        <v>-- Error --</v>
      </c>
      <c r="Q271" s="19" t="str">
        <f>IFERROR(RiskRegister[[#This Row],[Inherent Impact Rating]]*RiskRegister[[#This Row],[Inherent Likelihood Rating]],"-- Error --")</f>
        <v>-- Error --</v>
      </c>
      <c r="R271" s="18" t="s">
        <v>111</v>
      </c>
      <c r="T271" s="18" t="s">
        <v>112</v>
      </c>
      <c r="U271" s="19" t="str">
        <f>VLOOKUP(RiskRegister[[#This Row],[Residual Impact Level]],'Rating factors'!$F$4:$G$9,2,FALSE)</f>
        <v>--- Error ---</v>
      </c>
      <c r="V271" s="18" t="s">
        <v>89</v>
      </c>
      <c r="W271" s="19" t="str">
        <f>VLOOKUP(RiskRegister[[#This Row],[Residual Likelihood Level]],'Rating factors'!$F$16:$G$21,2,FALSE)</f>
        <v>--- Error ---</v>
      </c>
      <c r="X271" s="19" t="str">
        <f>IFERROR(VLOOKUP(RiskRegister[[#This Row],[Residual Risk Rating]],'Rating factors'!$F$30:$G$44,2,FALSE),"-- Error --")</f>
        <v>-- Error --</v>
      </c>
      <c r="Y271" s="19" t="str">
        <f>IFERROR(RiskRegister[[#This Row],[Residual Impact Rating]]*RiskRegister[[#This Row],[Residual Likelihood Rating]],"-- Error --")</f>
        <v>-- Error --</v>
      </c>
      <c r="Z271" s="18" t="s">
        <v>113</v>
      </c>
      <c r="AB271" s="61"/>
      <c r="AD271" s="22" t="str">
        <f ca="1">IF(ISBLANK(RiskRegister[[#This Row],[Risk Due Date]]), "Missing Risk Due Date", IF(RiskRegister[[#This Row],[Risk Due Date]] &lt; TODAY(), "Overdue", "Not Overdue"))</f>
        <v>Missing Risk Due Date</v>
      </c>
      <c r="AF271" s="22" t="str">
        <f>IF(ISBLANK(RiskRegister[[#This Row],[Risk Due Date]]), "Missing Risk Due Date", TEXT(RiskRegister[[#This Row],[Risk Due Date]], "YYYY-MM"))</f>
        <v>Missing Risk Due Date</v>
      </c>
      <c r="AG271" s="22" t="str">
        <f>IF(RiskRegister[[#This Row],[Created Date]]="","Created Date missing",(TEXT(RiskRegister[[#This Row],[Created Date]],"mmm") &amp; "-" &amp; YEAR(RiskRegister[[#This Row],[Created Date]])))</f>
        <v>Created Date missing</v>
      </c>
      <c r="AH271" s="79">
        <f>IF(RiskRegister[[#This Row],[Risk Status]]="Closed",RiskRegister[[#This Row],[Risk Close Date]],RiskRegister[[#This Row],[Risk Due Date]])</f>
        <v>0</v>
      </c>
      <c r="AI271" s="79">
        <f>IF(RiskRegister[[#This Row],[Risk-Change-Date]]=0,DATE(2030,1,1),RiskRegister[[#This Row],[Risk-Change-Date]])</f>
        <v>47484</v>
      </c>
      <c r="AJ271" s="22" t="str">
        <f>RiskRegister[[#This Row],[Inherent Impact Level]]&amp;"-"&amp;RiskRegister[[#This Row],[Inherent Likelihood Level]]</f>
        <v>-- Select Impact ----- Select Likelihood --</v>
      </c>
      <c r="AK271" s="22" t="str">
        <f>RiskRegister[[#This Row],[Residual Impact Level]]&amp;"-"&amp;RiskRegister[[#This Row],[Residual Likelihood Level]]</f>
        <v>-- Select Impact ----- Select Likelihood --</v>
      </c>
      <c r="AL271" s="22" t="str">
        <f t="shared" si="8"/>
        <v>Error</v>
      </c>
      <c r="AM271" s="22" t="str">
        <f>IF(RiskRegister[[#This Row],[Risk Status]]="Closed",RiskRegister[[#This Row],[Residual Impact Level]],RiskRegister[[#This Row],[Inherent Impact Level]])</f>
        <v>-- Select Impact --</v>
      </c>
      <c r="AN271" s="22" t="str">
        <f>IF(RiskRegister[[#This Row],[Risk Status]]="Closed",RiskRegister[[#This Row],[Residual Likelihood Level]],RiskRegister[[#This Row],[Inherent Likelihood Level]])</f>
        <v>-- Select Likelihood --</v>
      </c>
      <c r="AO271" s="22" t="str">
        <f>IF(RiskRegister[[#This Row],[Risk Status]]="Closed",RiskRegister[[#This Row],[Residual-I-L-Combo]],RiskRegister[[#This Row],[Inherent-I-L-Combo]])</f>
        <v>-- Select Impact ----- Select Likelihood --</v>
      </c>
      <c r="AP271" s="22" t="str">
        <f t="shared" si="9"/>
        <v>-- Error --</v>
      </c>
    </row>
    <row r="272" spans="1:42" s="18" customFormat="1" ht="64" x14ac:dyDescent="0.2">
      <c r="A272" s="18">
        <v>269</v>
      </c>
      <c r="G272" s="18" t="s">
        <v>87</v>
      </c>
      <c r="I272" s="18" t="s">
        <v>85</v>
      </c>
      <c r="L272" s="18" t="s">
        <v>112</v>
      </c>
      <c r="M272" s="19" t="str">
        <f>VLOOKUP(RiskRegister[[#This Row],[Inherent Impact Level]],'Rating factors'!$F$4:$G$9,2,FALSE)</f>
        <v>--- Error ---</v>
      </c>
      <c r="N272" s="18" t="s">
        <v>89</v>
      </c>
      <c r="O272" s="19" t="str">
        <f>VLOOKUP(RiskRegister[[#This Row],[Inherent Likelihood Level]],'Rating factors'!$F$16:$G$21,2,FALSE)</f>
        <v>--- Error ---</v>
      </c>
      <c r="P272" s="19" t="str">
        <f>IFERROR(VLOOKUP(RiskRegister[[#This Row],[Inherent Risk Rating]],'Rating factors'!$F$30:$G$44,2,FALSE),"-- Error --")</f>
        <v>-- Error --</v>
      </c>
      <c r="Q272" s="19" t="str">
        <f>IFERROR(RiskRegister[[#This Row],[Inherent Impact Rating]]*RiskRegister[[#This Row],[Inherent Likelihood Rating]],"-- Error --")</f>
        <v>-- Error --</v>
      </c>
      <c r="R272" s="18" t="s">
        <v>111</v>
      </c>
      <c r="T272" s="18" t="s">
        <v>112</v>
      </c>
      <c r="U272" s="19" t="str">
        <f>VLOOKUP(RiskRegister[[#This Row],[Residual Impact Level]],'Rating factors'!$F$4:$G$9,2,FALSE)</f>
        <v>--- Error ---</v>
      </c>
      <c r="V272" s="18" t="s">
        <v>89</v>
      </c>
      <c r="W272" s="19" t="str">
        <f>VLOOKUP(RiskRegister[[#This Row],[Residual Likelihood Level]],'Rating factors'!$F$16:$G$21,2,FALSE)</f>
        <v>--- Error ---</v>
      </c>
      <c r="X272" s="19" t="str">
        <f>IFERROR(VLOOKUP(RiskRegister[[#This Row],[Residual Risk Rating]],'Rating factors'!$F$30:$G$44,2,FALSE),"-- Error --")</f>
        <v>-- Error --</v>
      </c>
      <c r="Y272" s="19" t="str">
        <f>IFERROR(RiskRegister[[#This Row],[Residual Impact Rating]]*RiskRegister[[#This Row],[Residual Likelihood Rating]],"-- Error --")</f>
        <v>-- Error --</v>
      </c>
      <c r="Z272" s="18" t="s">
        <v>113</v>
      </c>
      <c r="AB272" s="61"/>
      <c r="AD272" s="22" t="str">
        <f ca="1">IF(ISBLANK(RiskRegister[[#This Row],[Risk Due Date]]), "Missing Risk Due Date", IF(RiskRegister[[#This Row],[Risk Due Date]] &lt; TODAY(), "Overdue", "Not Overdue"))</f>
        <v>Missing Risk Due Date</v>
      </c>
      <c r="AF272" s="22" t="str">
        <f>IF(ISBLANK(RiskRegister[[#This Row],[Risk Due Date]]), "Missing Risk Due Date", TEXT(RiskRegister[[#This Row],[Risk Due Date]], "YYYY-MM"))</f>
        <v>Missing Risk Due Date</v>
      </c>
      <c r="AG272" s="22" t="str">
        <f>IF(RiskRegister[[#This Row],[Created Date]]="","Created Date missing",(TEXT(RiskRegister[[#This Row],[Created Date]],"mmm") &amp; "-" &amp; YEAR(RiskRegister[[#This Row],[Created Date]])))</f>
        <v>Created Date missing</v>
      </c>
      <c r="AH272" s="79">
        <f>IF(RiskRegister[[#This Row],[Risk Status]]="Closed",RiskRegister[[#This Row],[Risk Close Date]],RiskRegister[[#This Row],[Risk Due Date]])</f>
        <v>0</v>
      </c>
      <c r="AI272" s="79">
        <f>IF(RiskRegister[[#This Row],[Risk-Change-Date]]=0,DATE(2030,1,1),RiskRegister[[#This Row],[Risk-Change-Date]])</f>
        <v>47484</v>
      </c>
      <c r="AJ272" s="22" t="str">
        <f>RiskRegister[[#This Row],[Inherent Impact Level]]&amp;"-"&amp;RiskRegister[[#This Row],[Inherent Likelihood Level]]</f>
        <v>-- Select Impact ----- Select Likelihood --</v>
      </c>
      <c r="AK272" s="22" t="str">
        <f>RiskRegister[[#This Row],[Residual Impact Level]]&amp;"-"&amp;RiskRegister[[#This Row],[Residual Likelihood Level]]</f>
        <v>-- Select Impact ----- Select Likelihood --</v>
      </c>
      <c r="AL272" s="22" t="str">
        <f t="shared" si="8"/>
        <v>Error</v>
      </c>
      <c r="AM272" s="22" t="str">
        <f>IF(RiskRegister[[#This Row],[Risk Status]]="Closed",RiskRegister[[#This Row],[Residual Impact Level]],RiskRegister[[#This Row],[Inherent Impact Level]])</f>
        <v>-- Select Impact --</v>
      </c>
      <c r="AN272" s="22" t="str">
        <f>IF(RiskRegister[[#This Row],[Risk Status]]="Closed",RiskRegister[[#This Row],[Residual Likelihood Level]],RiskRegister[[#This Row],[Inherent Likelihood Level]])</f>
        <v>-- Select Likelihood --</v>
      </c>
      <c r="AO272" s="22" t="str">
        <f>IF(RiskRegister[[#This Row],[Risk Status]]="Closed",RiskRegister[[#This Row],[Residual-I-L-Combo]],RiskRegister[[#This Row],[Inherent-I-L-Combo]])</f>
        <v>-- Select Impact ----- Select Likelihood --</v>
      </c>
      <c r="AP272" s="22" t="str">
        <f t="shared" si="9"/>
        <v>-- Error --</v>
      </c>
    </row>
    <row r="273" spans="1:42" s="18" customFormat="1" ht="64" x14ac:dyDescent="0.2">
      <c r="A273" s="18">
        <v>270</v>
      </c>
      <c r="G273" s="18" t="s">
        <v>87</v>
      </c>
      <c r="I273" s="18" t="s">
        <v>85</v>
      </c>
      <c r="L273" s="18" t="s">
        <v>112</v>
      </c>
      <c r="M273" s="19" t="str">
        <f>VLOOKUP(RiskRegister[[#This Row],[Inherent Impact Level]],'Rating factors'!$F$4:$G$9,2,FALSE)</f>
        <v>--- Error ---</v>
      </c>
      <c r="N273" s="18" t="s">
        <v>89</v>
      </c>
      <c r="O273" s="19" t="str">
        <f>VLOOKUP(RiskRegister[[#This Row],[Inherent Likelihood Level]],'Rating factors'!$F$16:$G$21,2,FALSE)</f>
        <v>--- Error ---</v>
      </c>
      <c r="P273" s="19" t="str">
        <f>IFERROR(VLOOKUP(RiskRegister[[#This Row],[Inherent Risk Rating]],'Rating factors'!$F$30:$G$44,2,FALSE),"-- Error --")</f>
        <v>-- Error --</v>
      </c>
      <c r="Q273" s="19" t="str">
        <f>IFERROR(RiskRegister[[#This Row],[Inherent Impact Rating]]*RiskRegister[[#This Row],[Inherent Likelihood Rating]],"-- Error --")</f>
        <v>-- Error --</v>
      </c>
      <c r="R273" s="18" t="s">
        <v>111</v>
      </c>
      <c r="T273" s="18" t="s">
        <v>112</v>
      </c>
      <c r="U273" s="19" t="str">
        <f>VLOOKUP(RiskRegister[[#This Row],[Residual Impact Level]],'Rating factors'!$F$4:$G$9,2,FALSE)</f>
        <v>--- Error ---</v>
      </c>
      <c r="V273" s="18" t="s">
        <v>89</v>
      </c>
      <c r="W273" s="19" t="str">
        <f>VLOOKUP(RiskRegister[[#This Row],[Residual Likelihood Level]],'Rating factors'!$F$16:$G$21,2,FALSE)</f>
        <v>--- Error ---</v>
      </c>
      <c r="X273" s="19" t="str">
        <f>IFERROR(VLOOKUP(RiskRegister[[#This Row],[Residual Risk Rating]],'Rating factors'!$F$30:$G$44,2,FALSE),"-- Error --")</f>
        <v>-- Error --</v>
      </c>
      <c r="Y273" s="19" t="str">
        <f>IFERROR(RiskRegister[[#This Row],[Residual Impact Rating]]*RiskRegister[[#This Row],[Residual Likelihood Rating]],"-- Error --")</f>
        <v>-- Error --</v>
      </c>
      <c r="Z273" s="18" t="s">
        <v>113</v>
      </c>
      <c r="AB273" s="61"/>
      <c r="AD273" s="22" t="str">
        <f ca="1">IF(ISBLANK(RiskRegister[[#This Row],[Risk Due Date]]), "Missing Risk Due Date", IF(RiskRegister[[#This Row],[Risk Due Date]] &lt; TODAY(), "Overdue", "Not Overdue"))</f>
        <v>Missing Risk Due Date</v>
      </c>
      <c r="AF273" s="22" t="str">
        <f>IF(ISBLANK(RiskRegister[[#This Row],[Risk Due Date]]), "Missing Risk Due Date", TEXT(RiskRegister[[#This Row],[Risk Due Date]], "YYYY-MM"))</f>
        <v>Missing Risk Due Date</v>
      </c>
      <c r="AG273" s="22" t="str">
        <f>IF(RiskRegister[[#This Row],[Created Date]]="","Created Date missing",(TEXT(RiskRegister[[#This Row],[Created Date]],"mmm") &amp; "-" &amp; YEAR(RiskRegister[[#This Row],[Created Date]])))</f>
        <v>Created Date missing</v>
      </c>
      <c r="AH273" s="79">
        <f>IF(RiskRegister[[#This Row],[Risk Status]]="Closed",RiskRegister[[#This Row],[Risk Close Date]],RiskRegister[[#This Row],[Risk Due Date]])</f>
        <v>0</v>
      </c>
      <c r="AI273" s="79">
        <f>IF(RiskRegister[[#This Row],[Risk-Change-Date]]=0,DATE(2030,1,1),RiskRegister[[#This Row],[Risk-Change-Date]])</f>
        <v>47484</v>
      </c>
      <c r="AJ273" s="22" t="str">
        <f>RiskRegister[[#This Row],[Inherent Impact Level]]&amp;"-"&amp;RiskRegister[[#This Row],[Inherent Likelihood Level]]</f>
        <v>-- Select Impact ----- Select Likelihood --</v>
      </c>
      <c r="AK273" s="22" t="str">
        <f>RiskRegister[[#This Row],[Residual Impact Level]]&amp;"-"&amp;RiskRegister[[#This Row],[Residual Likelihood Level]]</f>
        <v>-- Select Impact ----- Select Likelihood --</v>
      </c>
      <c r="AL273" s="22" t="str">
        <f t="shared" si="8"/>
        <v>Error</v>
      </c>
      <c r="AM273" s="22" t="str">
        <f>IF(RiskRegister[[#This Row],[Risk Status]]="Closed",RiskRegister[[#This Row],[Residual Impact Level]],RiskRegister[[#This Row],[Inherent Impact Level]])</f>
        <v>-- Select Impact --</v>
      </c>
      <c r="AN273" s="22" t="str">
        <f>IF(RiskRegister[[#This Row],[Risk Status]]="Closed",RiskRegister[[#This Row],[Residual Likelihood Level]],RiskRegister[[#This Row],[Inherent Likelihood Level]])</f>
        <v>-- Select Likelihood --</v>
      </c>
      <c r="AO273" s="22" t="str">
        <f>IF(RiskRegister[[#This Row],[Risk Status]]="Closed",RiskRegister[[#This Row],[Residual-I-L-Combo]],RiskRegister[[#This Row],[Inherent-I-L-Combo]])</f>
        <v>-- Select Impact ----- Select Likelihood --</v>
      </c>
      <c r="AP273" s="22" t="str">
        <f t="shared" si="9"/>
        <v>-- Error --</v>
      </c>
    </row>
    <row r="274" spans="1:42" s="18" customFormat="1" ht="64" x14ac:dyDescent="0.2">
      <c r="A274" s="18">
        <v>271</v>
      </c>
      <c r="G274" s="18" t="s">
        <v>87</v>
      </c>
      <c r="I274" s="18" t="s">
        <v>85</v>
      </c>
      <c r="L274" s="18" t="s">
        <v>112</v>
      </c>
      <c r="M274" s="19" t="str">
        <f>VLOOKUP(RiskRegister[[#This Row],[Inherent Impact Level]],'Rating factors'!$F$4:$G$9,2,FALSE)</f>
        <v>--- Error ---</v>
      </c>
      <c r="N274" s="18" t="s">
        <v>89</v>
      </c>
      <c r="O274" s="19" t="str">
        <f>VLOOKUP(RiskRegister[[#This Row],[Inherent Likelihood Level]],'Rating factors'!$F$16:$G$21,2,FALSE)</f>
        <v>--- Error ---</v>
      </c>
      <c r="P274" s="19" t="str">
        <f>IFERROR(VLOOKUP(RiskRegister[[#This Row],[Inherent Risk Rating]],'Rating factors'!$F$30:$G$44,2,FALSE),"-- Error --")</f>
        <v>-- Error --</v>
      </c>
      <c r="Q274" s="19" t="str">
        <f>IFERROR(RiskRegister[[#This Row],[Inherent Impact Rating]]*RiskRegister[[#This Row],[Inherent Likelihood Rating]],"-- Error --")</f>
        <v>-- Error --</v>
      </c>
      <c r="R274" s="18" t="s">
        <v>111</v>
      </c>
      <c r="T274" s="18" t="s">
        <v>112</v>
      </c>
      <c r="U274" s="19" t="str">
        <f>VLOOKUP(RiskRegister[[#This Row],[Residual Impact Level]],'Rating factors'!$F$4:$G$9,2,FALSE)</f>
        <v>--- Error ---</v>
      </c>
      <c r="V274" s="18" t="s">
        <v>89</v>
      </c>
      <c r="W274" s="19" t="str">
        <f>VLOOKUP(RiskRegister[[#This Row],[Residual Likelihood Level]],'Rating factors'!$F$16:$G$21,2,FALSE)</f>
        <v>--- Error ---</v>
      </c>
      <c r="X274" s="19" t="str">
        <f>IFERROR(VLOOKUP(RiskRegister[[#This Row],[Residual Risk Rating]],'Rating factors'!$F$30:$G$44,2,FALSE),"-- Error --")</f>
        <v>-- Error --</v>
      </c>
      <c r="Y274" s="19" t="str">
        <f>IFERROR(RiskRegister[[#This Row],[Residual Impact Rating]]*RiskRegister[[#This Row],[Residual Likelihood Rating]],"-- Error --")</f>
        <v>-- Error --</v>
      </c>
      <c r="Z274" s="18" t="s">
        <v>113</v>
      </c>
      <c r="AB274" s="61"/>
      <c r="AD274" s="22" t="str">
        <f ca="1">IF(ISBLANK(RiskRegister[[#This Row],[Risk Due Date]]), "Missing Risk Due Date", IF(RiskRegister[[#This Row],[Risk Due Date]] &lt; TODAY(), "Overdue", "Not Overdue"))</f>
        <v>Missing Risk Due Date</v>
      </c>
      <c r="AF274" s="22" t="str">
        <f>IF(ISBLANK(RiskRegister[[#This Row],[Risk Due Date]]), "Missing Risk Due Date", TEXT(RiskRegister[[#This Row],[Risk Due Date]], "YYYY-MM"))</f>
        <v>Missing Risk Due Date</v>
      </c>
      <c r="AG274" s="22" t="str">
        <f>IF(RiskRegister[[#This Row],[Created Date]]="","Created Date missing",(TEXT(RiskRegister[[#This Row],[Created Date]],"mmm") &amp; "-" &amp; YEAR(RiskRegister[[#This Row],[Created Date]])))</f>
        <v>Created Date missing</v>
      </c>
      <c r="AH274" s="79">
        <f>IF(RiskRegister[[#This Row],[Risk Status]]="Closed",RiskRegister[[#This Row],[Risk Close Date]],RiskRegister[[#This Row],[Risk Due Date]])</f>
        <v>0</v>
      </c>
      <c r="AI274" s="79">
        <f>IF(RiskRegister[[#This Row],[Risk-Change-Date]]=0,DATE(2030,1,1),RiskRegister[[#This Row],[Risk-Change-Date]])</f>
        <v>47484</v>
      </c>
      <c r="AJ274" s="22" t="str">
        <f>RiskRegister[[#This Row],[Inherent Impact Level]]&amp;"-"&amp;RiskRegister[[#This Row],[Inherent Likelihood Level]]</f>
        <v>-- Select Impact ----- Select Likelihood --</v>
      </c>
      <c r="AK274" s="22" t="str">
        <f>RiskRegister[[#This Row],[Residual Impact Level]]&amp;"-"&amp;RiskRegister[[#This Row],[Residual Likelihood Level]]</f>
        <v>-- Select Impact ----- Select Likelihood --</v>
      </c>
      <c r="AL274" s="22" t="str">
        <f t="shared" si="8"/>
        <v>Error</v>
      </c>
      <c r="AM274" s="22" t="str">
        <f>IF(RiskRegister[[#This Row],[Risk Status]]="Closed",RiskRegister[[#This Row],[Residual Impact Level]],RiskRegister[[#This Row],[Inherent Impact Level]])</f>
        <v>-- Select Impact --</v>
      </c>
      <c r="AN274" s="22" t="str">
        <f>IF(RiskRegister[[#This Row],[Risk Status]]="Closed",RiskRegister[[#This Row],[Residual Likelihood Level]],RiskRegister[[#This Row],[Inherent Likelihood Level]])</f>
        <v>-- Select Likelihood --</v>
      </c>
      <c r="AO274" s="22" t="str">
        <f>IF(RiskRegister[[#This Row],[Risk Status]]="Closed",RiskRegister[[#This Row],[Residual-I-L-Combo]],RiskRegister[[#This Row],[Inherent-I-L-Combo]])</f>
        <v>-- Select Impact ----- Select Likelihood --</v>
      </c>
      <c r="AP274" s="22" t="str">
        <f t="shared" si="9"/>
        <v>-- Error --</v>
      </c>
    </row>
    <row r="275" spans="1:42" s="18" customFormat="1" ht="64" x14ac:dyDescent="0.2">
      <c r="A275" s="18">
        <v>272</v>
      </c>
      <c r="G275" s="18" t="s">
        <v>87</v>
      </c>
      <c r="I275" s="18" t="s">
        <v>85</v>
      </c>
      <c r="L275" s="18" t="s">
        <v>112</v>
      </c>
      <c r="M275" s="19" t="str">
        <f>VLOOKUP(RiskRegister[[#This Row],[Inherent Impact Level]],'Rating factors'!$F$4:$G$9,2,FALSE)</f>
        <v>--- Error ---</v>
      </c>
      <c r="N275" s="18" t="s">
        <v>89</v>
      </c>
      <c r="O275" s="19" t="str">
        <f>VLOOKUP(RiskRegister[[#This Row],[Inherent Likelihood Level]],'Rating factors'!$F$16:$G$21,2,FALSE)</f>
        <v>--- Error ---</v>
      </c>
      <c r="P275" s="19" t="str">
        <f>IFERROR(VLOOKUP(RiskRegister[[#This Row],[Inherent Risk Rating]],'Rating factors'!$F$30:$G$44,2,FALSE),"-- Error --")</f>
        <v>-- Error --</v>
      </c>
      <c r="Q275" s="19" t="str">
        <f>IFERROR(RiskRegister[[#This Row],[Inherent Impact Rating]]*RiskRegister[[#This Row],[Inherent Likelihood Rating]],"-- Error --")</f>
        <v>-- Error --</v>
      </c>
      <c r="R275" s="18" t="s">
        <v>111</v>
      </c>
      <c r="T275" s="18" t="s">
        <v>112</v>
      </c>
      <c r="U275" s="19" t="str">
        <f>VLOOKUP(RiskRegister[[#This Row],[Residual Impact Level]],'Rating factors'!$F$4:$G$9,2,FALSE)</f>
        <v>--- Error ---</v>
      </c>
      <c r="V275" s="18" t="s">
        <v>89</v>
      </c>
      <c r="W275" s="19" t="str">
        <f>VLOOKUP(RiskRegister[[#This Row],[Residual Likelihood Level]],'Rating factors'!$F$16:$G$21,2,FALSE)</f>
        <v>--- Error ---</v>
      </c>
      <c r="X275" s="19" t="str">
        <f>IFERROR(VLOOKUP(RiskRegister[[#This Row],[Residual Risk Rating]],'Rating factors'!$F$30:$G$44,2,FALSE),"-- Error --")</f>
        <v>-- Error --</v>
      </c>
      <c r="Y275" s="19" t="str">
        <f>IFERROR(RiskRegister[[#This Row],[Residual Impact Rating]]*RiskRegister[[#This Row],[Residual Likelihood Rating]],"-- Error --")</f>
        <v>-- Error --</v>
      </c>
      <c r="Z275" s="18" t="s">
        <v>113</v>
      </c>
      <c r="AB275" s="61"/>
      <c r="AD275" s="22" t="str">
        <f ca="1">IF(ISBLANK(RiskRegister[[#This Row],[Risk Due Date]]), "Missing Risk Due Date", IF(RiskRegister[[#This Row],[Risk Due Date]] &lt; TODAY(), "Overdue", "Not Overdue"))</f>
        <v>Missing Risk Due Date</v>
      </c>
      <c r="AF275" s="22" t="str">
        <f>IF(ISBLANK(RiskRegister[[#This Row],[Risk Due Date]]), "Missing Risk Due Date", TEXT(RiskRegister[[#This Row],[Risk Due Date]], "YYYY-MM"))</f>
        <v>Missing Risk Due Date</v>
      </c>
      <c r="AG275" s="22" t="str">
        <f>IF(RiskRegister[[#This Row],[Created Date]]="","Created Date missing",(TEXT(RiskRegister[[#This Row],[Created Date]],"mmm") &amp; "-" &amp; YEAR(RiskRegister[[#This Row],[Created Date]])))</f>
        <v>Created Date missing</v>
      </c>
      <c r="AH275" s="79">
        <f>IF(RiskRegister[[#This Row],[Risk Status]]="Closed",RiskRegister[[#This Row],[Risk Close Date]],RiskRegister[[#This Row],[Risk Due Date]])</f>
        <v>0</v>
      </c>
      <c r="AI275" s="79">
        <f>IF(RiskRegister[[#This Row],[Risk-Change-Date]]=0,DATE(2030,1,1),RiskRegister[[#This Row],[Risk-Change-Date]])</f>
        <v>47484</v>
      </c>
      <c r="AJ275" s="22" t="str">
        <f>RiskRegister[[#This Row],[Inherent Impact Level]]&amp;"-"&amp;RiskRegister[[#This Row],[Inherent Likelihood Level]]</f>
        <v>-- Select Impact ----- Select Likelihood --</v>
      </c>
      <c r="AK275" s="22" t="str">
        <f>RiskRegister[[#This Row],[Residual Impact Level]]&amp;"-"&amp;RiskRegister[[#This Row],[Residual Likelihood Level]]</f>
        <v>-- Select Impact ----- Select Likelihood --</v>
      </c>
      <c r="AL275" s="22" t="str">
        <f t="shared" si="8"/>
        <v>Error</v>
      </c>
      <c r="AM275" s="22" t="str">
        <f>IF(RiskRegister[[#This Row],[Risk Status]]="Closed",RiskRegister[[#This Row],[Residual Impact Level]],RiskRegister[[#This Row],[Inherent Impact Level]])</f>
        <v>-- Select Impact --</v>
      </c>
      <c r="AN275" s="22" t="str">
        <f>IF(RiskRegister[[#This Row],[Risk Status]]="Closed",RiskRegister[[#This Row],[Residual Likelihood Level]],RiskRegister[[#This Row],[Inherent Likelihood Level]])</f>
        <v>-- Select Likelihood --</v>
      </c>
      <c r="AO275" s="22" t="str">
        <f>IF(RiskRegister[[#This Row],[Risk Status]]="Closed",RiskRegister[[#This Row],[Residual-I-L-Combo]],RiskRegister[[#This Row],[Inherent-I-L-Combo]])</f>
        <v>-- Select Impact ----- Select Likelihood --</v>
      </c>
      <c r="AP275" s="22" t="str">
        <f t="shared" si="9"/>
        <v>-- Error --</v>
      </c>
    </row>
    <row r="276" spans="1:42" s="18" customFormat="1" ht="64" x14ac:dyDescent="0.2">
      <c r="A276" s="18">
        <v>273</v>
      </c>
      <c r="G276" s="18" t="s">
        <v>87</v>
      </c>
      <c r="I276" s="18" t="s">
        <v>85</v>
      </c>
      <c r="L276" s="18" t="s">
        <v>112</v>
      </c>
      <c r="M276" s="19" t="str">
        <f>VLOOKUP(RiskRegister[[#This Row],[Inherent Impact Level]],'Rating factors'!$F$4:$G$9,2,FALSE)</f>
        <v>--- Error ---</v>
      </c>
      <c r="N276" s="18" t="s">
        <v>89</v>
      </c>
      <c r="O276" s="19" t="str">
        <f>VLOOKUP(RiskRegister[[#This Row],[Inherent Likelihood Level]],'Rating factors'!$F$16:$G$21,2,FALSE)</f>
        <v>--- Error ---</v>
      </c>
      <c r="P276" s="19" t="str">
        <f>IFERROR(VLOOKUP(RiskRegister[[#This Row],[Inherent Risk Rating]],'Rating factors'!$F$30:$G$44,2,FALSE),"-- Error --")</f>
        <v>-- Error --</v>
      </c>
      <c r="Q276" s="19" t="str">
        <f>IFERROR(RiskRegister[[#This Row],[Inherent Impact Rating]]*RiskRegister[[#This Row],[Inherent Likelihood Rating]],"-- Error --")</f>
        <v>-- Error --</v>
      </c>
      <c r="R276" s="18" t="s">
        <v>111</v>
      </c>
      <c r="T276" s="18" t="s">
        <v>112</v>
      </c>
      <c r="U276" s="19" t="str">
        <f>VLOOKUP(RiskRegister[[#This Row],[Residual Impact Level]],'Rating factors'!$F$4:$G$9,2,FALSE)</f>
        <v>--- Error ---</v>
      </c>
      <c r="V276" s="18" t="s">
        <v>89</v>
      </c>
      <c r="W276" s="19" t="str">
        <f>VLOOKUP(RiskRegister[[#This Row],[Residual Likelihood Level]],'Rating factors'!$F$16:$G$21,2,FALSE)</f>
        <v>--- Error ---</v>
      </c>
      <c r="X276" s="19" t="str">
        <f>IFERROR(VLOOKUP(RiskRegister[[#This Row],[Residual Risk Rating]],'Rating factors'!$F$30:$G$44,2,FALSE),"-- Error --")</f>
        <v>-- Error --</v>
      </c>
      <c r="Y276" s="19" t="str">
        <f>IFERROR(RiskRegister[[#This Row],[Residual Impact Rating]]*RiskRegister[[#This Row],[Residual Likelihood Rating]],"-- Error --")</f>
        <v>-- Error --</v>
      </c>
      <c r="Z276" s="18" t="s">
        <v>113</v>
      </c>
      <c r="AB276" s="61"/>
      <c r="AD276" s="22" t="str">
        <f ca="1">IF(ISBLANK(RiskRegister[[#This Row],[Risk Due Date]]), "Missing Risk Due Date", IF(RiskRegister[[#This Row],[Risk Due Date]] &lt; TODAY(), "Overdue", "Not Overdue"))</f>
        <v>Missing Risk Due Date</v>
      </c>
      <c r="AF276" s="22" t="str">
        <f>IF(ISBLANK(RiskRegister[[#This Row],[Risk Due Date]]), "Missing Risk Due Date", TEXT(RiskRegister[[#This Row],[Risk Due Date]], "YYYY-MM"))</f>
        <v>Missing Risk Due Date</v>
      </c>
      <c r="AG276" s="22" t="str">
        <f>IF(RiskRegister[[#This Row],[Created Date]]="","Created Date missing",(TEXT(RiskRegister[[#This Row],[Created Date]],"mmm") &amp; "-" &amp; YEAR(RiskRegister[[#This Row],[Created Date]])))</f>
        <v>Created Date missing</v>
      </c>
      <c r="AH276" s="79">
        <f>IF(RiskRegister[[#This Row],[Risk Status]]="Closed",RiskRegister[[#This Row],[Risk Close Date]],RiskRegister[[#This Row],[Risk Due Date]])</f>
        <v>0</v>
      </c>
      <c r="AI276" s="79">
        <f>IF(RiskRegister[[#This Row],[Risk-Change-Date]]=0,DATE(2030,1,1),RiskRegister[[#This Row],[Risk-Change-Date]])</f>
        <v>47484</v>
      </c>
      <c r="AJ276" s="22" t="str">
        <f>RiskRegister[[#This Row],[Inherent Impact Level]]&amp;"-"&amp;RiskRegister[[#This Row],[Inherent Likelihood Level]]</f>
        <v>-- Select Impact ----- Select Likelihood --</v>
      </c>
      <c r="AK276" s="22" t="str">
        <f>RiskRegister[[#This Row],[Residual Impact Level]]&amp;"-"&amp;RiskRegister[[#This Row],[Residual Likelihood Level]]</f>
        <v>-- Select Impact ----- Select Likelihood --</v>
      </c>
      <c r="AL276" s="22" t="str">
        <f t="shared" si="8"/>
        <v>Error</v>
      </c>
      <c r="AM276" s="22" t="str">
        <f>IF(RiskRegister[[#This Row],[Risk Status]]="Closed",RiskRegister[[#This Row],[Residual Impact Level]],RiskRegister[[#This Row],[Inherent Impact Level]])</f>
        <v>-- Select Impact --</v>
      </c>
      <c r="AN276" s="22" t="str">
        <f>IF(RiskRegister[[#This Row],[Risk Status]]="Closed",RiskRegister[[#This Row],[Residual Likelihood Level]],RiskRegister[[#This Row],[Inherent Likelihood Level]])</f>
        <v>-- Select Likelihood --</v>
      </c>
      <c r="AO276" s="22" t="str">
        <f>IF(RiskRegister[[#This Row],[Risk Status]]="Closed",RiskRegister[[#This Row],[Residual-I-L-Combo]],RiskRegister[[#This Row],[Inherent-I-L-Combo]])</f>
        <v>-- Select Impact ----- Select Likelihood --</v>
      </c>
      <c r="AP276" s="22" t="str">
        <f t="shared" si="9"/>
        <v>-- Error --</v>
      </c>
    </row>
    <row r="277" spans="1:42" s="18" customFormat="1" ht="64" x14ac:dyDescent="0.2">
      <c r="A277" s="18">
        <v>274</v>
      </c>
      <c r="G277" s="18" t="s">
        <v>87</v>
      </c>
      <c r="I277" s="18" t="s">
        <v>85</v>
      </c>
      <c r="L277" s="18" t="s">
        <v>112</v>
      </c>
      <c r="M277" s="19" t="str">
        <f>VLOOKUP(RiskRegister[[#This Row],[Inherent Impact Level]],'Rating factors'!$F$4:$G$9,2,FALSE)</f>
        <v>--- Error ---</v>
      </c>
      <c r="N277" s="18" t="s">
        <v>89</v>
      </c>
      <c r="O277" s="19" t="str">
        <f>VLOOKUP(RiskRegister[[#This Row],[Inherent Likelihood Level]],'Rating factors'!$F$16:$G$21,2,FALSE)</f>
        <v>--- Error ---</v>
      </c>
      <c r="P277" s="19" t="str">
        <f>IFERROR(VLOOKUP(RiskRegister[[#This Row],[Inherent Risk Rating]],'Rating factors'!$F$30:$G$44,2,FALSE),"-- Error --")</f>
        <v>-- Error --</v>
      </c>
      <c r="Q277" s="19" t="str">
        <f>IFERROR(RiskRegister[[#This Row],[Inherent Impact Rating]]*RiskRegister[[#This Row],[Inherent Likelihood Rating]],"-- Error --")</f>
        <v>-- Error --</v>
      </c>
      <c r="R277" s="18" t="s">
        <v>111</v>
      </c>
      <c r="T277" s="18" t="s">
        <v>112</v>
      </c>
      <c r="U277" s="19" t="str">
        <f>VLOOKUP(RiskRegister[[#This Row],[Residual Impact Level]],'Rating factors'!$F$4:$G$9,2,FALSE)</f>
        <v>--- Error ---</v>
      </c>
      <c r="V277" s="18" t="s">
        <v>89</v>
      </c>
      <c r="W277" s="19" t="str">
        <f>VLOOKUP(RiskRegister[[#This Row],[Residual Likelihood Level]],'Rating factors'!$F$16:$G$21,2,FALSE)</f>
        <v>--- Error ---</v>
      </c>
      <c r="X277" s="19" t="str">
        <f>IFERROR(VLOOKUP(RiskRegister[[#This Row],[Residual Risk Rating]],'Rating factors'!$F$30:$G$44,2,FALSE),"-- Error --")</f>
        <v>-- Error --</v>
      </c>
      <c r="Y277" s="19" t="str">
        <f>IFERROR(RiskRegister[[#This Row],[Residual Impact Rating]]*RiskRegister[[#This Row],[Residual Likelihood Rating]],"-- Error --")</f>
        <v>-- Error --</v>
      </c>
      <c r="Z277" s="18" t="s">
        <v>113</v>
      </c>
      <c r="AB277" s="61"/>
      <c r="AD277" s="22" t="str">
        <f ca="1">IF(ISBLANK(RiskRegister[[#This Row],[Risk Due Date]]), "Missing Risk Due Date", IF(RiskRegister[[#This Row],[Risk Due Date]] &lt; TODAY(), "Overdue", "Not Overdue"))</f>
        <v>Missing Risk Due Date</v>
      </c>
      <c r="AF277" s="22" t="str">
        <f>IF(ISBLANK(RiskRegister[[#This Row],[Risk Due Date]]), "Missing Risk Due Date", TEXT(RiskRegister[[#This Row],[Risk Due Date]], "YYYY-MM"))</f>
        <v>Missing Risk Due Date</v>
      </c>
      <c r="AG277" s="22" t="str">
        <f>IF(RiskRegister[[#This Row],[Created Date]]="","Created Date missing",(TEXT(RiskRegister[[#This Row],[Created Date]],"mmm") &amp; "-" &amp; YEAR(RiskRegister[[#This Row],[Created Date]])))</f>
        <v>Created Date missing</v>
      </c>
      <c r="AH277" s="79">
        <f>IF(RiskRegister[[#This Row],[Risk Status]]="Closed",RiskRegister[[#This Row],[Risk Close Date]],RiskRegister[[#This Row],[Risk Due Date]])</f>
        <v>0</v>
      </c>
      <c r="AI277" s="79">
        <f>IF(RiskRegister[[#This Row],[Risk-Change-Date]]=0,DATE(2030,1,1),RiskRegister[[#This Row],[Risk-Change-Date]])</f>
        <v>47484</v>
      </c>
      <c r="AJ277" s="22" t="str">
        <f>RiskRegister[[#This Row],[Inherent Impact Level]]&amp;"-"&amp;RiskRegister[[#This Row],[Inherent Likelihood Level]]</f>
        <v>-- Select Impact ----- Select Likelihood --</v>
      </c>
      <c r="AK277" s="22" t="str">
        <f>RiskRegister[[#This Row],[Residual Impact Level]]&amp;"-"&amp;RiskRegister[[#This Row],[Residual Likelihood Level]]</f>
        <v>-- Select Impact ----- Select Likelihood --</v>
      </c>
      <c r="AL277" s="22" t="str">
        <f t="shared" si="8"/>
        <v>Error</v>
      </c>
      <c r="AM277" s="22" t="str">
        <f>IF(RiskRegister[[#This Row],[Risk Status]]="Closed",RiskRegister[[#This Row],[Residual Impact Level]],RiskRegister[[#This Row],[Inherent Impact Level]])</f>
        <v>-- Select Impact --</v>
      </c>
      <c r="AN277" s="22" t="str">
        <f>IF(RiskRegister[[#This Row],[Risk Status]]="Closed",RiskRegister[[#This Row],[Residual Likelihood Level]],RiskRegister[[#This Row],[Inherent Likelihood Level]])</f>
        <v>-- Select Likelihood --</v>
      </c>
      <c r="AO277" s="22" t="str">
        <f>IF(RiskRegister[[#This Row],[Risk Status]]="Closed",RiskRegister[[#This Row],[Residual-I-L-Combo]],RiskRegister[[#This Row],[Inherent-I-L-Combo]])</f>
        <v>-- Select Impact ----- Select Likelihood --</v>
      </c>
      <c r="AP277" s="22" t="str">
        <f t="shared" si="9"/>
        <v>-- Error --</v>
      </c>
    </row>
    <row r="278" spans="1:42" s="18" customFormat="1" ht="64" x14ac:dyDescent="0.2">
      <c r="A278" s="18">
        <v>275</v>
      </c>
      <c r="G278" s="18" t="s">
        <v>87</v>
      </c>
      <c r="I278" s="18" t="s">
        <v>85</v>
      </c>
      <c r="L278" s="18" t="s">
        <v>112</v>
      </c>
      <c r="M278" s="19" t="str">
        <f>VLOOKUP(RiskRegister[[#This Row],[Inherent Impact Level]],'Rating factors'!$F$4:$G$9,2,FALSE)</f>
        <v>--- Error ---</v>
      </c>
      <c r="N278" s="18" t="s">
        <v>89</v>
      </c>
      <c r="O278" s="19" t="str">
        <f>VLOOKUP(RiskRegister[[#This Row],[Inherent Likelihood Level]],'Rating factors'!$F$16:$G$21,2,FALSE)</f>
        <v>--- Error ---</v>
      </c>
      <c r="P278" s="19" t="str">
        <f>IFERROR(VLOOKUP(RiskRegister[[#This Row],[Inherent Risk Rating]],'Rating factors'!$F$30:$G$44,2,FALSE),"-- Error --")</f>
        <v>-- Error --</v>
      </c>
      <c r="Q278" s="19" t="str">
        <f>IFERROR(RiskRegister[[#This Row],[Inherent Impact Rating]]*RiskRegister[[#This Row],[Inherent Likelihood Rating]],"-- Error --")</f>
        <v>-- Error --</v>
      </c>
      <c r="R278" s="18" t="s">
        <v>111</v>
      </c>
      <c r="T278" s="18" t="s">
        <v>112</v>
      </c>
      <c r="U278" s="19" t="str">
        <f>VLOOKUP(RiskRegister[[#This Row],[Residual Impact Level]],'Rating factors'!$F$4:$G$9,2,FALSE)</f>
        <v>--- Error ---</v>
      </c>
      <c r="V278" s="18" t="s">
        <v>89</v>
      </c>
      <c r="W278" s="19" t="str">
        <f>VLOOKUP(RiskRegister[[#This Row],[Residual Likelihood Level]],'Rating factors'!$F$16:$G$21,2,FALSE)</f>
        <v>--- Error ---</v>
      </c>
      <c r="X278" s="19" t="str">
        <f>IFERROR(VLOOKUP(RiskRegister[[#This Row],[Residual Risk Rating]],'Rating factors'!$F$30:$G$44,2,FALSE),"-- Error --")</f>
        <v>-- Error --</v>
      </c>
      <c r="Y278" s="19" t="str">
        <f>IFERROR(RiskRegister[[#This Row],[Residual Impact Rating]]*RiskRegister[[#This Row],[Residual Likelihood Rating]],"-- Error --")</f>
        <v>-- Error --</v>
      </c>
      <c r="Z278" s="18" t="s">
        <v>113</v>
      </c>
      <c r="AB278" s="61"/>
      <c r="AD278" s="22" t="str">
        <f ca="1">IF(ISBLANK(RiskRegister[[#This Row],[Risk Due Date]]), "Missing Risk Due Date", IF(RiskRegister[[#This Row],[Risk Due Date]] &lt; TODAY(), "Overdue", "Not Overdue"))</f>
        <v>Missing Risk Due Date</v>
      </c>
      <c r="AF278" s="22" t="str">
        <f>IF(ISBLANK(RiskRegister[[#This Row],[Risk Due Date]]), "Missing Risk Due Date", TEXT(RiskRegister[[#This Row],[Risk Due Date]], "YYYY-MM"))</f>
        <v>Missing Risk Due Date</v>
      </c>
      <c r="AG278" s="22" t="str">
        <f>IF(RiskRegister[[#This Row],[Created Date]]="","Created Date missing",(TEXT(RiskRegister[[#This Row],[Created Date]],"mmm") &amp; "-" &amp; YEAR(RiskRegister[[#This Row],[Created Date]])))</f>
        <v>Created Date missing</v>
      </c>
      <c r="AH278" s="79">
        <f>IF(RiskRegister[[#This Row],[Risk Status]]="Closed",RiskRegister[[#This Row],[Risk Close Date]],RiskRegister[[#This Row],[Risk Due Date]])</f>
        <v>0</v>
      </c>
      <c r="AI278" s="79">
        <f>IF(RiskRegister[[#This Row],[Risk-Change-Date]]=0,DATE(2030,1,1),RiskRegister[[#This Row],[Risk-Change-Date]])</f>
        <v>47484</v>
      </c>
      <c r="AJ278" s="22" t="str">
        <f>RiskRegister[[#This Row],[Inherent Impact Level]]&amp;"-"&amp;RiskRegister[[#This Row],[Inherent Likelihood Level]]</f>
        <v>-- Select Impact ----- Select Likelihood --</v>
      </c>
      <c r="AK278" s="22" t="str">
        <f>RiskRegister[[#This Row],[Residual Impact Level]]&amp;"-"&amp;RiskRegister[[#This Row],[Residual Likelihood Level]]</f>
        <v>-- Select Impact ----- Select Likelihood --</v>
      </c>
      <c r="AL278" s="22" t="str">
        <f t="shared" si="8"/>
        <v>Error</v>
      </c>
      <c r="AM278" s="22" t="str">
        <f>IF(RiskRegister[[#This Row],[Risk Status]]="Closed",RiskRegister[[#This Row],[Residual Impact Level]],RiskRegister[[#This Row],[Inherent Impact Level]])</f>
        <v>-- Select Impact --</v>
      </c>
      <c r="AN278" s="22" t="str">
        <f>IF(RiskRegister[[#This Row],[Risk Status]]="Closed",RiskRegister[[#This Row],[Residual Likelihood Level]],RiskRegister[[#This Row],[Inherent Likelihood Level]])</f>
        <v>-- Select Likelihood --</v>
      </c>
      <c r="AO278" s="22" t="str">
        <f>IF(RiskRegister[[#This Row],[Risk Status]]="Closed",RiskRegister[[#This Row],[Residual-I-L-Combo]],RiskRegister[[#This Row],[Inherent-I-L-Combo]])</f>
        <v>-- Select Impact ----- Select Likelihood --</v>
      </c>
      <c r="AP278" s="22" t="str">
        <f t="shared" si="9"/>
        <v>-- Error --</v>
      </c>
    </row>
    <row r="279" spans="1:42" s="18" customFormat="1" ht="64" x14ac:dyDescent="0.2">
      <c r="A279" s="18">
        <v>276</v>
      </c>
      <c r="G279" s="18" t="s">
        <v>87</v>
      </c>
      <c r="I279" s="18" t="s">
        <v>85</v>
      </c>
      <c r="L279" s="18" t="s">
        <v>112</v>
      </c>
      <c r="M279" s="19" t="str">
        <f>VLOOKUP(RiskRegister[[#This Row],[Inherent Impact Level]],'Rating factors'!$F$4:$G$9,2,FALSE)</f>
        <v>--- Error ---</v>
      </c>
      <c r="N279" s="18" t="s">
        <v>89</v>
      </c>
      <c r="O279" s="19" t="str">
        <f>VLOOKUP(RiskRegister[[#This Row],[Inherent Likelihood Level]],'Rating factors'!$F$16:$G$21,2,FALSE)</f>
        <v>--- Error ---</v>
      </c>
      <c r="P279" s="19" t="str">
        <f>IFERROR(VLOOKUP(RiskRegister[[#This Row],[Inherent Risk Rating]],'Rating factors'!$F$30:$G$44,2,FALSE),"-- Error --")</f>
        <v>-- Error --</v>
      </c>
      <c r="Q279" s="19" t="str">
        <f>IFERROR(RiskRegister[[#This Row],[Inherent Impact Rating]]*RiskRegister[[#This Row],[Inherent Likelihood Rating]],"-- Error --")</f>
        <v>-- Error --</v>
      </c>
      <c r="R279" s="18" t="s">
        <v>111</v>
      </c>
      <c r="T279" s="18" t="s">
        <v>112</v>
      </c>
      <c r="U279" s="19" t="str">
        <f>VLOOKUP(RiskRegister[[#This Row],[Residual Impact Level]],'Rating factors'!$F$4:$G$9,2,FALSE)</f>
        <v>--- Error ---</v>
      </c>
      <c r="V279" s="18" t="s">
        <v>89</v>
      </c>
      <c r="W279" s="19" t="str">
        <f>VLOOKUP(RiskRegister[[#This Row],[Residual Likelihood Level]],'Rating factors'!$F$16:$G$21,2,FALSE)</f>
        <v>--- Error ---</v>
      </c>
      <c r="X279" s="19" t="str">
        <f>IFERROR(VLOOKUP(RiskRegister[[#This Row],[Residual Risk Rating]],'Rating factors'!$F$30:$G$44,2,FALSE),"-- Error --")</f>
        <v>-- Error --</v>
      </c>
      <c r="Y279" s="19" t="str">
        <f>IFERROR(RiskRegister[[#This Row],[Residual Impact Rating]]*RiskRegister[[#This Row],[Residual Likelihood Rating]],"-- Error --")</f>
        <v>-- Error --</v>
      </c>
      <c r="Z279" s="18" t="s">
        <v>113</v>
      </c>
      <c r="AB279" s="61"/>
      <c r="AD279" s="22" t="str">
        <f ca="1">IF(ISBLANK(RiskRegister[[#This Row],[Risk Due Date]]), "Missing Risk Due Date", IF(RiskRegister[[#This Row],[Risk Due Date]] &lt; TODAY(), "Overdue", "Not Overdue"))</f>
        <v>Missing Risk Due Date</v>
      </c>
      <c r="AF279" s="22" t="str">
        <f>IF(ISBLANK(RiskRegister[[#This Row],[Risk Due Date]]), "Missing Risk Due Date", TEXT(RiskRegister[[#This Row],[Risk Due Date]], "YYYY-MM"))</f>
        <v>Missing Risk Due Date</v>
      </c>
      <c r="AG279" s="22" t="str">
        <f>IF(RiskRegister[[#This Row],[Created Date]]="","Created Date missing",(TEXT(RiskRegister[[#This Row],[Created Date]],"mmm") &amp; "-" &amp; YEAR(RiskRegister[[#This Row],[Created Date]])))</f>
        <v>Created Date missing</v>
      </c>
      <c r="AH279" s="79">
        <f>IF(RiskRegister[[#This Row],[Risk Status]]="Closed",RiskRegister[[#This Row],[Risk Close Date]],RiskRegister[[#This Row],[Risk Due Date]])</f>
        <v>0</v>
      </c>
      <c r="AI279" s="79">
        <f>IF(RiskRegister[[#This Row],[Risk-Change-Date]]=0,DATE(2030,1,1),RiskRegister[[#This Row],[Risk-Change-Date]])</f>
        <v>47484</v>
      </c>
      <c r="AJ279" s="22" t="str">
        <f>RiskRegister[[#This Row],[Inherent Impact Level]]&amp;"-"&amp;RiskRegister[[#This Row],[Inherent Likelihood Level]]</f>
        <v>-- Select Impact ----- Select Likelihood --</v>
      </c>
      <c r="AK279" s="22" t="str">
        <f>RiskRegister[[#This Row],[Residual Impact Level]]&amp;"-"&amp;RiskRegister[[#This Row],[Residual Likelihood Level]]</f>
        <v>-- Select Impact ----- Select Likelihood --</v>
      </c>
      <c r="AL279" s="22" t="str">
        <f t="shared" si="8"/>
        <v>Error</v>
      </c>
      <c r="AM279" s="22" t="str">
        <f>IF(RiskRegister[[#This Row],[Risk Status]]="Closed",RiskRegister[[#This Row],[Residual Impact Level]],RiskRegister[[#This Row],[Inherent Impact Level]])</f>
        <v>-- Select Impact --</v>
      </c>
      <c r="AN279" s="22" t="str">
        <f>IF(RiskRegister[[#This Row],[Risk Status]]="Closed",RiskRegister[[#This Row],[Residual Likelihood Level]],RiskRegister[[#This Row],[Inherent Likelihood Level]])</f>
        <v>-- Select Likelihood --</v>
      </c>
      <c r="AO279" s="22" t="str">
        <f>IF(RiskRegister[[#This Row],[Risk Status]]="Closed",RiskRegister[[#This Row],[Residual-I-L-Combo]],RiskRegister[[#This Row],[Inherent-I-L-Combo]])</f>
        <v>-- Select Impact ----- Select Likelihood --</v>
      </c>
      <c r="AP279" s="22" t="str">
        <f t="shared" si="9"/>
        <v>-- Error --</v>
      </c>
    </row>
    <row r="280" spans="1:42" s="18" customFormat="1" ht="64" x14ac:dyDescent="0.2">
      <c r="A280" s="18">
        <v>277</v>
      </c>
      <c r="G280" s="18" t="s">
        <v>87</v>
      </c>
      <c r="I280" s="18" t="s">
        <v>85</v>
      </c>
      <c r="L280" s="18" t="s">
        <v>112</v>
      </c>
      <c r="M280" s="19" t="str">
        <f>VLOOKUP(RiskRegister[[#This Row],[Inherent Impact Level]],'Rating factors'!$F$4:$G$9,2,FALSE)</f>
        <v>--- Error ---</v>
      </c>
      <c r="N280" s="18" t="s">
        <v>89</v>
      </c>
      <c r="O280" s="19" t="str">
        <f>VLOOKUP(RiskRegister[[#This Row],[Inherent Likelihood Level]],'Rating factors'!$F$16:$G$21,2,FALSE)</f>
        <v>--- Error ---</v>
      </c>
      <c r="P280" s="19" t="str">
        <f>IFERROR(VLOOKUP(RiskRegister[[#This Row],[Inherent Risk Rating]],'Rating factors'!$F$30:$G$44,2,FALSE),"-- Error --")</f>
        <v>-- Error --</v>
      </c>
      <c r="Q280" s="19" t="str">
        <f>IFERROR(RiskRegister[[#This Row],[Inherent Impact Rating]]*RiskRegister[[#This Row],[Inherent Likelihood Rating]],"-- Error --")</f>
        <v>-- Error --</v>
      </c>
      <c r="R280" s="18" t="s">
        <v>111</v>
      </c>
      <c r="T280" s="18" t="s">
        <v>112</v>
      </c>
      <c r="U280" s="19" t="str">
        <f>VLOOKUP(RiskRegister[[#This Row],[Residual Impact Level]],'Rating factors'!$F$4:$G$9,2,FALSE)</f>
        <v>--- Error ---</v>
      </c>
      <c r="V280" s="18" t="s">
        <v>89</v>
      </c>
      <c r="W280" s="19" t="str">
        <f>VLOOKUP(RiskRegister[[#This Row],[Residual Likelihood Level]],'Rating factors'!$F$16:$G$21,2,FALSE)</f>
        <v>--- Error ---</v>
      </c>
      <c r="X280" s="19" t="str">
        <f>IFERROR(VLOOKUP(RiskRegister[[#This Row],[Residual Risk Rating]],'Rating factors'!$F$30:$G$44,2,FALSE),"-- Error --")</f>
        <v>-- Error --</v>
      </c>
      <c r="Y280" s="19" t="str">
        <f>IFERROR(RiskRegister[[#This Row],[Residual Impact Rating]]*RiskRegister[[#This Row],[Residual Likelihood Rating]],"-- Error --")</f>
        <v>-- Error --</v>
      </c>
      <c r="Z280" s="18" t="s">
        <v>113</v>
      </c>
      <c r="AB280" s="61"/>
      <c r="AD280" s="22" t="str">
        <f ca="1">IF(ISBLANK(RiskRegister[[#This Row],[Risk Due Date]]), "Missing Risk Due Date", IF(RiskRegister[[#This Row],[Risk Due Date]] &lt; TODAY(), "Overdue", "Not Overdue"))</f>
        <v>Missing Risk Due Date</v>
      </c>
      <c r="AF280" s="22" t="str">
        <f>IF(ISBLANK(RiskRegister[[#This Row],[Risk Due Date]]), "Missing Risk Due Date", TEXT(RiskRegister[[#This Row],[Risk Due Date]], "YYYY-MM"))</f>
        <v>Missing Risk Due Date</v>
      </c>
      <c r="AG280" s="22" t="str">
        <f>IF(RiskRegister[[#This Row],[Created Date]]="","Created Date missing",(TEXT(RiskRegister[[#This Row],[Created Date]],"mmm") &amp; "-" &amp; YEAR(RiskRegister[[#This Row],[Created Date]])))</f>
        <v>Created Date missing</v>
      </c>
      <c r="AH280" s="79">
        <f>IF(RiskRegister[[#This Row],[Risk Status]]="Closed",RiskRegister[[#This Row],[Risk Close Date]],RiskRegister[[#This Row],[Risk Due Date]])</f>
        <v>0</v>
      </c>
      <c r="AI280" s="79">
        <f>IF(RiskRegister[[#This Row],[Risk-Change-Date]]=0,DATE(2030,1,1),RiskRegister[[#This Row],[Risk-Change-Date]])</f>
        <v>47484</v>
      </c>
      <c r="AJ280" s="22" t="str">
        <f>RiskRegister[[#This Row],[Inherent Impact Level]]&amp;"-"&amp;RiskRegister[[#This Row],[Inherent Likelihood Level]]</f>
        <v>-- Select Impact ----- Select Likelihood --</v>
      </c>
      <c r="AK280" s="22" t="str">
        <f>RiskRegister[[#This Row],[Residual Impact Level]]&amp;"-"&amp;RiskRegister[[#This Row],[Residual Likelihood Level]]</f>
        <v>-- Select Impact ----- Select Likelihood --</v>
      </c>
      <c r="AL280" s="22" t="str">
        <f t="shared" si="8"/>
        <v>Error</v>
      </c>
      <c r="AM280" s="22" t="str">
        <f>IF(RiskRegister[[#This Row],[Risk Status]]="Closed",RiskRegister[[#This Row],[Residual Impact Level]],RiskRegister[[#This Row],[Inherent Impact Level]])</f>
        <v>-- Select Impact --</v>
      </c>
      <c r="AN280" s="22" t="str">
        <f>IF(RiskRegister[[#This Row],[Risk Status]]="Closed",RiskRegister[[#This Row],[Residual Likelihood Level]],RiskRegister[[#This Row],[Inherent Likelihood Level]])</f>
        <v>-- Select Likelihood --</v>
      </c>
      <c r="AO280" s="22" t="str">
        <f>IF(RiskRegister[[#This Row],[Risk Status]]="Closed",RiskRegister[[#This Row],[Residual-I-L-Combo]],RiskRegister[[#This Row],[Inherent-I-L-Combo]])</f>
        <v>-- Select Impact ----- Select Likelihood --</v>
      </c>
      <c r="AP280" s="22" t="str">
        <f t="shared" si="9"/>
        <v>-- Error --</v>
      </c>
    </row>
    <row r="281" spans="1:42" s="18" customFormat="1" ht="64" x14ac:dyDescent="0.2">
      <c r="A281" s="18">
        <v>278</v>
      </c>
      <c r="G281" s="18" t="s">
        <v>87</v>
      </c>
      <c r="I281" s="18" t="s">
        <v>85</v>
      </c>
      <c r="L281" s="18" t="s">
        <v>112</v>
      </c>
      <c r="M281" s="19" t="str">
        <f>VLOOKUP(RiskRegister[[#This Row],[Inherent Impact Level]],'Rating factors'!$F$4:$G$9,2,FALSE)</f>
        <v>--- Error ---</v>
      </c>
      <c r="N281" s="18" t="s">
        <v>89</v>
      </c>
      <c r="O281" s="19" t="str">
        <f>VLOOKUP(RiskRegister[[#This Row],[Inherent Likelihood Level]],'Rating factors'!$F$16:$G$21,2,FALSE)</f>
        <v>--- Error ---</v>
      </c>
      <c r="P281" s="19" t="str">
        <f>IFERROR(VLOOKUP(RiskRegister[[#This Row],[Inherent Risk Rating]],'Rating factors'!$F$30:$G$44,2,FALSE),"-- Error --")</f>
        <v>-- Error --</v>
      </c>
      <c r="Q281" s="19" t="str">
        <f>IFERROR(RiskRegister[[#This Row],[Inherent Impact Rating]]*RiskRegister[[#This Row],[Inherent Likelihood Rating]],"-- Error --")</f>
        <v>-- Error --</v>
      </c>
      <c r="R281" s="18" t="s">
        <v>111</v>
      </c>
      <c r="T281" s="18" t="s">
        <v>112</v>
      </c>
      <c r="U281" s="19" t="str">
        <f>VLOOKUP(RiskRegister[[#This Row],[Residual Impact Level]],'Rating factors'!$F$4:$G$9,2,FALSE)</f>
        <v>--- Error ---</v>
      </c>
      <c r="V281" s="18" t="s">
        <v>89</v>
      </c>
      <c r="W281" s="19" t="str">
        <f>VLOOKUP(RiskRegister[[#This Row],[Residual Likelihood Level]],'Rating factors'!$F$16:$G$21,2,FALSE)</f>
        <v>--- Error ---</v>
      </c>
      <c r="X281" s="19" t="str">
        <f>IFERROR(VLOOKUP(RiskRegister[[#This Row],[Residual Risk Rating]],'Rating factors'!$F$30:$G$44,2,FALSE),"-- Error --")</f>
        <v>-- Error --</v>
      </c>
      <c r="Y281" s="19" t="str">
        <f>IFERROR(RiskRegister[[#This Row],[Residual Impact Rating]]*RiskRegister[[#This Row],[Residual Likelihood Rating]],"-- Error --")</f>
        <v>-- Error --</v>
      </c>
      <c r="Z281" s="18" t="s">
        <v>113</v>
      </c>
      <c r="AB281" s="61"/>
      <c r="AD281" s="22" t="str">
        <f ca="1">IF(ISBLANK(RiskRegister[[#This Row],[Risk Due Date]]), "Missing Risk Due Date", IF(RiskRegister[[#This Row],[Risk Due Date]] &lt; TODAY(), "Overdue", "Not Overdue"))</f>
        <v>Missing Risk Due Date</v>
      </c>
      <c r="AF281" s="22" t="str">
        <f>IF(ISBLANK(RiskRegister[[#This Row],[Risk Due Date]]), "Missing Risk Due Date", TEXT(RiskRegister[[#This Row],[Risk Due Date]], "YYYY-MM"))</f>
        <v>Missing Risk Due Date</v>
      </c>
      <c r="AG281" s="22" t="str">
        <f>IF(RiskRegister[[#This Row],[Created Date]]="","Created Date missing",(TEXT(RiskRegister[[#This Row],[Created Date]],"mmm") &amp; "-" &amp; YEAR(RiskRegister[[#This Row],[Created Date]])))</f>
        <v>Created Date missing</v>
      </c>
      <c r="AH281" s="79">
        <f>IF(RiskRegister[[#This Row],[Risk Status]]="Closed",RiskRegister[[#This Row],[Risk Close Date]],RiskRegister[[#This Row],[Risk Due Date]])</f>
        <v>0</v>
      </c>
      <c r="AI281" s="79">
        <f>IF(RiskRegister[[#This Row],[Risk-Change-Date]]=0,DATE(2030,1,1),RiskRegister[[#This Row],[Risk-Change-Date]])</f>
        <v>47484</v>
      </c>
      <c r="AJ281" s="22" t="str">
        <f>RiskRegister[[#This Row],[Inherent Impact Level]]&amp;"-"&amp;RiskRegister[[#This Row],[Inherent Likelihood Level]]</f>
        <v>-- Select Impact ----- Select Likelihood --</v>
      </c>
      <c r="AK281" s="22" t="str">
        <f>RiskRegister[[#This Row],[Residual Impact Level]]&amp;"-"&amp;RiskRegister[[#This Row],[Residual Likelihood Level]]</f>
        <v>-- Select Impact ----- Select Likelihood --</v>
      </c>
      <c r="AL281" s="22" t="str">
        <f t="shared" si="8"/>
        <v>Error</v>
      </c>
      <c r="AM281" s="22" t="str">
        <f>IF(RiskRegister[[#This Row],[Risk Status]]="Closed",RiskRegister[[#This Row],[Residual Impact Level]],RiskRegister[[#This Row],[Inherent Impact Level]])</f>
        <v>-- Select Impact --</v>
      </c>
      <c r="AN281" s="22" t="str">
        <f>IF(RiskRegister[[#This Row],[Risk Status]]="Closed",RiskRegister[[#This Row],[Residual Likelihood Level]],RiskRegister[[#This Row],[Inherent Likelihood Level]])</f>
        <v>-- Select Likelihood --</v>
      </c>
      <c r="AO281" s="22" t="str">
        <f>IF(RiskRegister[[#This Row],[Risk Status]]="Closed",RiskRegister[[#This Row],[Residual-I-L-Combo]],RiskRegister[[#This Row],[Inherent-I-L-Combo]])</f>
        <v>-- Select Impact ----- Select Likelihood --</v>
      </c>
      <c r="AP281" s="22" t="str">
        <f t="shared" si="9"/>
        <v>-- Error --</v>
      </c>
    </row>
    <row r="282" spans="1:42" s="18" customFormat="1" ht="64" x14ac:dyDescent="0.2">
      <c r="A282" s="18">
        <v>279</v>
      </c>
      <c r="G282" s="18" t="s">
        <v>87</v>
      </c>
      <c r="I282" s="18" t="s">
        <v>85</v>
      </c>
      <c r="L282" s="18" t="s">
        <v>112</v>
      </c>
      <c r="M282" s="19" t="str">
        <f>VLOOKUP(RiskRegister[[#This Row],[Inherent Impact Level]],'Rating factors'!$F$4:$G$9,2,FALSE)</f>
        <v>--- Error ---</v>
      </c>
      <c r="N282" s="18" t="s">
        <v>89</v>
      </c>
      <c r="O282" s="19" t="str">
        <f>VLOOKUP(RiskRegister[[#This Row],[Inherent Likelihood Level]],'Rating factors'!$F$16:$G$21,2,FALSE)</f>
        <v>--- Error ---</v>
      </c>
      <c r="P282" s="19" t="str">
        <f>IFERROR(VLOOKUP(RiskRegister[[#This Row],[Inherent Risk Rating]],'Rating factors'!$F$30:$G$44,2,FALSE),"-- Error --")</f>
        <v>-- Error --</v>
      </c>
      <c r="Q282" s="19" t="str">
        <f>IFERROR(RiskRegister[[#This Row],[Inherent Impact Rating]]*RiskRegister[[#This Row],[Inherent Likelihood Rating]],"-- Error --")</f>
        <v>-- Error --</v>
      </c>
      <c r="R282" s="18" t="s">
        <v>111</v>
      </c>
      <c r="T282" s="18" t="s">
        <v>112</v>
      </c>
      <c r="U282" s="19" t="str">
        <f>VLOOKUP(RiskRegister[[#This Row],[Residual Impact Level]],'Rating factors'!$F$4:$G$9,2,FALSE)</f>
        <v>--- Error ---</v>
      </c>
      <c r="V282" s="18" t="s">
        <v>89</v>
      </c>
      <c r="W282" s="19" t="str">
        <f>VLOOKUP(RiskRegister[[#This Row],[Residual Likelihood Level]],'Rating factors'!$F$16:$G$21,2,FALSE)</f>
        <v>--- Error ---</v>
      </c>
      <c r="X282" s="19" t="str">
        <f>IFERROR(VLOOKUP(RiskRegister[[#This Row],[Residual Risk Rating]],'Rating factors'!$F$30:$G$44,2,FALSE),"-- Error --")</f>
        <v>-- Error --</v>
      </c>
      <c r="Y282" s="19" t="str">
        <f>IFERROR(RiskRegister[[#This Row],[Residual Impact Rating]]*RiskRegister[[#This Row],[Residual Likelihood Rating]],"-- Error --")</f>
        <v>-- Error --</v>
      </c>
      <c r="Z282" s="18" t="s">
        <v>113</v>
      </c>
      <c r="AB282" s="61"/>
      <c r="AD282" s="22" t="str">
        <f ca="1">IF(ISBLANK(RiskRegister[[#This Row],[Risk Due Date]]), "Missing Risk Due Date", IF(RiskRegister[[#This Row],[Risk Due Date]] &lt; TODAY(), "Overdue", "Not Overdue"))</f>
        <v>Missing Risk Due Date</v>
      </c>
      <c r="AF282" s="22" t="str">
        <f>IF(ISBLANK(RiskRegister[[#This Row],[Risk Due Date]]), "Missing Risk Due Date", TEXT(RiskRegister[[#This Row],[Risk Due Date]], "YYYY-MM"))</f>
        <v>Missing Risk Due Date</v>
      </c>
      <c r="AG282" s="22" t="str">
        <f>IF(RiskRegister[[#This Row],[Created Date]]="","Created Date missing",(TEXT(RiskRegister[[#This Row],[Created Date]],"mmm") &amp; "-" &amp; YEAR(RiskRegister[[#This Row],[Created Date]])))</f>
        <v>Created Date missing</v>
      </c>
      <c r="AH282" s="79">
        <f>IF(RiskRegister[[#This Row],[Risk Status]]="Closed",RiskRegister[[#This Row],[Risk Close Date]],RiskRegister[[#This Row],[Risk Due Date]])</f>
        <v>0</v>
      </c>
      <c r="AI282" s="79">
        <f>IF(RiskRegister[[#This Row],[Risk-Change-Date]]=0,DATE(2030,1,1),RiskRegister[[#This Row],[Risk-Change-Date]])</f>
        <v>47484</v>
      </c>
      <c r="AJ282" s="22" t="str">
        <f>RiskRegister[[#This Row],[Inherent Impact Level]]&amp;"-"&amp;RiskRegister[[#This Row],[Inherent Likelihood Level]]</f>
        <v>-- Select Impact ----- Select Likelihood --</v>
      </c>
      <c r="AK282" s="22" t="str">
        <f>RiskRegister[[#This Row],[Residual Impact Level]]&amp;"-"&amp;RiskRegister[[#This Row],[Residual Likelihood Level]]</f>
        <v>-- Select Impact ----- Select Likelihood --</v>
      </c>
      <c r="AL282" s="22" t="str">
        <f t="shared" si="8"/>
        <v>Error</v>
      </c>
      <c r="AM282" s="22" t="str">
        <f>IF(RiskRegister[[#This Row],[Risk Status]]="Closed",RiskRegister[[#This Row],[Residual Impact Level]],RiskRegister[[#This Row],[Inherent Impact Level]])</f>
        <v>-- Select Impact --</v>
      </c>
      <c r="AN282" s="22" t="str">
        <f>IF(RiskRegister[[#This Row],[Risk Status]]="Closed",RiskRegister[[#This Row],[Residual Likelihood Level]],RiskRegister[[#This Row],[Inherent Likelihood Level]])</f>
        <v>-- Select Likelihood --</v>
      </c>
      <c r="AO282" s="22" t="str">
        <f>IF(RiskRegister[[#This Row],[Risk Status]]="Closed",RiskRegister[[#This Row],[Residual-I-L-Combo]],RiskRegister[[#This Row],[Inherent-I-L-Combo]])</f>
        <v>-- Select Impact ----- Select Likelihood --</v>
      </c>
      <c r="AP282" s="22" t="str">
        <f t="shared" si="9"/>
        <v>-- Error --</v>
      </c>
    </row>
    <row r="283" spans="1:42" s="18" customFormat="1" ht="64" x14ac:dyDescent="0.2">
      <c r="A283" s="18">
        <v>280</v>
      </c>
      <c r="G283" s="18" t="s">
        <v>87</v>
      </c>
      <c r="I283" s="18" t="s">
        <v>85</v>
      </c>
      <c r="L283" s="18" t="s">
        <v>112</v>
      </c>
      <c r="M283" s="19" t="str">
        <f>VLOOKUP(RiskRegister[[#This Row],[Inherent Impact Level]],'Rating factors'!$F$4:$G$9,2,FALSE)</f>
        <v>--- Error ---</v>
      </c>
      <c r="N283" s="18" t="s">
        <v>89</v>
      </c>
      <c r="O283" s="19" t="str">
        <f>VLOOKUP(RiskRegister[[#This Row],[Inherent Likelihood Level]],'Rating factors'!$F$16:$G$21,2,FALSE)</f>
        <v>--- Error ---</v>
      </c>
      <c r="P283" s="19" t="str">
        <f>IFERROR(VLOOKUP(RiskRegister[[#This Row],[Inherent Risk Rating]],'Rating factors'!$F$30:$G$44,2,FALSE),"-- Error --")</f>
        <v>-- Error --</v>
      </c>
      <c r="Q283" s="19" t="str">
        <f>IFERROR(RiskRegister[[#This Row],[Inherent Impact Rating]]*RiskRegister[[#This Row],[Inherent Likelihood Rating]],"-- Error --")</f>
        <v>-- Error --</v>
      </c>
      <c r="R283" s="18" t="s">
        <v>111</v>
      </c>
      <c r="T283" s="18" t="s">
        <v>112</v>
      </c>
      <c r="U283" s="19" t="str">
        <f>VLOOKUP(RiskRegister[[#This Row],[Residual Impact Level]],'Rating factors'!$F$4:$G$9,2,FALSE)</f>
        <v>--- Error ---</v>
      </c>
      <c r="V283" s="18" t="s">
        <v>89</v>
      </c>
      <c r="W283" s="19" t="str">
        <f>VLOOKUP(RiskRegister[[#This Row],[Residual Likelihood Level]],'Rating factors'!$F$16:$G$21,2,FALSE)</f>
        <v>--- Error ---</v>
      </c>
      <c r="X283" s="19" t="str">
        <f>IFERROR(VLOOKUP(RiskRegister[[#This Row],[Residual Risk Rating]],'Rating factors'!$F$30:$G$44,2,FALSE),"-- Error --")</f>
        <v>-- Error --</v>
      </c>
      <c r="Y283" s="19" t="str">
        <f>IFERROR(RiskRegister[[#This Row],[Residual Impact Rating]]*RiskRegister[[#This Row],[Residual Likelihood Rating]],"-- Error --")</f>
        <v>-- Error --</v>
      </c>
      <c r="Z283" s="18" t="s">
        <v>113</v>
      </c>
      <c r="AB283" s="61"/>
      <c r="AD283" s="22" t="str">
        <f ca="1">IF(ISBLANK(RiskRegister[[#This Row],[Risk Due Date]]), "Missing Risk Due Date", IF(RiskRegister[[#This Row],[Risk Due Date]] &lt; TODAY(), "Overdue", "Not Overdue"))</f>
        <v>Missing Risk Due Date</v>
      </c>
      <c r="AF283" s="22" t="str">
        <f>IF(ISBLANK(RiskRegister[[#This Row],[Risk Due Date]]), "Missing Risk Due Date", TEXT(RiskRegister[[#This Row],[Risk Due Date]], "YYYY-MM"))</f>
        <v>Missing Risk Due Date</v>
      </c>
      <c r="AG283" s="22" t="str">
        <f>IF(RiskRegister[[#This Row],[Created Date]]="","Created Date missing",(TEXT(RiskRegister[[#This Row],[Created Date]],"mmm") &amp; "-" &amp; YEAR(RiskRegister[[#This Row],[Created Date]])))</f>
        <v>Created Date missing</v>
      </c>
      <c r="AH283" s="79">
        <f>IF(RiskRegister[[#This Row],[Risk Status]]="Closed",RiskRegister[[#This Row],[Risk Close Date]],RiskRegister[[#This Row],[Risk Due Date]])</f>
        <v>0</v>
      </c>
      <c r="AI283" s="79">
        <f>IF(RiskRegister[[#This Row],[Risk-Change-Date]]=0,DATE(2030,1,1),RiskRegister[[#This Row],[Risk-Change-Date]])</f>
        <v>47484</v>
      </c>
      <c r="AJ283" s="22" t="str">
        <f>RiskRegister[[#This Row],[Inherent Impact Level]]&amp;"-"&amp;RiskRegister[[#This Row],[Inherent Likelihood Level]]</f>
        <v>-- Select Impact ----- Select Likelihood --</v>
      </c>
      <c r="AK283" s="22" t="str">
        <f>RiskRegister[[#This Row],[Residual Impact Level]]&amp;"-"&amp;RiskRegister[[#This Row],[Residual Likelihood Level]]</f>
        <v>-- Select Impact ----- Select Likelihood --</v>
      </c>
      <c r="AL283" s="22" t="str">
        <f t="shared" si="8"/>
        <v>Error</v>
      </c>
      <c r="AM283" s="22" t="str">
        <f>IF(RiskRegister[[#This Row],[Risk Status]]="Closed",RiskRegister[[#This Row],[Residual Impact Level]],RiskRegister[[#This Row],[Inherent Impact Level]])</f>
        <v>-- Select Impact --</v>
      </c>
      <c r="AN283" s="22" t="str">
        <f>IF(RiskRegister[[#This Row],[Risk Status]]="Closed",RiskRegister[[#This Row],[Residual Likelihood Level]],RiskRegister[[#This Row],[Inherent Likelihood Level]])</f>
        <v>-- Select Likelihood --</v>
      </c>
      <c r="AO283" s="22" t="str">
        <f>IF(RiskRegister[[#This Row],[Risk Status]]="Closed",RiskRegister[[#This Row],[Residual-I-L-Combo]],RiskRegister[[#This Row],[Inherent-I-L-Combo]])</f>
        <v>-- Select Impact ----- Select Likelihood --</v>
      </c>
      <c r="AP283" s="22" t="str">
        <f t="shared" si="9"/>
        <v>-- Error --</v>
      </c>
    </row>
    <row r="284" spans="1:42" s="18" customFormat="1" ht="64" x14ac:dyDescent="0.2">
      <c r="A284" s="18">
        <v>281</v>
      </c>
      <c r="G284" s="18" t="s">
        <v>87</v>
      </c>
      <c r="I284" s="18" t="s">
        <v>85</v>
      </c>
      <c r="L284" s="18" t="s">
        <v>112</v>
      </c>
      <c r="M284" s="19" t="str">
        <f>VLOOKUP(RiskRegister[[#This Row],[Inherent Impact Level]],'Rating factors'!$F$4:$G$9,2,FALSE)</f>
        <v>--- Error ---</v>
      </c>
      <c r="N284" s="18" t="s">
        <v>89</v>
      </c>
      <c r="O284" s="19" t="str">
        <f>VLOOKUP(RiskRegister[[#This Row],[Inherent Likelihood Level]],'Rating factors'!$F$16:$G$21,2,FALSE)</f>
        <v>--- Error ---</v>
      </c>
      <c r="P284" s="19" t="str">
        <f>IFERROR(VLOOKUP(RiskRegister[[#This Row],[Inherent Risk Rating]],'Rating factors'!$F$30:$G$44,2,FALSE),"-- Error --")</f>
        <v>-- Error --</v>
      </c>
      <c r="Q284" s="19" t="str">
        <f>IFERROR(RiskRegister[[#This Row],[Inherent Impact Rating]]*RiskRegister[[#This Row],[Inherent Likelihood Rating]],"-- Error --")</f>
        <v>-- Error --</v>
      </c>
      <c r="R284" s="18" t="s">
        <v>111</v>
      </c>
      <c r="T284" s="18" t="s">
        <v>112</v>
      </c>
      <c r="U284" s="19" t="str">
        <f>VLOOKUP(RiskRegister[[#This Row],[Residual Impact Level]],'Rating factors'!$F$4:$G$9,2,FALSE)</f>
        <v>--- Error ---</v>
      </c>
      <c r="V284" s="18" t="s">
        <v>89</v>
      </c>
      <c r="W284" s="19" t="str">
        <f>VLOOKUP(RiskRegister[[#This Row],[Residual Likelihood Level]],'Rating factors'!$F$16:$G$21,2,FALSE)</f>
        <v>--- Error ---</v>
      </c>
      <c r="X284" s="19" t="str">
        <f>IFERROR(VLOOKUP(RiskRegister[[#This Row],[Residual Risk Rating]],'Rating factors'!$F$30:$G$44,2,FALSE),"-- Error --")</f>
        <v>-- Error --</v>
      </c>
      <c r="Y284" s="19" t="str">
        <f>IFERROR(RiskRegister[[#This Row],[Residual Impact Rating]]*RiskRegister[[#This Row],[Residual Likelihood Rating]],"-- Error --")</f>
        <v>-- Error --</v>
      </c>
      <c r="Z284" s="18" t="s">
        <v>113</v>
      </c>
      <c r="AB284" s="61"/>
      <c r="AD284" s="22" t="str">
        <f ca="1">IF(ISBLANK(RiskRegister[[#This Row],[Risk Due Date]]), "Missing Risk Due Date", IF(RiskRegister[[#This Row],[Risk Due Date]] &lt; TODAY(), "Overdue", "Not Overdue"))</f>
        <v>Missing Risk Due Date</v>
      </c>
      <c r="AF284" s="22" t="str">
        <f>IF(ISBLANK(RiskRegister[[#This Row],[Risk Due Date]]), "Missing Risk Due Date", TEXT(RiskRegister[[#This Row],[Risk Due Date]], "YYYY-MM"))</f>
        <v>Missing Risk Due Date</v>
      </c>
      <c r="AG284" s="22" t="str">
        <f>IF(RiskRegister[[#This Row],[Created Date]]="","Created Date missing",(TEXT(RiskRegister[[#This Row],[Created Date]],"mmm") &amp; "-" &amp; YEAR(RiskRegister[[#This Row],[Created Date]])))</f>
        <v>Created Date missing</v>
      </c>
      <c r="AH284" s="79">
        <f>IF(RiskRegister[[#This Row],[Risk Status]]="Closed",RiskRegister[[#This Row],[Risk Close Date]],RiskRegister[[#This Row],[Risk Due Date]])</f>
        <v>0</v>
      </c>
      <c r="AI284" s="79">
        <f>IF(RiskRegister[[#This Row],[Risk-Change-Date]]=0,DATE(2030,1,1),RiskRegister[[#This Row],[Risk-Change-Date]])</f>
        <v>47484</v>
      </c>
      <c r="AJ284" s="22" t="str">
        <f>RiskRegister[[#This Row],[Inherent Impact Level]]&amp;"-"&amp;RiskRegister[[#This Row],[Inherent Likelihood Level]]</f>
        <v>-- Select Impact ----- Select Likelihood --</v>
      </c>
      <c r="AK284" s="22" t="str">
        <f>RiskRegister[[#This Row],[Residual Impact Level]]&amp;"-"&amp;RiskRegister[[#This Row],[Residual Likelihood Level]]</f>
        <v>-- Select Impact ----- Select Likelihood --</v>
      </c>
      <c r="AL284" s="22" t="str">
        <f t="shared" si="8"/>
        <v>Error</v>
      </c>
      <c r="AM284" s="22" t="str">
        <f>IF(RiskRegister[[#This Row],[Risk Status]]="Closed",RiskRegister[[#This Row],[Residual Impact Level]],RiskRegister[[#This Row],[Inherent Impact Level]])</f>
        <v>-- Select Impact --</v>
      </c>
      <c r="AN284" s="22" t="str">
        <f>IF(RiskRegister[[#This Row],[Risk Status]]="Closed",RiskRegister[[#This Row],[Residual Likelihood Level]],RiskRegister[[#This Row],[Inherent Likelihood Level]])</f>
        <v>-- Select Likelihood --</v>
      </c>
      <c r="AO284" s="22" t="str">
        <f>IF(RiskRegister[[#This Row],[Risk Status]]="Closed",RiskRegister[[#This Row],[Residual-I-L-Combo]],RiskRegister[[#This Row],[Inherent-I-L-Combo]])</f>
        <v>-- Select Impact ----- Select Likelihood --</v>
      </c>
      <c r="AP284" s="22" t="str">
        <f t="shared" si="9"/>
        <v>-- Error --</v>
      </c>
    </row>
    <row r="285" spans="1:42" s="18" customFormat="1" ht="64" x14ac:dyDescent="0.2">
      <c r="A285" s="18">
        <v>282</v>
      </c>
      <c r="G285" s="18" t="s">
        <v>87</v>
      </c>
      <c r="I285" s="18" t="s">
        <v>85</v>
      </c>
      <c r="L285" s="18" t="s">
        <v>112</v>
      </c>
      <c r="M285" s="19" t="str">
        <f>VLOOKUP(RiskRegister[[#This Row],[Inherent Impact Level]],'Rating factors'!$F$4:$G$9,2,FALSE)</f>
        <v>--- Error ---</v>
      </c>
      <c r="N285" s="18" t="s">
        <v>89</v>
      </c>
      <c r="O285" s="19" t="str">
        <f>VLOOKUP(RiskRegister[[#This Row],[Inherent Likelihood Level]],'Rating factors'!$F$16:$G$21,2,FALSE)</f>
        <v>--- Error ---</v>
      </c>
      <c r="P285" s="19" t="str">
        <f>IFERROR(VLOOKUP(RiskRegister[[#This Row],[Inherent Risk Rating]],'Rating factors'!$F$30:$G$44,2,FALSE),"-- Error --")</f>
        <v>-- Error --</v>
      </c>
      <c r="Q285" s="19" t="str">
        <f>IFERROR(RiskRegister[[#This Row],[Inherent Impact Rating]]*RiskRegister[[#This Row],[Inherent Likelihood Rating]],"-- Error --")</f>
        <v>-- Error --</v>
      </c>
      <c r="R285" s="18" t="s">
        <v>111</v>
      </c>
      <c r="T285" s="18" t="s">
        <v>112</v>
      </c>
      <c r="U285" s="19" t="str">
        <f>VLOOKUP(RiskRegister[[#This Row],[Residual Impact Level]],'Rating factors'!$F$4:$G$9,2,FALSE)</f>
        <v>--- Error ---</v>
      </c>
      <c r="V285" s="18" t="s">
        <v>89</v>
      </c>
      <c r="W285" s="19" t="str">
        <f>VLOOKUP(RiskRegister[[#This Row],[Residual Likelihood Level]],'Rating factors'!$F$16:$G$21,2,FALSE)</f>
        <v>--- Error ---</v>
      </c>
      <c r="X285" s="19" t="str">
        <f>IFERROR(VLOOKUP(RiskRegister[[#This Row],[Residual Risk Rating]],'Rating factors'!$F$30:$G$44,2,FALSE),"-- Error --")</f>
        <v>-- Error --</v>
      </c>
      <c r="Y285" s="19" t="str">
        <f>IFERROR(RiskRegister[[#This Row],[Residual Impact Rating]]*RiskRegister[[#This Row],[Residual Likelihood Rating]],"-- Error --")</f>
        <v>-- Error --</v>
      </c>
      <c r="Z285" s="18" t="s">
        <v>113</v>
      </c>
      <c r="AB285" s="61"/>
      <c r="AD285" s="22" t="str">
        <f ca="1">IF(ISBLANK(RiskRegister[[#This Row],[Risk Due Date]]), "Missing Risk Due Date", IF(RiskRegister[[#This Row],[Risk Due Date]] &lt; TODAY(), "Overdue", "Not Overdue"))</f>
        <v>Missing Risk Due Date</v>
      </c>
      <c r="AF285" s="22" t="str">
        <f>IF(ISBLANK(RiskRegister[[#This Row],[Risk Due Date]]), "Missing Risk Due Date", TEXT(RiskRegister[[#This Row],[Risk Due Date]], "YYYY-MM"))</f>
        <v>Missing Risk Due Date</v>
      </c>
      <c r="AG285" s="22" t="str">
        <f>IF(RiskRegister[[#This Row],[Created Date]]="","Created Date missing",(TEXT(RiskRegister[[#This Row],[Created Date]],"mmm") &amp; "-" &amp; YEAR(RiskRegister[[#This Row],[Created Date]])))</f>
        <v>Created Date missing</v>
      </c>
      <c r="AH285" s="79">
        <f>IF(RiskRegister[[#This Row],[Risk Status]]="Closed",RiskRegister[[#This Row],[Risk Close Date]],RiskRegister[[#This Row],[Risk Due Date]])</f>
        <v>0</v>
      </c>
      <c r="AI285" s="79">
        <f>IF(RiskRegister[[#This Row],[Risk-Change-Date]]=0,DATE(2030,1,1),RiskRegister[[#This Row],[Risk-Change-Date]])</f>
        <v>47484</v>
      </c>
      <c r="AJ285" s="22" t="str">
        <f>RiskRegister[[#This Row],[Inherent Impact Level]]&amp;"-"&amp;RiskRegister[[#This Row],[Inherent Likelihood Level]]</f>
        <v>-- Select Impact ----- Select Likelihood --</v>
      </c>
      <c r="AK285" s="22" t="str">
        <f>RiskRegister[[#This Row],[Residual Impact Level]]&amp;"-"&amp;RiskRegister[[#This Row],[Residual Likelihood Level]]</f>
        <v>-- Select Impact ----- Select Likelihood --</v>
      </c>
      <c r="AL285" s="22" t="str">
        <f t="shared" si="8"/>
        <v>Error</v>
      </c>
      <c r="AM285" s="22" t="str">
        <f>IF(RiskRegister[[#This Row],[Risk Status]]="Closed",RiskRegister[[#This Row],[Residual Impact Level]],RiskRegister[[#This Row],[Inherent Impact Level]])</f>
        <v>-- Select Impact --</v>
      </c>
      <c r="AN285" s="22" t="str">
        <f>IF(RiskRegister[[#This Row],[Risk Status]]="Closed",RiskRegister[[#This Row],[Residual Likelihood Level]],RiskRegister[[#This Row],[Inherent Likelihood Level]])</f>
        <v>-- Select Likelihood --</v>
      </c>
      <c r="AO285" s="22" t="str">
        <f>IF(RiskRegister[[#This Row],[Risk Status]]="Closed",RiskRegister[[#This Row],[Residual-I-L-Combo]],RiskRegister[[#This Row],[Inherent-I-L-Combo]])</f>
        <v>-- Select Impact ----- Select Likelihood --</v>
      </c>
      <c r="AP285" s="22" t="str">
        <f t="shared" si="9"/>
        <v>-- Error --</v>
      </c>
    </row>
    <row r="286" spans="1:42" s="18" customFormat="1" ht="64" x14ac:dyDescent="0.2">
      <c r="A286" s="18">
        <v>283</v>
      </c>
      <c r="G286" s="18" t="s">
        <v>87</v>
      </c>
      <c r="I286" s="18" t="s">
        <v>85</v>
      </c>
      <c r="L286" s="18" t="s">
        <v>112</v>
      </c>
      <c r="M286" s="19" t="str">
        <f>VLOOKUP(RiskRegister[[#This Row],[Inherent Impact Level]],'Rating factors'!$F$4:$G$9,2,FALSE)</f>
        <v>--- Error ---</v>
      </c>
      <c r="N286" s="18" t="s">
        <v>89</v>
      </c>
      <c r="O286" s="19" t="str">
        <f>VLOOKUP(RiskRegister[[#This Row],[Inherent Likelihood Level]],'Rating factors'!$F$16:$G$21,2,FALSE)</f>
        <v>--- Error ---</v>
      </c>
      <c r="P286" s="19" t="str">
        <f>IFERROR(VLOOKUP(RiskRegister[[#This Row],[Inherent Risk Rating]],'Rating factors'!$F$30:$G$44,2,FALSE),"-- Error --")</f>
        <v>-- Error --</v>
      </c>
      <c r="Q286" s="19" t="str">
        <f>IFERROR(RiskRegister[[#This Row],[Inherent Impact Rating]]*RiskRegister[[#This Row],[Inherent Likelihood Rating]],"-- Error --")</f>
        <v>-- Error --</v>
      </c>
      <c r="R286" s="18" t="s">
        <v>111</v>
      </c>
      <c r="T286" s="18" t="s">
        <v>112</v>
      </c>
      <c r="U286" s="19" t="str">
        <f>VLOOKUP(RiskRegister[[#This Row],[Residual Impact Level]],'Rating factors'!$F$4:$G$9,2,FALSE)</f>
        <v>--- Error ---</v>
      </c>
      <c r="V286" s="18" t="s">
        <v>89</v>
      </c>
      <c r="W286" s="19" t="str">
        <f>VLOOKUP(RiskRegister[[#This Row],[Residual Likelihood Level]],'Rating factors'!$F$16:$G$21,2,FALSE)</f>
        <v>--- Error ---</v>
      </c>
      <c r="X286" s="19" t="str">
        <f>IFERROR(VLOOKUP(RiskRegister[[#This Row],[Residual Risk Rating]],'Rating factors'!$F$30:$G$44,2,FALSE),"-- Error --")</f>
        <v>-- Error --</v>
      </c>
      <c r="Y286" s="19" t="str">
        <f>IFERROR(RiskRegister[[#This Row],[Residual Impact Rating]]*RiskRegister[[#This Row],[Residual Likelihood Rating]],"-- Error --")</f>
        <v>-- Error --</v>
      </c>
      <c r="Z286" s="18" t="s">
        <v>113</v>
      </c>
      <c r="AB286" s="61"/>
      <c r="AD286" s="22" t="str">
        <f ca="1">IF(ISBLANK(RiskRegister[[#This Row],[Risk Due Date]]), "Missing Risk Due Date", IF(RiskRegister[[#This Row],[Risk Due Date]] &lt; TODAY(), "Overdue", "Not Overdue"))</f>
        <v>Missing Risk Due Date</v>
      </c>
      <c r="AF286" s="22" t="str">
        <f>IF(ISBLANK(RiskRegister[[#This Row],[Risk Due Date]]), "Missing Risk Due Date", TEXT(RiskRegister[[#This Row],[Risk Due Date]], "YYYY-MM"))</f>
        <v>Missing Risk Due Date</v>
      </c>
      <c r="AG286" s="22" t="str">
        <f>IF(RiskRegister[[#This Row],[Created Date]]="","Created Date missing",(TEXT(RiskRegister[[#This Row],[Created Date]],"mmm") &amp; "-" &amp; YEAR(RiskRegister[[#This Row],[Created Date]])))</f>
        <v>Created Date missing</v>
      </c>
      <c r="AH286" s="79">
        <f>IF(RiskRegister[[#This Row],[Risk Status]]="Closed",RiskRegister[[#This Row],[Risk Close Date]],RiskRegister[[#This Row],[Risk Due Date]])</f>
        <v>0</v>
      </c>
      <c r="AI286" s="79">
        <f>IF(RiskRegister[[#This Row],[Risk-Change-Date]]=0,DATE(2030,1,1),RiskRegister[[#This Row],[Risk-Change-Date]])</f>
        <v>47484</v>
      </c>
      <c r="AJ286" s="22" t="str">
        <f>RiskRegister[[#This Row],[Inherent Impact Level]]&amp;"-"&amp;RiskRegister[[#This Row],[Inherent Likelihood Level]]</f>
        <v>-- Select Impact ----- Select Likelihood --</v>
      </c>
      <c r="AK286" s="22" t="str">
        <f>RiskRegister[[#This Row],[Residual Impact Level]]&amp;"-"&amp;RiskRegister[[#This Row],[Residual Likelihood Level]]</f>
        <v>-- Select Impact ----- Select Likelihood --</v>
      </c>
      <c r="AL286" s="22" t="str">
        <f t="shared" si="8"/>
        <v>Error</v>
      </c>
      <c r="AM286" s="22" t="str">
        <f>IF(RiskRegister[[#This Row],[Risk Status]]="Closed",RiskRegister[[#This Row],[Residual Impact Level]],RiskRegister[[#This Row],[Inherent Impact Level]])</f>
        <v>-- Select Impact --</v>
      </c>
      <c r="AN286" s="22" t="str">
        <f>IF(RiskRegister[[#This Row],[Risk Status]]="Closed",RiskRegister[[#This Row],[Residual Likelihood Level]],RiskRegister[[#This Row],[Inherent Likelihood Level]])</f>
        <v>-- Select Likelihood --</v>
      </c>
      <c r="AO286" s="22" t="str">
        <f>IF(RiskRegister[[#This Row],[Risk Status]]="Closed",RiskRegister[[#This Row],[Residual-I-L-Combo]],RiskRegister[[#This Row],[Inherent-I-L-Combo]])</f>
        <v>-- Select Impact ----- Select Likelihood --</v>
      </c>
      <c r="AP286" s="22" t="str">
        <f t="shared" si="9"/>
        <v>-- Error --</v>
      </c>
    </row>
    <row r="287" spans="1:42" s="18" customFormat="1" ht="64" x14ac:dyDescent="0.2">
      <c r="A287" s="18">
        <v>284</v>
      </c>
      <c r="G287" s="18" t="s">
        <v>87</v>
      </c>
      <c r="I287" s="18" t="s">
        <v>85</v>
      </c>
      <c r="L287" s="18" t="s">
        <v>112</v>
      </c>
      <c r="M287" s="19" t="str">
        <f>VLOOKUP(RiskRegister[[#This Row],[Inherent Impact Level]],'Rating factors'!$F$4:$G$9,2,FALSE)</f>
        <v>--- Error ---</v>
      </c>
      <c r="N287" s="18" t="s">
        <v>89</v>
      </c>
      <c r="O287" s="19" t="str">
        <f>VLOOKUP(RiskRegister[[#This Row],[Inherent Likelihood Level]],'Rating factors'!$F$16:$G$21,2,FALSE)</f>
        <v>--- Error ---</v>
      </c>
      <c r="P287" s="19" t="str">
        <f>IFERROR(VLOOKUP(RiskRegister[[#This Row],[Inherent Risk Rating]],'Rating factors'!$F$30:$G$44,2,FALSE),"-- Error --")</f>
        <v>-- Error --</v>
      </c>
      <c r="Q287" s="19" t="str">
        <f>IFERROR(RiskRegister[[#This Row],[Inherent Impact Rating]]*RiskRegister[[#This Row],[Inherent Likelihood Rating]],"-- Error --")</f>
        <v>-- Error --</v>
      </c>
      <c r="R287" s="18" t="s">
        <v>111</v>
      </c>
      <c r="T287" s="18" t="s">
        <v>112</v>
      </c>
      <c r="U287" s="19" t="str">
        <f>VLOOKUP(RiskRegister[[#This Row],[Residual Impact Level]],'Rating factors'!$F$4:$G$9,2,FALSE)</f>
        <v>--- Error ---</v>
      </c>
      <c r="V287" s="18" t="s">
        <v>89</v>
      </c>
      <c r="W287" s="19" t="str">
        <f>VLOOKUP(RiskRegister[[#This Row],[Residual Likelihood Level]],'Rating factors'!$F$16:$G$21,2,FALSE)</f>
        <v>--- Error ---</v>
      </c>
      <c r="X287" s="19" t="str">
        <f>IFERROR(VLOOKUP(RiskRegister[[#This Row],[Residual Risk Rating]],'Rating factors'!$F$30:$G$44,2,FALSE),"-- Error --")</f>
        <v>-- Error --</v>
      </c>
      <c r="Y287" s="19" t="str">
        <f>IFERROR(RiskRegister[[#This Row],[Residual Impact Rating]]*RiskRegister[[#This Row],[Residual Likelihood Rating]],"-- Error --")</f>
        <v>-- Error --</v>
      </c>
      <c r="Z287" s="18" t="s">
        <v>113</v>
      </c>
      <c r="AB287" s="61"/>
      <c r="AD287" s="22" t="str">
        <f ca="1">IF(ISBLANK(RiskRegister[[#This Row],[Risk Due Date]]), "Missing Risk Due Date", IF(RiskRegister[[#This Row],[Risk Due Date]] &lt; TODAY(), "Overdue", "Not Overdue"))</f>
        <v>Missing Risk Due Date</v>
      </c>
      <c r="AF287" s="22" t="str">
        <f>IF(ISBLANK(RiskRegister[[#This Row],[Risk Due Date]]), "Missing Risk Due Date", TEXT(RiskRegister[[#This Row],[Risk Due Date]], "YYYY-MM"))</f>
        <v>Missing Risk Due Date</v>
      </c>
      <c r="AG287" s="22" t="str">
        <f>IF(RiskRegister[[#This Row],[Created Date]]="","Created Date missing",(TEXT(RiskRegister[[#This Row],[Created Date]],"mmm") &amp; "-" &amp; YEAR(RiskRegister[[#This Row],[Created Date]])))</f>
        <v>Created Date missing</v>
      </c>
      <c r="AH287" s="79">
        <f>IF(RiskRegister[[#This Row],[Risk Status]]="Closed",RiskRegister[[#This Row],[Risk Close Date]],RiskRegister[[#This Row],[Risk Due Date]])</f>
        <v>0</v>
      </c>
      <c r="AI287" s="79">
        <f>IF(RiskRegister[[#This Row],[Risk-Change-Date]]=0,DATE(2030,1,1),RiskRegister[[#This Row],[Risk-Change-Date]])</f>
        <v>47484</v>
      </c>
      <c r="AJ287" s="22" t="str">
        <f>RiskRegister[[#This Row],[Inherent Impact Level]]&amp;"-"&amp;RiskRegister[[#This Row],[Inherent Likelihood Level]]</f>
        <v>-- Select Impact ----- Select Likelihood --</v>
      </c>
      <c r="AK287" s="22" t="str">
        <f>RiskRegister[[#This Row],[Residual Impact Level]]&amp;"-"&amp;RiskRegister[[#This Row],[Residual Likelihood Level]]</f>
        <v>-- Select Impact ----- Select Likelihood --</v>
      </c>
      <c r="AL287" s="22" t="str">
        <f t="shared" si="8"/>
        <v>Error</v>
      </c>
      <c r="AM287" s="22" t="str">
        <f>IF(RiskRegister[[#This Row],[Risk Status]]="Closed",RiskRegister[[#This Row],[Residual Impact Level]],RiskRegister[[#This Row],[Inherent Impact Level]])</f>
        <v>-- Select Impact --</v>
      </c>
      <c r="AN287" s="22" t="str">
        <f>IF(RiskRegister[[#This Row],[Risk Status]]="Closed",RiskRegister[[#This Row],[Residual Likelihood Level]],RiskRegister[[#This Row],[Inherent Likelihood Level]])</f>
        <v>-- Select Likelihood --</v>
      </c>
      <c r="AO287" s="22" t="str">
        <f>IF(RiskRegister[[#This Row],[Risk Status]]="Closed",RiskRegister[[#This Row],[Residual-I-L-Combo]],RiskRegister[[#This Row],[Inherent-I-L-Combo]])</f>
        <v>-- Select Impact ----- Select Likelihood --</v>
      </c>
      <c r="AP287" s="22" t="str">
        <f t="shared" si="9"/>
        <v>-- Error --</v>
      </c>
    </row>
    <row r="288" spans="1:42" s="18" customFormat="1" ht="64" x14ac:dyDescent="0.2">
      <c r="A288" s="18">
        <v>285</v>
      </c>
      <c r="G288" s="18" t="s">
        <v>87</v>
      </c>
      <c r="I288" s="18" t="s">
        <v>85</v>
      </c>
      <c r="L288" s="18" t="s">
        <v>112</v>
      </c>
      <c r="M288" s="19" t="str">
        <f>VLOOKUP(RiskRegister[[#This Row],[Inherent Impact Level]],'Rating factors'!$F$4:$G$9,2,FALSE)</f>
        <v>--- Error ---</v>
      </c>
      <c r="N288" s="18" t="s">
        <v>89</v>
      </c>
      <c r="O288" s="19" t="str">
        <f>VLOOKUP(RiskRegister[[#This Row],[Inherent Likelihood Level]],'Rating factors'!$F$16:$G$21,2,FALSE)</f>
        <v>--- Error ---</v>
      </c>
      <c r="P288" s="19" t="str">
        <f>IFERROR(VLOOKUP(RiskRegister[[#This Row],[Inherent Risk Rating]],'Rating factors'!$F$30:$G$44,2,FALSE),"-- Error --")</f>
        <v>-- Error --</v>
      </c>
      <c r="Q288" s="19" t="str">
        <f>IFERROR(RiskRegister[[#This Row],[Inherent Impact Rating]]*RiskRegister[[#This Row],[Inherent Likelihood Rating]],"-- Error --")</f>
        <v>-- Error --</v>
      </c>
      <c r="R288" s="18" t="s">
        <v>111</v>
      </c>
      <c r="T288" s="18" t="s">
        <v>112</v>
      </c>
      <c r="U288" s="19" t="str">
        <f>VLOOKUP(RiskRegister[[#This Row],[Residual Impact Level]],'Rating factors'!$F$4:$G$9,2,FALSE)</f>
        <v>--- Error ---</v>
      </c>
      <c r="V288" s="18" t="s">
        <v>89</v>
      </c>
      <c r="W288" s="19" t="str">
        <f>VLOOKUP(RiskRegister[[#This Row],[Residual Likelihood Level]],'Rating factors'!$F$16:$G$21,2,FALSE)</f>
        <v>--- Error ---</v>
      </c>
      <c r="X288" s="19" t="str">
        <f>IFERROR(VLOOKUP(RiskRegister[[#This Row],[Residual Risk Rating]],'Rating factors'!$F$30:$G$44,2,FALSE),"-- Error --")</f>
        <v>-- Error --</v>
      </c>
      <c r="Y288" s="19" t="str">
        <f>IFERROR(RiskRegister[[#This Row],[Residual Impact Rating]]*RiskRegister[[#This Row],[Residual Likelihood Rating]],"-- Error --")</f>
        <v>-- Error --</v>
      </c>
      <c r="Z288" s="18" t="s">
        <v>113</v>
      </c>
      <c r="AB288" s="61"/>
      <c r="AD288" s="22" t="str">
        <f ca="1">IF(ISBLANK(RiskRegister[[#This Row],[Risk Due Date]]), "Missing Risk Due Date", IF(RiskRegister[[#This Row],[Risk Due Date]] &lt; TODAY(), "Overdue", "Not Overdue"))</f>
        <v>Missing Risk Due Date</v>
      </c>
      <c r="AF288" s="22" t="str">
        <f>IF(ISBLANK(RiskRegister[[#This Row],[Risk Due Date]]), "Missing Risk Due Date", TEXT(RiskRegister[[#This Row],[Risk Due Date]], "YYYY-MM"))</f>
        <v>Missing Risk Due Date</v>
      </c>
      <c r="AG288" s="22" t="str">
        <f>IF(RiskRegister[[#This Row],[Created Date]]="","Created Date missing",(TEXT(RiskRegister[[#This Row],[Created Date]],"mmm") &amp; "-" &amp; YEAR(RiskRegister[[#This Row],[Created Date]])))</f>
        <v>Created Date missing</v>
      </c>
      <c r="AH288" s="79">
        <f>IF(RiskRegister[[#This Row],[Risk Status]]="Closed",RiskRegister[[#This Row],[Risk Close Date]],RiskRegister[[#This Row],[Risk Due Date]])</f>
        <v>0</v>
      </c>
      <c r="AI288" s="79">
        <f>IF(RiskRegister[[#This Row],[Risk-Change-Date]]=0,DATE(2030,1,1),RiskRegister[[#This Row],[Risk-Change-Date]])</f>
        <v>47484</v>
      </c>
      <c r="AJ288" s="22" t="str">
        <f>RiskRegister[[#This Row],[Inherent Impact Level]]&amp;"-"&amp;RiskRegister[[#This Row],[Inherent Likelihood Level]]</f>
        <v>-- Select Impact ----- Select Likelihood --</v>
      </c>
      <c r="AK288" s="22" t="str">
        <f>RiskRegister[[#This Row],[Residual Impact Level]]&amp;"-"&amp;RiskRegister[[#This Row],[Residual Likelihood Level]]</f>
        <v>-- Select Impact ----- Select Likelihood --</v>
      </c>
      <c r="AL288" s="22" t="str">
        <f t="shared" si="8"/>
        <v>Error</v>
      </c>
      <c r="AM288" s="22" t="str">
        <f>IF(RiskRegister[[#This Row],[Risk Status]]="Closed",RiskRegister[[#This Row],[Residual Impact Level]],RiskRegister[[#This Row],[Inherent Impact Level]])</f>
        <v>-- Select Impact --</v>
      </c>
      <c r="AN288" s="22" t="str">
        <f>IF(RiskRegister[[#This Row],[Risk Status]]="Closed",RiskRegister[[#This Row],[Residual Likelihood Level]],RiskRegister[[#This Row],[Inherent Likelihood Level]])</f>
        <v>-- Select Likelihood --</v>
      </c>
      <c r="AO288" s="22" t="str">
        <f>IF(RiskRegister[[#This Row],[Risk Status]]="Closed",RiskRegister[[#This Row],[Residual-I-L-Combo]],RiskRegister[[#This Row],[Inherent-I-L-Combo]])</f>
        <v>-- Select Impact ----- Select Likelihood --</v>
      </c>
      <c r="AP288" s="22" t="str">
        <f t="shared" si="9"/>
        <v>-- Error --</v>
      </c>
    </row>
    <row r="289" spans="1:42" s="18" customFormat="1" ht="64" x14ac:dyDescent="0.2">
      <c r="A289" s="18">
        <v>286</v>
      </c>
      <c r="G289" s="18" t="s">
        <v>87</v>
      </c>
      <c r="I289" s="18" t="s">
        <v>85</v>
      </c>
      <c r="L289" s="18" t="s">
        <v>112</v>
      </c>
      <c r="M289" s="19" t="str">
        <f>VLOOKUP(RiskRegister[[#This Row],[Inherent Impact Level]],'Rating factors'!$F$4:$G$9,2,FALSE)</f>
        <v>--- Error ---</v>
      </c>
      <c r="N289" s="18" t="s">
        <v>89</v>
      </c>
      <c r="O289" s="19" t="str">
        <f>VLOOKUP(RiskRegister[[#This Row],[Inherent Likelihood Level]],'Rating factors'!$F$16:$G$21,2,FALSE)</f>
        <v>--- Error ---</v>
      </c>
      <c r="P289" s="19" t="str">
        <f>IFERROR(VLOOKUP(RiskRegister[[#This Row],[Inherent Risk Rating]],'Rating factors'!$F$30:$G$44,2,FALSE),"-- Error --")</f>
        <v>-- Error --</v>
      </c>
      <c r="Q289" s="19" t="str">
        <f>IFERROR(RiskRegister[[#This Row],[Inherent Impact Rating]]*RiskRegister[[#This Row],[Inherent Likelihood Rating]],"-- Error --")</f>
        <v>-- Error --</v>
      </c>
      <c r="R289" s="18" t="s">
        <v>111</v>
      </c>
      <c r="T289" s="18" t="s">
        <v>112</v>
      </c>
      <c r="U289" s="19" t="str">
        <f>VLOOKUP(RiskRegister[[#This Row],[Residual Impact Level]],'Rating factors'!$F$4:$G$9,2,FALSE)</f>
        <v>--- Error ---</v>
      </c>
      <c r="V289" s="18" t="s">
        <v>89</v>
      </c>
      <c r="W289" s="19" t="str">
        <f>VLOOKUP(RiskRegister[[#This Row],[Residual Likelihood Level]],'Rating factors'!$F$16:$G$21,2,FALSE)</f>
        <v>--- Error ---</v>
      </c>
      <c r="X289" s="19" t="str">
        <f>IFERROR(VLOOKUP(RiskRegister[[#This Row],[Residual Risk Rating]],'Rating factors'!$F$30:$G$44,2,FALSE),"-- Error --")</f>
        <v>-- Error --</v>
      </c>
      <c r="Y289" s="19" t="str">
        <f>IFERROR(RiskRegister[[#This Row],[Residual Impact Rating]]*RiskRegister[[#This Row],[Residual Likelihood Rating]],"-- Error --")</f>
        <v>-- Error --</v>
      </c>
      <c r="Z289" s="18" t="s">
        <v>113</v>
      </c>
      <c r="AB289" s="61"/>
      <c r="AD289" s="22" t="str">
        <f ca="1">IF(ISBLANK(RiskRegister[[#This Row],[Risk Due Date]]), "Missing Risk Due Date", IF(RiskRegister[[#This Row],[Risk Due Date]] &lt; TODAY(), "Overdue", "Not Overdue"))</f>
        <v>Missing Risk Due Date</v>
      </c>
      <c r="AF289" s="22" t="str">
        <f>IF(ISBLANK(RiskRegister[[#This Row],[Risk Due Date]]), "Missing Risk Due Date", TEXT(RiskRegister[[#This Row],[Risk Due Date]], "YYYY-MM"))</f>
        <v>Missing Risk Due Date</v>
      </c>
      <c r="AG289" s="22" t="str">
        <f>IF(RiskRegister[[#This Row],[Created Date]]="","Created Date missing",(TEXT(RiskRegister[[#This Row],[Created Date]],"mmm") &amp; "-" &amp; YEAR(RiskRegister[[#This Row],[Created Date]])))</f>
        <v>Created Date missing</v>
      </c>
      <c r="AH289" s="79">
        <f>IF(RiskRegister[[#This Row],[Risk Status]]="Closed",RiskRegister[[#This Row],[Risk Close Date]],RiskRegister[[#This Row],[Risk Due Date]])</f>
        <v>0</v>
      </c>
      <c r="AI289" s="79">
        <f>IF(RiskRegister[[#This Row],[Risk-Change-Date]]=0,DATE(2030,1,1),RiskRegister[[#This Row],[Risk-Change-Date]])</f>
        <v>47484</v>
      </c>
      <c r="AJ289" s="22" t="str">
        <f>RiskRegister[[#This Row],[Inherent Impact Level]]&amp;"-"&amp;RiskRegister[[#This Row],[Inherent Likelihood Level]]</f>
        <v>-- Select Impact ----- Select Likelihood --</v>
      </c>
      <c r="AK289" s="22" t="str">
        <f>RiskRegister[[#This Row],[Residual Impact Level]]&amp;"-"&amp;RiskRegister[[#This Row],[Residual Likelihood Level]]</f>
        <v>-- Select Impact ----- Select Likelihood --</v>
      </c>
      <c r="AL289" s="22" t="str">
        <f t="shared" si="8"/>
        <v>Error</v>
      </c>
      <c r="AM289" s="22" t="str">
        <f>IF(RiskRegister[[#This Row],[Risk Status]]="Closed",RiskRegister[[#This Row],[Residual Impact Level]],RiskRegister[[#This Row],[Inherent Impact Level]])</f>
        <v>-- Select Impact --</v>
      </c>
      <c r="AN289" s="22" t="str">
        <f>IF(RiskRegister[[#This Row],[Risk Status]]="Closed",RiskRegister[[#This Row],[Residual Likelihood Level]],RiskRegister[[#This Row],[Inherent Likelihood Level]])</f>
        <v>-- Select Likelihood --</v>
      </c>
      <c r="AO289" s="22" t="str">
        <f>IF(RiskRegister[[#This Row],[Risk Status]]="Closed",RiskRegister[[#This Row],[Residual-I-L-Combo]],RiskRegister[[#This Row],[Inherent-I-L-Combo]])</f>
        <v>-- Select Impact ----- Select Likelihood --</v>
      </c>
      <c r="AP289" s="22" t="str">
        <f t="shared" si="9"/>
        <v>-- Error --</v>
      </c>
    </row>
    <row r="290" spans="1:42" s="18" customFormat="1" ht="64" x14ac:dyDescent="0.2">
      <c r="A290" s="18">
        <v>287</v>
      </c>
      <c r="G290" s="18" t="s">
        <v>87</v>
      </c>
      <c r="I290" s="18" t="s">
        <v>85</v>
      </c>
      <c r="L290" s="18" t="s">
        <v>112</v>
      </c>
      <c r="M290" s="19" t="str">
        <f>VLOOKUP(RiskRegister[[#This Row],[Inherent Impact Level]],'Rating factors'!$F$4:$G$9,2,FALSE)</f>
        <v>--- Error ---</v>
      </c>
      <c r="N290" s="18" t="s">
        <v>89</v>
      </c>
      <c r="O290" s="19" t="str">
        <f>VLOOKUP(RiskRegister[[#This Row],[Inherent Likelihood Level]],'Rating factors'!$F$16:$G$21,2,FALSE)</f>
        <v>--- Error ---</v>
      </c>
      <c r="P290" s="19" t="str">
        <f>IFERROR(VLOOKUP(RiskRegister[[#This Row],[Inherent Risk Rating]],'Rating factors'!$F$30:$G$44,2,FALSE),"-- Error --")</f>
        <v>-- Error --</v>
      </c>
      <c r="Q290" s="19" t="str">
        <f>IFERROR(RiskRegister[[#This Row],[Inherent Impact Rating]]*RiskRegister[[#This Row],[Inherent Likelihood Rating]],"-- Error --")</f>
        <v>-- Error --</v>
      </c>
      <c r="R290" s="18" t="s">
        <v>111</v>
      </c>
      <c r="T290" s="18" t="s">
        <v>112</v>
      </c>
      <c r="U290" s="19" t="str">
        <f>VLOOKUP(RiskRegister[[#This Row],[Residual Impact Level]],'Rating factors'!$F$4:$G$9,2,FALSE)</f>
        <v>--- Error ---</v>
      </c>
      <c r="V290" s="18" t="s">
        <v>89</v>
      </c>
      <c r="W290" s="19" t="str">
        <f>VLOOKUP(RiskRegister[[#This Row],[Residual Likelihood Level]],'Rating factors'!$F$16:$G$21,2,FALSE)</f>
        <v>--- Error ---</v>
      </c>
      <c r="X290" s="19" t="str">
        <f>IFERROR(VLOOKUP(RiskRegister[[#This Row],[Residual Risk Rating]],'Rating factors'!$F$30:$G$44,2,FALSE),"-- Error --")</f>
        <v>-- Error --</v>
      </c>
      <c r="Y290" s="19" t="str">
        <f>IFERROR(RiskRegister[[#This Row],[Residual Impact Rating]]*RiskRegister[[#This Row],[Residual Likelihood Rating]],"-- Error --")</f>
        <v>-- Error --</v>
      </c>
      <c r="Z290" s="18" t="s">
        <v>113</v>
      </c>
      <c r="AB290" s="61"/>
      <c r="AD290" s="22" t="str">
        <f ca="1">IF(ISBLANK(RiskRegister[[#This Row],[Risk Due Date]]), "Missing Risk Due Date", IF(RiskRegister[[#This Row],[Risk Due Date]] &lt; TODAY(), "Overdue", "Not Overdue"))</f>
        <v>Missing Risk Due Date</v>
      </c>
      <c r="AF290" s="22" t="str">
        <f>IF(ISBLANK(RiskRegister[[#This Row],[Risk Due Date]]), "Missing Risk Due Date", TEXT(RiskRegister[[#This Row],[Risk Due Date]], "YYYY-MM"))</f>
        <v>Missing Risk Due Date</v>
      </c>
      <c r="AG290" s="22" t="str">
        <f>IF(RiskRegister[[#This Row],[Created Date]]="","Created Date missing",(TEXT(RiskRegister[[#This Row],[Created Date]],"mmm") &amp; "-" &amp; YEAR(RiskRegister[[#This Row],[Created Date]])))</f>
        <v>Created Date missing</v>
      </c>
      <c r="AH290" s="79">
        <f>IF(RiskRegister[[#This Row],[Risk Status]]="Closed",RiskRegister[[#This Row],[Risk Close Date]],RiskRegister[[#This Row],[Risk Due Date]])</f>
        <v>0</v>
      </c>
      <c r="AI290" s="79">
        <f>IF(RiskRegister[[#This Row],[Risk-Change-Date]]=0,DATE(2030,1,1),RiskRegister[[#This Row],[Risk-Change-Date]])</f>
        <v>47484</v>
      </c>
      <c r="AJ290" s="22" t="str">
        <f>RiskRegister[[#This Row],[Inherent Impact Level]]&amp;"-"&amp;RiskRegister[[#This Row],[Inherent Likelihood Level]]</f>
        <v>-- Select Impact ----- Select Likelihood --</v>
      </c>
      <c r="AK290" s="22" t="str">
        <f>RiskRegister[[#This Row],[Residual Impact Level]]&amp;"-"&amp;RiskRegister[[#This Row],[Residual Likelihood Level]]</f>
        <v>-- Select Impact ----- Select Likelihood --</v>
      </c>
      <c r="AL290" s="22" t="str">
        <f t="shared" si="8"/>
        <v>Error</v>
      </c>
      <c r="AM290" s="22" t="str">
        <f>IF(RiskRegister[[#This Row],[Risk Status]]="Closed",RiskRegister[[#This Row],[Residual Impact Level]],RiskRegister[[#This Row],[Inherent Impact Level]])</f>
        <v>-- Select Impact --</v>
      </c>
      <c r="AN290" s="22" t="str">
        <f>IF(RiskRegister[[#This Row],[Risk Status]]="Closed",RiskRegister[[#This Row],[Residual Likelihood Level]],RiskRegister[[#This Row],[Inherent Likelihood Level]])</f>
        <v>-- Select Likelihood --</v>
      </c>
      <c r="AO290" s="22" t="str">
        <f>IF(RiskRegister[[#This Row],[Risk Status]]="Closed",RiskRegister[[#This Row],[Residual-I-L-Combo]],RiskRegister[[#This Row],[Inherent-I-L-Combo]])</f>
        <v>-- Select Impact ----- Select Likelihood --</v>
      </c>
      <c r="AP290" s="22" t="str">
        <f t="shared" si="9"/>
        <v>-- Error --</v>
      </c>
    </row>
    <row r="291" spans="1:42" s="18" customFormat="1" ht="64" x14ac:dyDescent="0.2">
      <c r="A291" s="18">
        <v>288</v>
      </c>
      <c r="G291" s="18" t="s">
        <v>87</v>
      </c>
      <c r="I291" s="18" t="s">
        <v>85</v>
      </c>
      <c r="L291" s="18" t="s">
        <v>112</v>
      </c>
      <c r="M291" s="19" t="str">
        <f>VLOOKUP(RiskRegister[[#This Row],[Inherent Impact Level]],'Rating factors'!$F$4:$G$9,2,FALSE)</f>
        <v>--- Error ---</v>
      </c>
      <c r="N291" s="18" t="s">
        <v>89</v>
      </c>
      <c r="O291" s="19" t="str">
        <f>VLOOKUP(RiskRegister[[#This Row],[Inherent Likelihood Level]],'Rating factors'!$F$16:$G$21,2,FALSE)</f>
        <v>--- Error ---</v>
      </c>
      <c r="P291" s="19" t="str">
        <f>IFERROR(VLOOKUP(RiskRegister[[#This Row],[Inherent Risk Rating]],'Rating factors'!$F$30:$G$44,2,FALSE),"-- Error --")</f>
        <v>-- Error --</v>
      </c>
      <c r="Q291" s="19" t="str">
        <f>IFERROR(RiskRegister[[#This Row],[Inherent Impact Rating]]*RiskRegister[[#This Row],[Inherent Likelihood Rating]],"-- Error --")</f>
        <v>-- Error --</v>
      </c>
      <c r="R291" s="18" t="s">
        <v>111</v>
      </c>
      <c r="T291" s="18" t="s">
        <v>112</v>
      </c>
      <c r="U291" s="19" t="str">
        <f>VLOOKUP(RiskRegister[[#This Row],[Residual Impact Level]],'Rating factors'!$F$4:$G$9,2,FALSE)</f>
        <v>--- Error ---</v>
      </c>
      <c r="V291" s="18" t="s">
        <v>89</v>
      </c>
      <c r="W291" s="19" t="str">
        <f>VLOOKUP(RiskRegister[[#This Row],[Residual Likelihood Level]],'Rating factors'!$F$16:$G$21,2,FALSE)</f>
        <v>--- Error ---</v>
      </c>
      <c r="X291" s="19" t="str">
        <f>IFERROR(VLOOKUP(RiskRegister[[#This Row],[Residual Risk Rating]],'Rating factors'!$F$30:$G$44,2,FALSE),"-- Error --")</f>
        <v>-- Error --</v>
      </c>
      <c r="Y291" s="19" t="str">
        <f>IFERROR(RiskRegister[[#This Row],[Residual Impact Rating]]*RiskRegister[[#This Row],[Residual Likelihood Rating]],"-- Error --")</f>
        <v>-- Error --</v>
      </c>
      <c r="Z291" s="18" t="s">
        <v>113</v>
      </c>
      <c r="AB291" s="61"/>
      <c r="AD291" s="22" t="str">
        <f ca="1">IF(ISBLANK(RiskRegister[[#This Row],[Risk Due Date]]), "Missing Risk Due Date", IF(RiskRegister[[#This Row],[Risk Due Date]] &lt; TODAY(), "Overdue", "Not Overdue"))</f>
        <v>Missing Risk Due Date</v>
      </c>
      <c r="AF291" s="22" t="str">
        <f>IF(ISBLANK(RiskRegister[[#This Row],[Risk Due Date]]), "Missing Risk Due Date", TEXT(RiskRegister[[#This Row],[Risk Due Date]], "YYYY-MM"))</f>
        <v>Missing Risk Due Date</v>
      </c>
      <c r="AG291" s="22" t="str">
        <f>IF(RiskRegister[[#This Row],[Created Date]]="","Created Date missing",(TEXT(RiskRegister[[#This Row],[Created Date]],"mmm") &amp; "-" &amp; YEAR(RiskRegister[[#This Row],[Created Date]])))</f>
        <v>Created Date missing</v>
      </c>
      <c r="AH291" s="79">
        <f>IF(RiskRegister[[#This Row],[Risk Status]]="Closed",RiskRegister[[#This Row],[Risk Close Date]],RiskRegister[[#This Row],[Risk Due Date]])</f>
        <v>0</v>
      </c>
      <c r="AI291" s="79">
        <f>IF(RiskRegister[[#This Row],[Risk-Change-Date]]=0,DATE(2030,1,1),RiskRegister[[#This Row],[Risk-Change-Date]])</f>
        <v>47484</v>
      </c>
      <c r="AJ291" s="22" t="str">
        <f>RiskRegister[[#This Row],[Inherent Impact Level]]&amp;"-"&amp;RiskRegister[[#This Row],[Inherent Likelihood Level]]</f>
        <v>-- Select Impact ----- Select Likelihood --</v>
      </c>
      <c r="AK291" s="22" t="str">
        <f>RiskRegister[[#This Row],[Residual Impact Level]]&amp;"-"&amp;RiskRegister[[#This Row],[Residual Likelihood Level]]</f>
        <v>-- Select Impact ----- Select Likelihood --</v>
      </c>
      <c r="AL291" s="22" t="str">
        <f t="shared" si="8"/>
        <v>Error</v>
      </c>
      <c r="AM291" s="22" t="str">
        <f>IF(RiskRegister[[#This Row],[Risk Status]]="Closed",RiskRegister[[#This Row],[Residual Impact Level]],RiskRegister[[#This Row],[Inherent Impact Level]])</f>
        <v>-- Select Impact --</v>
      </c>
      <c r="AN291" s="22" t="str">
        <f>IF(RiskRegister[[#This Row],[Risk Status]]="Closed",RiskRegister[[#This Row],[Residual Likelihood Level]],RiskRegister[[#This Row],[Inherent Likelihood Level]])</f>
        <v>-- Select Likelihood --</v>
      </c>
      <c r="AO291" s="22" t="str">
        <f>IF(RiskRegister[[#This Row],[Risk Status]]="Closed",RiskRegister[[#This Row],[Residual-I-L-Combo]],RiskRegister[[#This Row],[Inherent-I-L-Combo]])</f>
        <v>-- Select Impact ----- Select Likelihood --</v>
      </c>
      <c r="AP291" s="22" t="str">
        <f t="shared" si="9"/>
        <v>-- Error --</v>
      </c>
    </row>
    <row r="292" spans="1:42" s="18" customFormat="1" ht="64" x14ac:dyDescent="0.2">
      <c r="A292" s="18">
        <v>289</v>
      </c>
      <c r="G292" s="18" t="s">
        <v>87</v>
      </c>
      <c r="I292" s="18" t="s">
        <v>85</v>
      </c>
      <c r="L292" s="18" t="s">
        <v>112</v>
      </c>
      <c r="M292" s="19" t="str">
        <f>VLOOKUP(RiskRegister[[#This Row],[Inherent Impact Level]],'Rating factors'!$F$4:$G$9,2,FALSE)</f>
        <v>--- Error ---</v>
      </c>
      <c r="N292" s="18" t="s">
        <v>89</v>
      </c>
      <c r="O292" s="19" t="str">
        <f>VLOOKUP(RiskRegister[[#This Row],[Inherent Likelihood Level]],'Rating factors'!$F$16:$G$21,2,FALSE)</f>
        <v>--- Error ---</v>
      </c>
      <c r="P292" s="19" t="str">
        <f>IFERROR(VLOOKUP(RiskRegister[[#This Row],[Inherent Risk Rating]],'Rating factors'!$F$30:$G$44,2,FALSE),"-- Error --")</f>
        <v>-- Error --</v>
      </c>
      <c r="Q292" s="19" t="str">
        <f>IFERROR(RiskRegister[[#This Row],[Inherent Impact Rating]]*RiskRegister[[#This Row],[Inherent Likelihood Rating]],"-- Error --")</f>
        <v>-- Error --</v>
      </c>
      <c r="R292" s="18" t="s">
        <v>111</v>
      </c>
      <c r="T292" s="18" t="s">
        <v>112</v>
      </c>
      <c r="U292" s="19" t="str">
        <f>VLOOKUP(RiskRegister[[#This Row],[Residual Impact Level]],'Rating factors'!$F$4:$G$9,2,FALSE)</f>
        <v>--- Error ---</v>
      </c>
      <c r="V292" s="18" t="s">
        <v>89</v>
      </c>
      <c r="W292" s="19" t="str">
        <f>VLOOKUP(RiskRegister[[#This Row],[Residual Likelihood Level]],'Rating factors'!$F$16:$G$21,2,FALSE)</f>
        <v>--- Error ---</v>
      </c>
      <c r="X292" s="19" t="str">
        <f>IFERROR(VLOOKUP(RiskRegister[[#This Row],[Residual Risk Rating]],'Rating factors'!$F$30:$G$44,2,FALSE),"-- Error --")</f>
        <v>-- Error --</v>
      </c>
      <c r="Y292" s="19" t="str">
        <f>IFERROR(RiskRegister[[#This Row],[Residual Impact Rating]]*RiskRegister[[#This Row],[Residual Likelihood Rating]],"-- Error --")</f>
        <v>-- Error --</v>
      </c>
      <c r="Z292" s="18" t="s">
        <v>113</v>
      </c>
      <c r="AB292" s="61"/>
      <c r="AD292" s="22" t="str">
        <f ca="1">IF(ISBLANK(RiskRegister[[#This Row],[Risk Due Date]]), "Missing Risk Due Date", IF(RiskRegister[[#This Row],[Risk Due Date]] &lt; TODAY(), "Overdue", "Not Overdue"))</f>
        <v>Missing Risk Due Date</v>
      </c>
      <c r="AF292" s="22" t="str">
        <f>IF(ISBLANK(RiskRegister[[#This Row],[Risk Due Date]]), "Missing Risk Due Date", TEXT(RiskRegister[[#This Row],[Risk Due Date]], "YYYY-MM"))</f>
        <v>Missing Risk Due Date</v>
      </c>
      <c r="AG292" s="22" t="str">
        <f>IF(RiskRegister[[#This Row],[Created Date]]="","Created Date missing",(TEXT(RiskRegister[[#This Row],[Created Date]],"mmm") &amp; "-" &amp; YEAR(RiskRegister[[#This Row],[Created Date]])))</f>
        <v>Created Date missing</v>
      </c>
      <c r="AH292" s="79">
        <f>IF(RiskRegister[[#This Row],[Risk Status]]="Closed",RiskRegister[[#This Row],[Risk Close Date]],RiskRegister[[#This Row],[Risk Due Date]])</f>
        <v>0</v>
      </c>
      <c r="AI292" s="79">
        <f>IF(RiskRegister[[#This Row],[Risk-Change-Date]]=0,DATE(2030,1,1),RiskRegister[[#This Row],[Risk-Change-Date]])</f>
        <v>47484</v>
      </c>
      <c r="AJ292" s="22" t="str">
        <f>RiskRegister[[#This Row],[Inherent Impact Level]]&amp;"-"&amp;RiskRegister[[#This Row],[Inherent Likelihood Level]]</f>
        <v>-- Select Impact ----- Select Likelihood --</v>
      </c>
      <c r="AK292" s="22" t="str">
        <f>RiskRegister[[#This Row],[Residual Impact Level]]&amp;"-"&amp;RiskRegister[[#This Row],[Residual Likelihood Level]]</f>
        <v>-- Select Impact ----- Select Likelihood --</v>
      </c>
      <c r="AL292" s="22" t="str">
        <f t="shared" si="8"/>
        <v>Error</v>
      </c>
      <c r="AM292" s="22" t="str">
        <f>IF(RiskRegister[[#This Row],[Risk Status]]="Closed",RiskRegister[[#This Row],[Residual Impact Level]],RiskRegister[[#This Row],[Inherent Impact Level]])</f>
        <v>-- Select Impact --</v>
      </c>
      <c r="AN292" s="22" t="str">
        <f>IF(RiskRegister[[#This Row],[Risk Status]]="Closed",RiskRegister[[#This Row],[Residual Likelihood Level]],RiskRegister[[#This Row],[Inherent Likelihood Level]])</f>
        <v>-- Select Likelihood --</v>
      </c>
      <c r="AO292" s="22" t="str">
        <f>IF(RiskRegister[[#This Row],[Risk Status]]="Closed",RiskRegister[[#This Row],[Residual-I-L-Combo]],RiskRegister[[#This Row],[Inherent-I-L-Combo]])</f>
        <v>-- Select Impact ----- Select Likelihood --</v>
      </c>
      <c r="AP292" s="22" t="str">
        <f t="shared" si="9"/>
        <v>-- Error --</v>
      </c>
    </row>
    <row r="293" spans="1:42" s="18" customFormat="1" ht="64" x14ac:dyDescent="0.2">
      <c r="A293" s="18">
        <v>290</v>
      </c>
      <c r="G293" s="18" t="s">
        <v>87</v>
      </c>
      <c r="I293" s="18" t="s">
        <v>85</v>
      </c>
      <c r="L293" s="18" t="s">
        <v>112</v>
      </c>
      <c r="M293" s="19" t="str">
        <f>VLOOKUP(RiskRegister[[#This Row],[Inherent Impact Level]],'Rating factors'!$F$4:$G$9,2,FALSE)</f>
        <v>--- Error ---</v>
      </c>
      <c r="N293" s="18" t="s">
        <v>89</v>
      </c>
      <c r="O293" s="19" t="str">
        <f>VLOOKUP(RiskRegister[[#This Row],[Inherent Likelihood Level]],'Rating factors'!$F$16:$G$21,2,FALSE)</f>
        <v>--- Error ---</v>
      </c>
      <c r="P293" s="19" t="str">
        <f>IFERROR(VLOOKUP(RiskRegister[[#This Row],[Inherent Risk Rating]],'Rating factors'!$F$30:$G$44,2,FALSE),"-- Error --")</f>
        <v>-- Error --</v>
      </c>
      <c r="Q293" s="19" t="str">
        <f>IFERROR(RiskRegister[[#This Row],[Inherent Impact Rating]]*RiskRegister[[#This Row],[Inherent Likelihood Rating]],"-- Error --")</f>
        <v>-- Error --</v>
      </c>
      <c r="R293" s="18" t="s">
        <v>111</v>
      </c>
      <c r="T293" s="18" t="s">
        <v>112</v>
      </c>
      <c r="U293" s="19" t="str">
        <f>VLOOKUP(RiskRegister[[#This Row],[Residual Impact Level]],'Rating factors'!$F$4:$G$9,2,FALSE)</f>
        <v>--- Error ---</v>
      </c>
      <c r="V293" s="18" t="s">
        <v>89</v>
      </c>
      <c r="W293" s="19" t="str">
        <f>VLOOKUP(RiskRegister[[#This Row],[Residual Likelihood Level]],'Rating factors'!$F$16:$G$21,2,FALSE)</f>
        <v>--- Error ---</v>
      </c>
      <c r="X293" s="19" t="str">
        <f>IFERROR(VLOOKUP(RiskRegister[[#This Row],[Residual Risk Rating]],'Rating factors'!$F$30:$G$44,2,FALSE),"-- Error --")</f>
        <v>-- Error --</v>
      </c>
      <c r="Y293" s="19" t="str">
        <f>IFERROR(RiskRegister[[#This Row],[Residual Impact Rating]]*RiskRegister[[#This Row],[Residual Likelihood Rating]],"-- Error --")</f>
        <v>-- Error --</v>
      </c>
      <c r="Z293" s="18" t="s">
        <v>113</v>
      </c>
      <c r="AB293" s="61"/>
      <c r="AD293" s="22" t="str">
        <f ca="1">IF(ISBLANK(RiskRegister[[#This Row],[Risk Due Date]]), "Missing Risk Due Date", IF(RiskRegister[[#This Row],[Risk Due Date]] &lt; TODAY(), "Overdue", "Not Overdue"))</f>
        <v>Missing Risk Due Date</v>
      </c>
      <c r="AF293" s="22" t="str">
        <f>IF(ISBLANK(RiskRegister[[#This Row],[Risk Due Date]]), "Missing Risk Due Date", TEXT(RiskRegister[[#This Row],[Risk Due Date]], "YYYY-MM"))</f>
        <v>Missing Risk Due Date</v>
      </c>
      <c r="AG293" s="22" t="str">
        <f>IF(RiskRegister[[#This Row],[Created Date]]="","Created Date missing",(TEXT(RiskRegister[[#This Row],[Created Date]],"mmm") &amp; "-" &amp; YEAR(RiskRegister[[#This Row],[Created Date]])))</f>
        <v>Created Date missing</v>
      </c>
      <c r="AH293" s="79">
        <f>IF(RiskRegister[[#This Row],[Risk Status]]="Closed",RiskRegister[[#This Row],[Risk Close Date]],RiskRegister[[#This Row],[Risk Due Date]])</f>
        <v>0</v>
      </c>
      <c r="AI293" s="79">
        <f>IF(RiskRegister[[#This Row],[Risk-Change-Date]]=0,DATE(2030,1,1),RiskRegister[[#This Row],[Risk-Change-Date]])</f>
        <v>47484</v>
      </c>
      <c r="AJ293" s="22" t="str">
        <f>RiskRegister[[#This Row],[Inherent Impact Level]]&amp;"-"&amp;RiskRegister[[#This Row],[Inherent Likelihood Level]]</f>
        <v>-- Select Impact ----- Select Likelihood --</v>
      </c>
      <c r="AK293" s="22" t="str">
        <f>RiskRegister[[#This Row],[Residual Impact Level]]&amp;"-"&amp;RiskRegister[[#This Row],[Residual Likelihood Level]]</f>
        <v>-- Select Impact ----- Select Likelihood --</v>
      </c>
      <c r="AL293" s="22" t="str">
        <f t="shared" si="8"/>
        <v>Error</v>
      </c>
      <c r="AM293" s="22" t="str">
        <f>IF(RiskRegister[[#This Row],[Risk Status]]="Closed",RiskRegister[[#This Row],[Residual Impact Level]],RiskRegister[[#This Row],[Inherent Impact Level]])</f>
        <v>-- Select Impact --</v>
      </c>
      <c r="AN293" s="22" t="str">
        <f>IF(RiskRegister[[#This Row],[Risk Status]]="Closed",RiskRegister[[#This Row],[Residual Likelihood Level]],RiskRegister[[#This Row],[Inherent Likelihood Level]])</f>
        <v>-- Select Likelihood --</v>
      </c>
      <c r="AO293" s="22" t="str">
        <f>IF(RiskRegister[[#This Row],[Risk Status]]="Closed",RiskRegister[[#This Row],[Residual-I-L-Combo]],RiskRegister[[#This Row],[Inherent-I-L-Combo]])</f>
        <v>-- Select Impact ----- Select Likelihood --</v>
      </c>
      <c r="AP293" s="22" t="str">
        <f t="shared" si="9"/>
        <v>-- Error --</v>
      </c>
    </row>
    <row r="294" spans="1:42" s="18" customFormat="1" ht="64" x14ac:dyDescent="0.2">
      <c r="A294" s="18">
        <v>291</v>
      </c>
      <c r="G294" s="18" t="s">
        <v>87</v>
      </c>
      <c r="I294" s="18" t="s">
        <v>85</v>
      </c>
      <c r="L294" s="18" t="s">
        <v>112</v>
      </c>
      <c r="M294" s="19" t="str">
        <f>VLOOKUP(RiskRegister[[#This Row],[Inherent Impact Level]],'Rating factors'!$F$4:$G$9,2,FALSE)</f>
        <v>--- Error ---</v>
      </c>
      <c r="N294" s="18" t="s">
        <v>89</v>
      </c>
      <c r="O294" s="19" t="str">
        <f>VLOOKUP(RiskRegister[[#This Row],[Inherent Likelihood Level]],'Rating factors'!$F$16:$G$21,2,FALSE)</f>
        <v>--- Error ---</v>
      </c>
      <c r="P294" s="19" t="str">
        <f>IFERROR(VLOOKUP(RiskRegister[[#This Row],[Inherent Risk Rating]],'Rating factors'!$F$30:$G$44,2,FALSE),"-- Error --")</f>
        <v>-- Error --</v>
      </c>
      <c r="Q294" s="19" t="str">
        <f>IFERROR(RiskRegister[[#This Row],[Inherent Impact Rating]]*RiskRegister[[#This Row],[Inherent Likelihood Rating]],"-- Error --")</f>
        <v>-- Error --</v>
      </c>
      <c r="R294" s="18" t="s">
        <v>111</v>
      </c>
      <c r="T294" s="18" t="s">
        <v>112</v>
      </c>
      <c r="U294" s="19" t="str">
        <f>VLOOKUP(RiskRegister[[#This Row],[Residual Impact Level]],'Rating factors'!$F$4:$G$9,2,FALSE)</f>
        <v>--- Error ---</v>
      </c>
      <c r="V294" s="18" t="s">
        <v>89</v>
      </c>
      <c r="W294" s="19" t="str">
        <f>VLOOKUP(RiskRegister[[#This Row],[Residual Likelihood Level]],'Rating factors'!$F$16:$G$21,2,FALSE)</f>
        <v>--- Error ---</v>
      </c>
      <c r="X294" s="19" t="str">
        <f>IFERROR(VLOOKUP(RiskRegister[[#This Row],[Residual Risk Rating]],'Rating factors'!$F$30:$G$44,2,FALSE),"-- Error --")</f>
        <v>-- Error --</v>
      </c>
      <c r="Y294" s="19" t="str">
        <f>IFERROR(RiskRegister[[#This Row],[Residual Impact Rating]]*RiskRegister[[#This Row],[Residual Likelihood Rating]],"-- Error --")</f>
        <v>-- Error --</v>
      </c>
      <c r="Z294" s="18" t="s">
        <v>113</v>
      </c>
      <c r="AB294" s="61"/>
      <c r="AD294" s="22" t="str">
        <f ca="1">IF(ISBLANK(RiskRegister[[#This Row],[Risk Due Date]]), "Missing Risk Due Date", IF(RiskRegister[[#This Row],[Risk Due Date]] &lt; TODAY(), "Overdue", "Not Overdue"))</f>
        <v>Missing Risk Due Date</v>
      </c>
      <c r="AF294" s="22" t="str">
        <f>IF(ISBLANK(RiskRegister[[#This Row],[Risk Due Date]]), "Missing Risk Due Date", TEXT(RiskRegister[[#This Row],[Risk Due Date]], "YYYY-MM"))</f>
        <v>Missing Risk Due Date</v>
      </c>
      <c r="AG294" s="22" t="str">
        <f>IF(RiskRegister[[#This Row],[Created Date]]="","Created Date missing",(TEXT(RiskRegister[[#This Row],[Created Date]],"mmm") &amp; "-" &amp; YEAR(RiskRegister[[#This Row],[Created Date]])))</f>
        <v>Created Date missing</v>
      </c>
      <c r="AH294" s="79">
        <f>IF(RiskRegister[[#This Row],[Risk Status]]="Closed",RiskRegister[[#This Row],[Risk Close Date]],RiskRegister[[#This Row],[Risk Due Date]])</f>
        <v>0</v>
      </c>
      <c r="AI294" s="79">
        <f>IF(RiskRegister[[#This Row],[Risk-Change-Date]]=0,DATE(2030,1,1),RiskRegister[[#This Row],[Risk-Change-Date]])</f>
        <v>47484</v>
      </c>
      <c r="AJ294" s="22" t="str">
        <f>RiskRegister[[#This Row],[Inherent Impact Level]]&amp;"-"&amp;RiskRegister[[#This Row],[Inherent Likelihood Level]]</f>
        <v>-- Select Impact ----- Select Likelihood --</v>
      </c>
      <c r="AK294" s="22" t="str">
        <f>RiskRegister[[#This Row],[Residual Impact Level]]&amp;"-"&amp;RiskRegister[[#This Row],[Residual Likelihood Level]]</f>
        <v>-- Select Impact ----- Select Likelihood --</v>
      </c>
      <c r="AL294" s="22" t="str">
        <f t="shared" si="8"/>
        <v>Error</v>
      </c>
      <c r="AM294" s="22" t="str">
        <f>IF(RiskRegister[[#This Row],[Risk Status]]="Closed",RiskRegister[[#This Row],[Residual Impact Level]],RiskRegister[[#This Row],[Inherent Impact Level]])</f>
        <v>-- Select Impact --</v>
      </c>
      <c r="AN294" s="22" t="str">
        <f>IF(RiskRegister[[#This Row],[Risk Status]]="Closed",RiskRegister[[#This Row],[Residual Likelihood Level]],RiskRegister[[#This Row],[Inherent Likelihood Level]])</f>
        <v>-- Select Likelihood --</v>
      </c>
      <c r="AO294" s="22" t="str">
        <f>IF(RiskRegister[[#This Row],[Risk Status]]="Closed",RiskRegister[[#This Row],[Residual-I-L-Combo]],RiskRegister[[#This Row],[Inherent-I-L-Combo]])</f>
        <v>-- Select Impact ----- Select Likelihood --</v>
      </c>
      <c r="AP294" s="22" t="str">
        <f t="shared" si="9"/>
        <v>-- Error --</v>
      </c>
    </row>
    <row r="295" spans="1:42" s="18" customFormat="1" ht="64" x14ac:dyDescent="0.2">
      <c r="A295" s="18">
        <v>292</v>
      </c>
      <c r="G295" s="18" t="s">
        <v>87</v>
      </c>
      <c r="I295" s="18" t="s">
        <v>85</v>
      </c>
      <c r="L295" s="18" t="s">
        <v>112</v>
      </c>
      <c r="M295" s="19" t="str">
        <f>VLOOKUP(RiskRegister[[#This Row],[Inherent Impact Level]],'Rating factors'!$F$4:$G$9,2,FALSE)</f>
        <v>--- Error ---</v>
      </c>
      <c r="N295" s="18" t="s">
        <v>89</v>
      </c>
      <c r="O295" s="19" t="str">
        <f>VLOOKUP(RiskRegister[[#This Row],[Inherent Likelihood Level]],'Rating factors'!$F$16:$G$21,2,FALSE)</f>
        <v>--- Error ---</v>
      </c>
      <c r="P295" s="19" t="str">
        <f>IFERROR(VLOOKUP(RiskRegister[[#This Row],[Inherent Risk Rating]],'Rating factors'!$F$30:$G$44,2,FALSE),"-- Error --")</f>
        <v>-- Error --</v>
      </c>
      <c r="Q295" s="19" t="str">
        <f>IFERROR(RiskRegister[[#This Row],[Inherent Impact Rating]]*RiskRegister[[#This Row],[Inherent Likelihood Rating]],"-- Error --")</f>
        <v>-- Error --</v>
      </c>
      <c r="R295" s="18" t="s">
        <v>111</v>
      </c>
      <c r="T295" s="18" t="s">
        <v>112</v>
      </c>
      <c r="U295" s="19" t="str">
        <f>VLOOKUP(RiskRegister[[#This Row],[Residual Impact Level]],'Rating factors'!$F$4:$G$9,2,FALSE)</f>
        <v>--- Error ---</v>
      </c>
      <c r="V295" s="18" t="s">
        <v>89</v>
      </c>
      <c r="W295" s="19" t="str">
        <f>VLOOKUP(RiskRegister[[#This Row],[Residual Likelihood Level]],'Rating factors'!$F$16:$G$21,2,FALSE)</f>
        <v>--- Error ---</v>
      </c>
      <c r="X295" s="19" t="str">
        <f>IFERROR(VLOOKUP(RiskRegister[[#This Row],[Residual Risk Rating]],'Rating factors'!$F$30:$G$44,2,FALSE),"-- Error --")</f>
        <v>-- Error --</v>
      </c>
      <c r="Y295" s="19" t="str">
        <f>IFERROR(RiskRegister[[#This Row],[Residual Impact Rating]]*RiskRegister[[#This Row],[Residual Likelihood Rating]],"-- Error --")</f>
        <v>-- Error --</v>
      </c>
      <c r="Z295" s="18" t="s">
        <v>113</v>
      </c>
      <c r="AB295" s="61"/>
      <c r="AD295" s="22" t="str">
        <f ca="1">IF(ISBLANK(RiskRegister[[#This Row],[Risk Due Date]]), "Missing Risk Due Date", IF(RiskRegister[[#This Row],[Risk Due Date]] &lt; TODAY(), "Overdue", "Not Overdue"))</f>
        <v>Missing Risk Due Date</v>
      </c>
      <c r="AF295" s="22" t="str">
        <f>IF(ISBLANK(RiskRegister[[#This Row],[Risk Due Date]]), "Missing Risk Due Date", TEXT(RiskRegister[[#This Row],[Risk Due Date]], "YYYY-MM"))</f>
        <v>Missing Risk Due Date</v>
      </c>
      <c r="AG295" s="22" t="str">
        <f>IF(RiskRegister[[#This Row],[Created Date]]="","Created Date missing",(TEXT(RiskRegister[[#This Row],[Created Date]],"mmm") &amp; "-" &amp; YEAR(RiskRegister[[#This Row],[Created Date]])))</f>
        <v>Created Date missing</v>
      </c>
      <c r="AH295" s="79">
        <f>IF(RiskRegister[[#This Row],[Risk Status]]="Closed",RiskRegister[[#This Row],[Risk Close Date]],RiskRegister[[#This Row],[Risk Due Date]])</f>
        <v>0</v>
      </c>
      <c r="AI295" s="79">
        <f>IF(RiskRegister[[#This Row],[Risk-Change-Date]]=0,DATE(2030,1,1),RiskRegister[[#This Row],[Risk-Change-Date]])</f>
        <v>47484</v>
      </c>
      <c r="AJ295" s="22" t="str">
        <f>RiskRegister[[#This Row],[Inherent Impact Level]]&amp;"-"&amp;RiskRegister[[#This Row],[Inherent Likelihood Level]]</f>
        <v>-- Select Impact ----- Select Likelihood --</v>
      </c>
      <c r="AK295" s="22" t="str">
        <f>RiskRegister[[#This Row],[Residual Impact Level]]&amp;"-"&amp;RiskRegister[[#This Row],[Residual Likelihood Level]]</f>
        <v>-- Select Impact ----- Select Likelihood --</v>
      </c>
      <c r="AL295" s="22" t="str">
        <f t="shared" si="8"/>
        <v>Error</v>
      </c>
      <c r="AM295" s="22" t="str">
        <f>IF(RiskRegister[[#This Row],[Risk Status]]="Closed",RiskRegister[[#This Row],[Residual Impact Level]],RiskRegister[[#This Row],[Inherent Impact Level]])</f>
        <v>-- Select Impact --</v>
      </c>
      <c r="AN295" s="22" t="str">
        <f>IF(RiskRegister[[#This Row],[Risk Status]]="Closed",RiskRegister[[#This Row],[Residual Likelihood Level]],RiskRegister[[#This Row],[Inherent Likelihood Level]])</f>
        <v>-- Select Likelihood --</v>
      </c>
      <c r="AO295" s="22" t="str">
        <f>IF(RiskRegister[[#This Row],[Risk Status]]="Closed",RiskRegister[[#This Row],[Residual-I-L-Combo]],RiskRegister[[#This Row],[Inherent-I-L-Combo]])</f>
        <v>-- Select Impact ----- Select Likelihood --</v>
      </c>
      <c r="AP295" s="22" t="str">
        <f t="shared" si="9"/>
        <v>-- Error --</v>
      </c>
    </row>
    <row r="296" spans="1:42" s="18" customFormat="1" ht="64" x14ac:dyDescent="0.2">
      <c r="A296" s="18">
        <v>293</v>
      </c>
      <c r="G296" s="18" t="s">
        <v>87</v>
      </c>
      <c r="I296" s="18" t="s">
        <v>85</v>
      </c>
      <c r="L296" s="18" t="s">
        <v>112</v>
      </c>
      <c r="M296" s="19" t="str">
        <f>VLOOKUP(RiskRegister[[#This Row],[Inherent Impact Level]],'Rating factors'!$F$4:$G$9,2,FALSE)</f>
        <v>--- Error ---</v>
      </c>
      <c r="N296" s="18" t="s">
        <v>89</v>
      </c>
      <c r="O296" s="19" t="str">
        <f>VLOOKUP(RiskRegister[[#This Row],[Inherent Likelihood Level]],'Rating factors'!$F$16:$G$21,2,FALSE)</f>
        <v>--- Error ---</v>
      </c>
      <c r="P296" s="19" t="str">
        <f>IFERROR(VLOOKUP(RiskRegister[[#This Row],[Inherent Risk Rating]],'Rating factors'!$F$30:$G$44,2,FALSE),"-- Error --")</f>
        <v>-- Error --</v>
      </c>
      <c r="Q296" s="19" t="str">
        <f>IFERROR(RiskRegister[[#This Row],[Inherent Impact Rating]]*RiskRegister[[#This Row],[Inherent Likelihood Rating]],"-- Error --")</f>
        <v>-- Error --</v>
      </c>
      <c r="R296" s="18" t="s">
        <v>111</v>
      </c>
      <c r="T296" s="18" t="s">
        <v>112</v>
      </c>
      <c r="U296" s="19" t="str">
        <f>VLOOKUP(RiskRegister[[#This Row],[Residual Impact Level]],'Rating factors'!$F$4:$G$9,2,FALSE)</f>
        <v>--- Error ---</v>
      </c>
      <c r="V296" s="18" t="s">
        <v>89</v>
      </c>
      <c r="W296" s="19" t="str">
        <f>VLOOKUP(RiskRegister[[#This Row],[Residual Likelihood Level]],'Rating factors'!$F$16:$G$21,2,FALSE)</f>
        <v>--- Error ---</v>
      </c>
      <c r="X296" s="19" t="str">
        <f>IFERROR(VLOOKUP(RiskRegister[[#This Row],[Residual Risk Rating]],'Rating factors'!$F$30:$G$44,2,FALSE),"-- Error --")</f>
        <v>-- Error --</v>
      </c>
      <c r="Y296" s="19" t="str">
        <f>IFERROR(RiskRegister[[#This Row],[Residual Impact Rating]]*RiskRegister[[#This Row],[Residual Likelihood Rating]],"-- Error --")</f>
        <v>-- Error --</v>
      </c>
      <c r="Z296" s="18" t="s">
        <v>113</v>
      </c>
      <c r="AB296" s="61"/>
      <c r="AD296" s="22" t="str">
        <f ca="1">IF(ISBLANK(RiskRegister[[#This Row],[Risk Due Date]]), "Missing Risk Due Date", IF(RiskRegister[[#This Row],[Risk Due Date]] &lt; TODAY(), "Overdue", "Not Overdue"))</f>
        <v>Missing Risk Due Date</v>
      </c>
      <c r="AF296" s="22" t="str">
        <f>IF(ISBLANK(RiskRegister[[#This Row],[Risk Due Date]]), "Missing Risk Due Date", TEXT(RiskRegister[[#This Row],[Risk Due Date]], "YYYY-MM"))</f>
        <v>Missing Risk Due Date</v>
      </c>
      <c r="AG296" s="22" t="str">
        <f>IF(RiskRegister[[#This Row],[Created Date]]="","Created Date missing",(TEXT(RiskRegister[[#This Row],[Created Date]],"mmm") &amp; "-" &amp; YEAR(RiskRegister[[#This Row],[Created Date]])))</f>
        <v>Created Date missing</v>
      </c>
      <c r="AH296" s="79">
        <f>IF(RiskRegister[[#This Row],[Risk Status]]="Closed",RiskRegister[[#This Row],[Risk Close Date]],RiskRegister[[#This Row],[Risk Due Date]])</f>
        <v>0</v>
      </c>
      <c r="AI296" s="79">
        <f>IF(RiskRegister[[#This Row],[Risk-Change-Date]]=0,DATE(2030,1,1),RiskRegister[[#This Row],[Risk-Change-Date]])</f>
        <v>47484</v>
      </c>
      <c r="AJ296" s="22" t="str">
        <f>RiskRegister[[#This Row],[Inherent Impact Level]]&amp;"-"&amp;RiskRegister[[#This Row],[Inherent Likelihood Level]]</f>
        <v>-- Select Impact ----- Select Likelihood --</v>
      </c>
      <c r="AK296" s="22" t="str">
        <f>RiskRegister[[#This Row],[Residual Impact Level]]&amp;"-"&amp;RiskRegister[[#This Row],[Residual Likelihood Level]]</f>
        <v>-- Select Impact ----- Select Likelihood --</v>
      </c>
      <c r="AL296" s="22" t="str">
        <f t="shared" si="8"/>
        <v>Error</v>
      </c>
      <c r="AM296" s="22" t="str">
        <f>IF(RiskRegister[[#This Row],[Risk Status]]="Closed",RiskRegister[[#This Row],[Residual Impact Level]],RiskRegister[[#This Row],[Inherent Impact Level]])</f>
        <v>-- Select Impact --</v>
      </c>
      <c r="AN296" s="22" t="str">
        <f>IF(RiskRegister[[#This Row],[Risk Status]]="Closed",RiskRegister[[#This Row],[Residual Likelihood Level]],RiskRegister[[#This Row],[Inherent Likelihood Level]])</f>
        <v>-- Select Likelihood --</v>
      </c>
      <c r="AO296" s="22" t="str">
        <f>IF(RiskRegister[[#This Row],[Risk Status]]="Closed",RiskRegister[[#This Row],[Residual-I-L-Combo]],RiskRegister[[#This Row],[Inherent-I-L-Combo]])</f>
        <v>-- Select Impact ----- Select Likelihood --</v>
      </c>
      <c r="AP296" s="22" t="str">
        <f t="shared" si="9"/>
        <v>-- Error --</v>
      </c>
    </row>
    <row r="297" spans="1:42" s="18" customFormat="1" ht="64" x14ac:dyDescent="0.2">
      <c r="A297" s="18">
        <v>294</v>
      </c>
      <c r="G297" s="18" t="s">
        <v>87</v>
      </c>
      <c r="I297" s="18" t="s">
        <v>85</v>
      </c>
      <c r="L297" s="18" t="s">
        <v>112</v>
      </c>
      <c r="M297" s="19" t="str">
        <f>VLOOKUP(RiskRegister[[#This Row],[Inherent Impact Level]],'Rating factors'!$F$4:$G$9,2,FALSE)</f>
        <v>--- Error ---</v>
      </c>
      <c r="N297" s="18" t="s">
        <v>89</v>
      </c>
      <c r="O297" s="19" t="str">
        <f>VLOOKUP(RiskRegister[[#This Row],[Inherent Likelihood Level]],'Rating factors'!$F$16:$G$21,2,FALSE)</f>
        <v>--- Error ---</v>
      </c>
      <c r="P297" s="19" t="str">
        <f>IFERROR(VLOOKUP(RiskRegister[[#This Row],[Inherent Risk Rating]],'Rating factors'!$F$30:$G$44,2,FALSE),"-- Error --")</f>
        <v>-- Error --</v>
      </c>
      <c r="Q297" s="19" t="str">
        <f>IFERROR(RiskRegister[[#This Row],[Inherent Impact Rating]]*RiskRegister[[#This Row],[Inherent Likelihood Rating]],"-- Error --")</f>
        <v>-- Error --</v>
      </c>
      <c r="R297" s="18" t="s">
        <v>111</v>
      </c>
      <c r="T297" s="18" t="s">
        <v>112</v>
      </c>
      <c r="U297" s="19" t="str">
        <f>VLOOKUP(RiskRegister[[#This Row],[Residual Impact Level]],'Rating factors'!$F$4:$G$9,2,FALSE)</f>
        <v>--- Error ---</v>
      </c>
      <c r="V297" s="18" t="s">
        <v>89</v>
      </c>
      <c r="W297" s="19" t="str">
        <f>VLOOKUP(RiskRegister[[#This Row],[Residual Likelihood Level]],'Rating factors'!$F$16:$G$21,2,FALSE)</f>
        <v>--- Error ---</v>
      </c>
      <c r="X297" s="19" t="str">
        <f>IFERROR(VLOOKUP(RiskRegister[[#This Row],[Residual Risk Rating]],'Rating factors'!$F$30:$G$44,2,FALSE),"-- Error --")</f>
        <v>-- Error --</v>
      </c>
      <c r="Y297" s="19" t="str">
        <f>IFERROR(RiskRegister[[#This Row],[Residual Impact Rating]]*RiskRegister[[#This Row],[Residual Likelihood Rating]],"-- Error --")</f>
        <v>-- Error --</v>
      </c>
      <c r="Z297" s="18" t="s">
        <v>113</v>
      </c>
      <c r="AB297" s="61"/>
      <c r="AD297" s="22" t="str">
        <f ca="1">IF(ISBLANK(RiskRegister[[#This Row],[Risk Due Date]]), "Missing Risk Due Date", IF(RiskRegister[[#This Row],[Risk Due Date]] &lt; TODAY(), "Overdue", "Not Overdue"))</f>
        <v>Missing Risk Due Date</v>
      </c>
      <c r="AF297" s="22" t="str">
        <f>IF(ISBLANK(RiskRegister[[#This Row],[Risk Due Date]]), "Missing Risk Due Date", TEXT(RiskRegister[[#This Row],[Risk Due Date]], "YYYY-MM"))</f>
        <v>Missing Risk Due Date</v>
      </c>
      <c r="AG297" s="22" t="str">
        <f>IF(RiskRegister[[#This Row],[Created Date]]="","Created Date missing",(TEXT(RiskRegister[[#This Row],[Created Date]],"mmm") &amp; "-" &amp; YEAR(RiskRegister[[#This Row],[Created Date]])))</f>
        <v>Created Date missing</v>
      </c>
      <c r="AH297" s="79">
        <f>IF(RiskRegister[[#This Row],[Risk Status]]="Closed",RiskRegister[[#This Row],[Risk Close Date]],RiskRegister[[#This Row],[Risk Due Date]])</f>
        <v>0</v>
      </c>
      <c r="AI297" s="79">
        <f>IF(RiskRegister[[#This Row],[Risk-Change-Date]]=0,DATE(2030,1,1),RiskRegister[[#This Row],[Risk-Change-Date]])</f>
        <v>47484</v>
      </c>
      <c r="AJ297" s="22" t="str">
        <f>RiskRegister[[#This Row],[Inherent Impact Level]]&amp;"-"&amp;RiskRegister[[#This Row],[Inherent Likelihood Level]]</f>
        <v>-- Select Impact ----- Select Likelihood --</v>
      </c>
      <c r="AK297" s="22" t="str">
        <f>RiskRegister[[#This Row],[Residual Impact Level]]&amp;"-"&amp;RiskRegister[[#This Row],[Residual Likelihood Level]]</f>
        <v>-- Select Impact ----- Select Likelihood --</v>
      </c>
      <c r="AL297" s="22" t="str">
        <f t="shared" si="8"/>
        <v>Error</v>
      </c>
      <c r="AM297" s="22" t="str">
        <f>IF(RiskRegister[[#This Row],[Risk Status]]="Closed",RiskRegister[[#This Row],[Residual Impact Level]],RiskRegister[[#This Row],[Inherent Impact Level]])</f>
        <v>-- Select Impact --</v>
      </c>
      <c r="AN297" s="22" t="str">
        <f>IF(RiskRegister[[#This Row],[Risk Status]]="Closed",RiskRegister[[#This Row],[Residual Likelihood Level]],RiskRegister[[#This Row],[Inherent Likelihood Level]])</f>
        <v>-- Select Likelihood --</v>
      </c>
      <c r="AO297" s="22" t="str">
        <f>IF(RiskRegister[[#This Row],[Risk Status]]="Closed",RiskRegister[[#This Row],[Residual-I-L-Combo]],RiskRegister[[#This Row],[Inherent-I-L-Combo]])</f>
        <v>-- Select Impact ----- Select Likelihood --</v>
      </c>
      <c r="AP297" s="22" t="str">
        <f t="shared" si="9"/>
        <v>-- Error --</v>
      </c>
    </row>
    <row r="298" spans="1:42" s="18" customFormat="1" ht="64" x14ac:dyDescent="0.2">
      <c r="A298" s="18">
        <v>295</v>
      </c>
      <c r="G298" s="18" t="s">
        <v>87</v>
      </c>
      <c r="I298" s="18" t="s">
        <v>85</v>
      </c>
      <c r="L298" s="18" t="s">
        <v>112</v>
      </c>
      <c r="M298" s="19" t="str">
        <f>VLOOKUP(RiskRegister[[#This Row],[Inherent Impact Level]],'Rating factors'!$F$4:$G$9,2,FALSE)</f>
        <v>--- Error ---</v>
      </c>
      <c r="N298" s="18" t="s">
        <v>89</v>
      </c>
      <c r="O298" s="19" t="str">
        <f>VLOOKUP(RiskRegister[[#This Row],[Inherent Likelihood Level]],'Rating factors'!$F$16:$G$21,2,FALSE)</f>
        <v>--- Error ---</v>
      </c>
      <c r="P298" s="19" t="str">
        <f>IFERROR(VLOOKUP(RiskRegister[[#This Row],[Inherent Risk Rating]],'Rating factors'!$F$30:$G$44,2,FALSE),"-- Error --")</f>
        <v>-- Error --</v>
      </c>
      <c r="Q298" s="19" t="str">
        <f>IFERROR(RiskRegister[[#This Row],[Inherent Impact Rating]]*RiskRegister[[#This Row],[Inherent Likelihood Rating]],"-- Error --")</f>
        <v>-- Error --</v>
      </c>
      <c r="R298" s="18" t="s">
        <v>111</v>
      </c>
      <c r="T298" s="18" t="s">
        <v>112</v>
      </c>
      <c r="U298" s="19" t="str">
        <f>VLOOKUP(RiskRegister[[#This Row],[Residual Impact Level]],'Rating factors'!$F$4:$G$9,2,FALSE)</f>
        <v>--- Error ---</v>
      </c>
      <c r="V298" s="18" t="s">
        <v>89</v>
      </c>
      <c r="W298" s="19" t="str">
        <f>VLOOKUP(RiskRegister[[#This Row],[Residual Likelihood Level]],'Rating factors'!$F$16:$G$21,2,FALSE)</f>
        <v>--- Error ---</v>
      </c>
      <c r="X298" s="19" t="str">
        <f>IFERROR(VLOOKUP(RiskRegister[[#This Row],[Residual Risk Rating]],'Rating factors'!$F$30:$G$44,2,FALSE),"-- Error --")</f>
        <v>-- Error --</v>
      </c>
      <c r="Y298" s="19" t="str">
        <f>IFERROR(RiskRegister[[#This Row],[Residual Impact Rating]]*RiskRegister[[#This Row],[Residual Likelihood Rating]],"-- Error --")</f>
        <v>-- Error --</v>
      </c>
      <c r="Z298" s="18" t="s">
        <v>113</v>
      </c>
      <c r="AB298" s="61"/>
      <c r="AD298" s="22" t="str">
        <f ca="1">IF(ISBLANK(RiskRegister[[#This Row],[Risk Due Date]]), "Missing Risk Due Date", IF(RiskRegister[[#This Row],[Risk Due Date]] &lt; TODAY(), "Overdue", "Not Overdue"))</f>
        <v>Missing Risk Due Date</v>
      </c>
      <c r="AF298" s="22" t="str">
        <f>IF(ISBLANK(RiskRegister[[#This Row],[Risk Due Date]]), "Missing Risk Due Date", TEXT(RiskRegister[[#This Row],[Risk Due Date]], "YYYY-MM"))</f>
        <v>Missing Risk Due Date</v>
      </c>
      <c r="AG298" s="22" t="str">
        <f>IF(RiskRegister[[#This Row],[Created Date]]="","Created Date missing",(TEXT(RiskRegister[[#This Row],[Created Date]],"mmm") &amp; "-" &amp; YEAR(RiskRegister[[#This Row],[Created Date]])))</f>
        <v>Created Date missing</v>
      </c>
      <c r="AH298" s="79">
        <f>IF(RiskRegister[[#This Row],[Risk Status]]="Closed",RiskRegister[[#This Row],[Risk Close Date]],RiskRegister[[#This Row],[Risk Due Date]])</f>
        <v>0</v>
      </c>
      <c r="AI298" s="79">
        <f>IF(RiskRegister[[#This Row],[Risk-Change-Date]]=0,DATE(2030,1,1),RiskRegister[[#This Row],[Risk-Change-Date]])</f>
        <v>47484</v>
      </c>
      <c r="AJ298" s="22" t="str">
        <f>RiskRegister[[#This Row],[Inherent Impact Level]]&amp;"-"&amp;RiskRegister[[#This Row],[Inherent Likelihood Level]]</f>
        <v>-- Select Impact ----- Select Likelihood --</v>
      </c>
      <c r="AK298" s="22" t="str">
        <f>RiskRegister[[#This Row],[Residual Impact Level]]&amp;"-"&amp;RiskRegister[[#This Row],[Residual Likelihood Level]]</f>
        <v>-- Select Impact ----- Select Likelihood --</v>
      </c>
      <c r="AL298" s="22" t="str">
        <f t="shared" si="8"/>
        <v>Error</v>
      </c>
      <c r="AM298" s="22" t="str">
        <f>IF(RiskRegister[[#This Row],[Risk Status]]="Closed",RiskRegister[[#This Row],[Residual Impact Level]],RiskRegister[[#This Row],[Inherent Impact Level]])</f>
        <v>-- Select Impact --</v>
      </c>
      <c r="AN298" s="22" t="str">
        <f>IF(RiskRegister[[#This Row],[Risk Status]]="Closed",RiskRegister[[#This Row],[Residual Likelihood Level]],RiskRegister[[#This Row],[Inherent Likelihood Level]])</f>
        <v>-- Select Likelihood --</v>
      </c>
      <c r="AO298" s="22" t="str">
        <f>IF(RiskRegister[[#This Row],[Risk Status]]="Closed",RiskRegister[[#This Row],[Residual-I-L-Combo]],RiskRegister[[#This Row],[Inherent-I-L-Combo]])</f>
        <v>-- Select Impact ----- Select Likelihood --</v>
      </c>
      <c r="AP298" s="22" t="str">
        <f t="shared" si="9"/>
        <v>-- Error --</v>
      </c>
    </row>
    <row r="299" spans="1:42" s="18" customFormat="1" ht="64" x14ac:dyDescent="0.2">
      <c r="A299" s="18">
        <v>296</v>
      </c>
      <c r="G299" s="18" t="s">
        <v>87</v>
      </c>
      <c r="I299" s="18" t="s">
        <v>85</v>
      </c>
      <c r="L299" s="18" t="s">
        <v>112</v>
      </c>
      <c r="M299" s="19" t="str">
        <f>VLOOKUP(RiskRegister[[#This Row],[Inherent Impact Level]],'Rating factors'!$F$4:$G$9,2,FALSE)</f>
        <v>--- Error ---</v>
      </c>
      <c r="N299" s="18" t="s">
        <v>89</v>
      </c>
      <c r="O299" s="19" t="str">
        <f>VLOOKUP(RiskRegister[[#This Row],[Inherent Likelihood Level]],'Rating factors'!$F$16:$G$21,2,FALSE)</f>
        <v>--- Error ---</v>
      </c>
      <c r="P299" s="19" t="str">
        <f>IFERROR(VLOOKUP(RiskRegister[[#This Row],[Inherent Risk Rating]],'Rating factors'!$F$30:$G$44,2,FALSE),"-- Error --")</f>
        <v>-- Error --</v>
      </c>
      <c r="Q299" s="19" t="str">
        <f>IFERROR(RiskRegister[[#This Row],[Inherent Impact Rating]]*RiskRegister[[#This Row],[Inherent Likelihood Rating]],"-- Error --")</f>
        <v>-- Error --</v>
      </c>
      <c r="R299" s="18" t="s">
        <v>111</v>
      </c>
      <c r="T299" s="18" t="s">
        <v>112</v>
      </c>
      <c r="U299" s="19" t="str">
        <f>VLOOKUP(RiskRegister[[#This Row],[Residual Impact Level]],'Rating factors'!$F$4:$G$9,2,FALSE)</f>
        <v>--- Error ---</v>
      </c>
      <c r="V299" s="18" t="s">
        <v>89</v>
      </c>
      <c r="W299" s="19" t="str">
        <f>VLOOKUP(RiskRegister[[#This Row],[Residual Likelihood Level]],'Rating factors'!$F$16:$G$21,2,FALSE)</f>
        <v>--- Error ---</v>
      </c>
      <c r="X299" s="19" t="str">
        <f>IFERROR(VLOOKUP(RiskRegister[[#This Row],[Residual Risk Rating]],'Rating factors'!$F$30:$G$44,2,FALSE),"-- Error --")</f>
        <v>-- Error --</v>
      </c>
      <c r="Y299" s="19" t="str">
        <f>IFERROR(RiskRegister[[#This Row],[Residual Impact Rating]]*RiskRegister[[#This Row],[Residual Likelihood Rating]],"-- Error --")</f>
        <v>-- Error --</v>
      </c>
      <c r="Z299" s="18" t="s">
        <v>113</v>
      </c>
      <c r="AB299" s="61"/>
      <c r="AD299" s="22" t="str">
        <f ca="1">IF(ISBLANK(RiskRegister[[#This Row],[Risk Due Date]]), "Missing Risk Due Date", IF(RiskRegister[[#This Row],[Risk Due Date]] &lt; TODAY(), "Overdue", "Not Overdue"))</f>
        <v>Missing Risk Due Date</v>
      </c>
      <c r="AF299" s="22" t="str">
        <f>IF(ISBLANK(RiskRegister[[#This Row],[Risk Due Date]]), "Missing Risk Due Date", TEXT(RiskRegister[[#This Row],[Risk Due Date]], "YYYY-MM"))</f>
        <v>Missing Risk Due Date</v>
      </c>
      <c r="AG299" s="22" t="str">
        <f>IF(RiskRegister[[#This Row],[Created Date]]="","Created Date missing",(TEXT(RiskRegister[[#This Row],[Created Date]],"mmm") &amp; "-" &amp; YEAR(RiskRegister[[#This Row],[Created Date]])))</f>
        <v>Created Date missing</v>
      </c>
      <c r="AH299" s="79">
        <f>IF(RiskRegister[[#This Row],[Risk Status]]="Closed",RiskRegister[[#This Row],[Risk Close Date]],RiskRegister[[#This Row],[Risk Due Date]])</f>
        <v>0</v>
      </c>
      <c r="AI299" s="79">
        <f>IF(RiskRegister[[#This Row],[Risk-Change-Date]]=0,DATE(2030,1,1),RiskRegister[[#This Row],[Risk-Change-Date]])</f>
        <v>47484</v>
      </c>
      <c r="AJ299" s="22" t="str">
        <f>RiskRegister[[#This Row],[Inherent Impact Level]]&amp;"-"&amp;RiskRegister[[#This Row],[Inherent Likelihood Level]]</f>
        <v>-- Select Impact ----- Select Likelihood --</v>
      </c>
      <c r="AK299" s="22" t="str">
        <f>RiskRegister[[#This Row],[Residual Impact Level]]&amp;"-"&amp;RiskRegister[[#This Row],[Residual Likelihood Level]]</f>
        <v>-- Select Impact ----- Select Likelihood --</v>
      </c>
      <c r="AL299" s="22" t="str">
        <f t="shared" si="8"/>
        <v>Error</v>
      </c>
      <c r="AM299" s="22" t="str">
        <f>IF(RiskRegister[[#This Row],[Risk Status]]="Closed",RiskRegister[[#This Row],[Residual Impact Level]],RiskRegister[[#This Row],[Inherent Impact Level]])</f>
        <v>-- Select Impact --</v>
      </c>
      <c r="AN299" s="22" t="str">
        <f>IF(RiskRegister[[#This Row],[Risk Status]]="Closed",RiskRegister[[#This Row],[Residual Likelihood Level]],RiskRegister[[#This Row],[Inherent Likelihood Level]])</f>
        <v>-- Select Likelihood --</v>
      </c>
      <c r="AO299" s="22" t="str">
        <f>IF(RiskRegister[[#This Row],[Risk Status]]="Closed",RiskRegister[[#This Row],[Residual-I-L-Combo]],RiskRegister[[#This Row],[Inherent-I-L-Combo]])</f>
        <v>-- Select Impact ----- Select Likelihood --</v>
      </c>
      <c r="AP299" s="22" t="str">
        <f t="shared" si="9"/>
        <v>-- Error --</v>
      </c>
    </row>
    <row r="300" spans="1:42" s="18" customFormat="1" ht="64" x14ac:dyDescent="0.2">
      <c r="A300" s="18">
        <v>297</v>
      </c>
      <c r="G300" s="18" t="s">
        <v>87</v>
      </c>
      <c r="I300" s="18" t="s">
        <v>85</v>
      </c>
      <c r="L300" s="18" t="s">
        <v>112</v>
      </c>
      <c r="M300" s="19" t="str">
        <f>VLOOKUP(RiskRegister[[#This Row],[Inherent Impact Level]],'Rating factors'!$F$4:$G$9,2,FALSE)</f>
        <v>--- Error ---</v>
      </c>
      <c r="N300" s="18" t="s">
        <v>89</v>
      </c>
      <c r="O300" s="19" t="str">
        <f>VLOOKUP(RiskRegister[[#This Row],[Inherent Likelihood Level]],'Rating factors'!$F$16:$G$21,2,FALSE)</f>
        <v>--- Error ---</v>
      </c>
      <c r="P300" s="19" t="str">
        <f>IFERROR(VLOOKUP(RiskRegister[[#This Row],[Inherent Risk Rating]],'Rating factors'!$F$30:$G$44,2,FALSE),"-- Error --")</f>
        <v>-- Error --</v>
      </c>
      <c r="Q300" s="19" t="str">
        <f>IFERROR(RiskRegister[[#This Row],[Inherent Impact Rating]]*RiskRegister[[#This Row],[Inherent Likelihood Rating]],"-- Error --")</f>
        <v>-- Error --</v>
      </c>
      <c r="R300" s="18" t="s">
        <v>111</v>
      </c>
      <c r="T300" s="18" t="s">
        <v>112</v>
      </c>
      <c r="U300" s="19" t="str">
        <f>VLOOKUP(RiskRegister[[#This Row],[Residual Impact Level]],'Rating factors'!$F$4:$G$9,2,FALSE)</f>
        <v>--- Error ---</v>
      </c>
      <c r="V300" s="18" t="s">
        <v>89</v>
      </c>
      <c r="W300" s="19" t="str">
        <f>VLOOKUP(RiskRegister[[#This Row],[Residual Likelihood Level]],'Rating factors'!$F$16:$G$21,2,FALSE)</f>
        <v>--- Error ---</v>
      </c>
      <c r="X300" s="19" t="str">
        <f>IFERROR(VLOOKUP(RiskRegister[[#This Row],[Residual Risk Rating]],'Rating factors'!$F$30:$G$44,2,FALSE),"-- Error --")</f>
        <v>-- Error --</v>
      </c>
      <c r="Y300" s="19" t="str">
        <f>IFERROR(RiskRegister[[#This Row],[Residual Impact Rating]]*RiskRegister[[#This Row],[Residual Likelihood Rating]],"-- Error --")</f>
        <v>-- Error --</v>
      </c>
      <c r="Z300" s="18" t="s">
        <v>113</v>
      </c>
      <c r="AB300" s="61"/>
      <c r="AD300" s="22" t="str">
        <f ca="1">IF(ISBLANK(RiskRegister[[#This Row],[Risk Due Date]]), "Missing Risk Due Date", IF(RiskRegister[[#This Row],[Risk Due Date]] &lt; TODAY(), "Overdue", "Not Overdue"))</f>
        <v>Missing Risk Due Date</v>
      </c>
      <c r="AF300" s="22" t="str">
        <f>IF(ISBLANK(RiskRegister[[#This Row],[Risk Due Date]]), "Missing Risk Due Date", TEXT(RiskRegister[[#This Row],[Risk Due Date]], "YYYY-MM"))</f>
        <v>Missing Risk Due Date</v>
      </c>
      <c r="AG300" s="22" t="str">
        <f>IF(RiskRegister[[#This Row],[Created Date]]="","Created Date missing",(TEXT(RiskRegister[[#This Row],[Created Date]],"mmm") &amp; "-" &amp; YEAR(RiskRegister[[#This Row],[Created Date]])))</f>
        <v>Created Date missing</v>
      </c>
      <c r="AH300" s="79">
        <f>IF(RiskRegister[[#This Row],[Risk Status]]="Closed",RiskRegister[[#This Row],[Risk Close Date]],RiskRegister[[#This Row],[Risk Due Date]])</f>
        <v>0</v>
      </c>
      <c r="AI300" s="79">
        <f>IF(RiskRegister[[#This Row],[Risk-Change-Date]]=0,DATE(2030,1,1),RiskRegister[[#This Row],[Risk-Change-Date]])</f>
        <v>47484</v>
      </c>
      <c r="AJ300" s="22" t="str">
        <f>RiskRegister[[#This Row],[Inherent Impact Level]]&amp;"-"&amp;RiskRegister[[#This Row],[Inherent Likelihood Level]]</f>
        <v>-- Select Impact ----- Select Likelihood --</v>
      </c>
      <c r="AK300" s="22" t="str">
        <f>RiskRegister[[#This Row],[Residual Impact Level]]&amp;"-"&amp;RiskRegister[[#This Row],[Residual Likelihood Level]]</f>
        <v>-- Select Impact ----- Select Likelihood --</v>
      </c>
      <c r="AL300" s="22" t="str">
        <f t="shared" si="8"/>
        <v>Error</v>
      </c>
      <c r="AM300" s="22" t="str">
        <f>IF(RiskRegister[[#This Row],[Risk Status]]="Closed",RiskRegister[[#This Row],[Residual Impact Level]],RiskRegister[[#This Row],[Inherent Impact Level]])</f>
        <v>-- Select Impact --</v>
      </c>
      <c r="AN300" s="22" t="str">
        <f>IF(RiskRegister[[#This Row],[Risk Status]]="Closed",RiskRegister[[#This Row],[Residual Likelihood Level]],RiskRegister[[#This Row],[Inherent Likelihood Level]])</f>
        <v>-- Select Likelihood --</v>
      </c>
      <c r="AO300" s="22" t="str">
        <f>IF(RiskRegister[[#This Row],[Risk Status]]="Closed",RiskRegister[[#This Row],[Residual-I-L-Combo]],RiskRegister[[#This Row],[Inherent-I-L-Combo]])</f>
        <v>-- Select Impact ----- Select Likelihood --</v>
      </c>
      <c r="AP300" s="22" t="str">
        <f t="shared" si="9"/>
        <v>-- Error --</v>
      </c>
    </row>
    <row r="301" spans="1:42" s="18" customFormat="1" ht="64" x14ac:dyDescent="0.2">
      <c r="A301" s="18">
        <v>298</v>
      </c>
      <c r="G301" s="18" t="s">
        <v>87</v>
      </c>
      <c r="I301" s="18" t="s">
        <v>85</v>
      </c>
      <c r="L301" s="18" t="s">
        <v>112</v>
      </c>
      <c r="M301" s="19" t="str">
        <f>VLOOKUP(RiskRegister[[#This Row],[Inherent Impact Level]],'Rating factors'!$F$4:$G$9,2,FALSE)</f>
        <v>--- Error ---</v>
      </c>
      <c r="N301" s="18" t="s">
        <v>89</v>
      </c>
      <c r="O301" s="19" t="str">
        <f>VLOOKUP(RiskRegister[[#This Row],[Inherent Likelihood Level]],'Rating factors'!$F$16:$G$21,2,FALSE)</f>
        <v>--- Error ---</v>
      </c>
      <c r="P301" s="19" t="str">
        <f>IFERROR(VLOOKUP(RiskRegister[[#This Row],[Inherent Risk Rating]],'Rating factors'!$F$30:$G$44,2,FALSE),"-- Error --")</f>
        <v>-- Error --</v>
      </c>
      <c r="Q301" s="19" t="str">
        <f>IFERROR(RiskRegister[[#This Row],[Inherent Impact Rating]]*RiskRegister[[#This Row],[Inherent Likelihood Rating]],"-- Error --")</f>
        <v>-- Error --</v>
      </c>
      <c r="R301" s="18" t="s">
        <v>111</v>
      </c>
      <c r="T301" s="18" t="s">
        <v>112</v>
      </c>
      <c r="U301" s="19" t="str">
        <f>VLOOKUP(RiskRegister[[#This Row],[Residual Impact Level]],'Rating factors'!$F$4:$G$9,2,FALSE)</f>
        <v>--- Error ---</v>
      </c>
      <c r="V301" s="18" t="s">
        <v>89</v>
      </c>
      <c r="W301" s="19" t="str">
        <f>VLOOKUP(RiskRegister[[#This Row],[Residual Likelihood Level]],'Rating factors'!$F$16:$G$21,2,FALSE)</f>
        <v>--- Error ---</v>
      </c>
      <c r="X301" s="19" t="str">
        <f>IFERROR(VLOOKUP(RiskRegister[[#This Row],[Residual Risk Rating]],'Rating factors'!$F$30:$G$44,2,FALSE),"-- Error --")</f>
        <v>-- Error --</v>
      </c>
      <c r="Y301" s="19" t="str">
        <f>IFERROR(RiskRegister[[#This Row],[Residual Impact Rating]]*RiskRegister[[#This Row],[Residual Likelihood Rating]],"-- Error --")</f>
        <v>-- Error --</v>
      </c>
      <c r="Z301" s="18" t="s">
        <v>113</v>
      </c>
      <c r="AB301" s="61"/>
      <c r="AD301" s="22" t="str">
        <f ca="1">IF(ISBLANK(RiskRegister[[#This Row],[Risk Due Date]]), "Missing Risk Due Date", IF(RiskRegister[[#This Row],[Risk Due Date]] &lt; TODAY(), "Overdue", "Not Overdue"))</f>
        <v>Missing Risk Due Date</v>
      </c>
      <c r="AF301" s="22" t="str">
        <f>IF(ISBLANK(RiskRegister[[#This Row],[Risk Due Date]]), "Missing Risk Due Date", TEXT(RiskRegister[[#This Row],[Risk Due Date]], "YYYY-MM"))</f>
        <v>Missing Risk Due Date</v>
      </c>
      <c r="AG301" s="22" t="str">
        <f>IF(RiskRegister[[#This Row],[Created Date]]="","Created Date missing",(TEXT(RiskRegister[[#This Row],[Created Date]],"mmm") &amp; "-" &amp; YEAR(RiskRegister[[#This Row],[Created Date]])))</f>
        <v>Created Date missing</v>
      </c>
      <c r="AH301" s="79">
        <f>IF(RiskRegister[[#This Row],[Risk Status]]="Closed",RiskRegister[[#This Row],[Risk Close Date]],RiskRegister[[#This Row],[Risk Due Date]])</f>
        <v>0</v>
      </c>
      <c r="AI301" s="79">
        <f>IF(RiskRegister[[#This Row],[Risk-Change-Date]]=0,DATE(2030,1,1),RiskRegister[[#This Row],[Risk-Change-Date]])</f>
        <v>47484</v>
      </c>
      <c r="AJ301" s="22" t="str">
        <f>RiskRegister[[#This Row],[Inherent Impact Level]]&amp;"-"&amp;RiskRegister[[#This Row],[Inherent Likelihood Level]]</f>
        <v>-- Select Impact ----- Select Likelihood --</v>
      </c>
      <c r="AK301" s="22" t="str">
        <f>RiskRegister[[#This Row],[Residual Impact Level]]&amp;"-"&amp;RiskRegister[[#This Row],[Residual Likelihood Level]]</f>
        <v>-- Select Impact ----- Select Likelihood --</v>
      </c>
      <c r="AL301" s="22" t="str">
        <f t="shared" si="8"/>
        <v>Error</v>
      </c>
      <c r="AM301" s="22" t="str">
        <f>IF(RiskRegister[[#This Row],[Risk Status]]="Closed",RiskRegister[[#This Row],[Residual Impact Level]],RiskRegister[[#This Row],[Inherent Impact Level]])</f>
        <v>-- Select Impact --</v>
      </c>
      <c r="AN301" s="22" t="str">
        <f>IF(RiskRegister[[#This Row],[Risk Status]]="Closed",RiskRegister[[#This Row],[Residual Likelihood Level]],RiskRegister[[#This Row],[Inherent Likelihood Level]])</f>
        <v>-- Select Likelihood --</v>
      </c>
      <c r="AO301" s="22" t="str">
        <f>IF(RiskRegister[[#This Row],[Risk Status]]="Closed",RiskRegister[[#This Row],[Residual-I-L-Combo]],RiskRegister[[#This Row],[Inherent-I-L-Combo]])</f>
        <v>-- Select Impact ----- Select Likelihood --</v>
      </c>
      <c r="AP301" s="22" t="str">
        <f t="shared" si="9"/>
        <v>-- Error --</v>
      </c>
    </row>
    <row r="302" spans="1:42" s="18" customFormat="1" ht="64" x14ac:dyDescent="0.2">
      <c r="A302" s="18">
        <v>299</v>
      </c>
      <c r="G302" s="18" t="s">
        <v>87</v>
      </c>
      <c r="I302" s="18" t="s">
        <v>85</v>
      </c>
      <c r="L302" s="18" t="s">
        <v>112</v>
      </c>
      <c r="M302" s="19" t="str">
        <f>VLOOKUP(RiskRegister[[#This Row],[Inherent Impact Level]],'Rating factors'!$F$4:$G$9,2,FALSE)</f>
        <v>--- Error ---</v>
      </c>
      <c r="N302" s="18" t="s">
        <v>89</v>
      </c>
      <c r="O302" s="19" t="str">
        <f>VLOOKUP(RiskRegister[[#This Row],[Inherent Likelihood Level]],'Rating factors'!$F$16:$G$21,2,FALSE)</f>
        <v>--- Error ---</v>
      </c>
      <c r="P302" s="19" t="str">
        <f>IFERROR(VLOOKUP(RiskRegister[[#This Row],[Inherent Risk Rating]],'Rating factors'!$F$30:$G$44,2,FALSE),"-- Error --")</f>
        <v>-- Error --</v>
      </c>
      <c r="Q302" s="19" t="str">
        <f>IFERROR(RiskRegister[[#This Row],[Inherent Impact Rating]]*RiskRegister[[#This Row],[Inherent Likelihood Rating]],"-- Error --")</f>
        <v>-- Error --</v>
      </c>
      <c r="R302" s="18" t="s">
        <v>111</v>
      </c>
      <c r="T302" s="18" t="s">
        <v>112</v>
      </c>
      <c r="U302" s="19" t="str">
        <f>VLOOKUP(RiskRegister[[#This Row],[Residual Impact Level]],'Rating factors'!$F$4:$G$9,2,FALSE)</f>
        <v>--- Error ---</v>
      </c>
      <c r="V302" s="18" t="s">
        <v>89</v>
      </c>
      <c r="W302" s="19" t="str">
        <f>VLOOKUP(RiskRegister[[#This Row],[Residual Likelihood Level]],'Rating factors'!$F$16:$G$21,2,FALSE)</f>
        <v>--- Error ---</v>
      </c>
      <c r="X302" s="19" t="str">
        <f>IFERROR(VLOOKUP(RiskRegister[[#This Row],[Residual Risk Rating]],'Rating factors'!$F$30:$G$44,2,FALSE),"-- Error --")</f>
        <v>-- Error --</v>
      </c>
      <c r="Y302" s="19" t="str">
        <f>IFERROR(RiskRegister[[#This Row],[Residual Impact Rating]]*RiskRegister[[#This Row],[Residual Likelihood Rating]],"-- Error --")</f>
        <v>-- Error --</v>
      </c>
      <c r="Z302" s="18" t="s">
        <v>113</v>
      </c>
      <c r="AB302" s="61"/>
      <c r="AD302" s="22" t="str">
        <f ca="1">IF(ISBLANK(RiskRegister[[#This Row],[Risk Due Date]]), "Missing Risk Due Date", IF(RiskRegister[[#This Row],[Risk Due Date]] &lt; TODAY(), "Overdue", "Not Overdue"))</f>
        <v>Missing Risk Due Date</v>
      </c>
      <c r="AF302" s="22" t="str">
        <f>IF(ISBLANK(RiskRegister[[#This Row],[Risk Due Date]]), "Missing Risk Due Date", TEXT(RiskRegister[[#This Row],[Risk Due Date]], "YYYY-MM"))</f>
        <v>Missing Risk Due Date</v>
      </c>
      <c r="AG302" s="22" t="str">
        <f>IF(RiskRegister[[#This Row],[Created Date]]="","Created Date missing",(TEXT(RiskRegister[[#This Row],[Created Date]],"mmm") &amp; "-" &amp; YEAR(RiskRegister[[#This Row],[Created Date]])))</f>
        <v>Created Date missing</v>
      </c>
      <c r="AH302" s="79">
        <f>IF(RiskRegister[[#This Row],[Risk Status]]="Closed",RiskRegister[[#This Row],[Risk Close Date]],RiskRegister[[#This Row],[Risk Due Date]])</f>
        <v>0</v>
      </c>
      <c r="AI302" s="79">
        <f>IF(RiskRegister[[#This Row],[Risk-Change-Date]]=0,DATE(2030,1,1),RiskRegister[[#This Row],[Risk-Change-Date]])</f>
        <v>47484</v>
      </c>
      <c r="AJ302" s="22" t="str">
        <f>RiskRegister[[#This Row],[Inherent Impact Level]]&amp;"-"&amp;RiskRegister[[#This Row],[Inherent Likelihood Level]]</f>
        <v>-- Select Impact ----- Select Likelihood --</v>
      </c>
      <c r="AK302" s="22" t="str">
        <f>RiskRegister[[#This Row],[Residual Impact Level]]&amp;"-"&amp;RiskRegister[[#This Row],[Residual Likelihood Level]]</f>
        <v>-- Select Impact ----- Select Likelihood --</v>
      </c>
      <c r="AL302" s="22" t="str">
        <f t="shared" si="8"/>
        <v>Error</v>
      </c>
      <c r="AM302" s="22" t="str">
        <f>IF(RiskRegister[[#This Row],[Risk Status]]="Closed",RiskRegister[[#This Row],[Residual Impact Level]],RiskRegister[[#This Row],[Inherent Impact Level]])</f>
        <v>-- Select Impact --</v>
      </c>
      <c r="AN302" s="22" t="str">
        <f>IF(RiskRegister[[#This Row],[Risk Status]]="Closed",RiskRegister[[#This Row],[Residual Likelihood Level]],RiskRegister[[#This Row],[Inherent Likelihood Level]])</f>
        <v>-- Select Likelihood --</v>
      </c>
      <c r="AO302" s="22" t="str">
        <f>IF(RiskRegister[[#This Row],[Risk Status]]="Closed",RiskRegister[[#This Row],[Residual-I-L-Combo]],RiskRegister[[#This Row],[Inherent-I-L-Combo]])</f>
        <v>-- Select Impact ----- Select Likelihood --</v>
      </c>
      <c r="AP302" s="22" t="str">
        <f t="shared" si="9"/>
        <v>-- Error --</v>
      </c>
    </row>
    <row r="303" spans="1:42" s="18" customFormat="1" ht="64" x14ac:dyDescent="0.2">
      <c r="A303" s="18">
        <v>300</v>
      </c>
      <c r="G303" s="18" t="s">
        <v>87</v>
      </c>
      <c r="I303" s="18" t="s">
        <v>85</v>
      </c>
      <c r="L303" s="18" t="s">
        <v>112</v>
      </c>
      <c r="M303" s="19" t="str">
        <f>VLOOKUP(RiskRegister[[#This Row],[Inherent Impact Level]],'Rating factors'!$F$4:$G$9,2,FALSE)</f>
        <v>--- Error ---</v>
      </c>
      <c r="N303" s="18" t="s">
        <v>89</v>
      </c>
      <c r="O303" s="19" t="str">
        <f>VLOOKUP(RiskRegister[[#This Row],[Inherent Likelihood Level]],'Rating factors'!$F$16:$G$21,2,FALSE)</f>
        <v>--- Error ---</v>
      </c>
      <c r="P303" s="19" t="str">
        <f>IFERROR(VLOOKUP(RiskRegister[[#This Row],[Inherent Risk Rating]],'Rating factors'!$F$30:$G$44,2,FALSE),"-- Error --")</f>
        <v>-- Error --</v>
      </c>
      <c r="Q303" s="19" t="str">
        <f>IFERROR(RiskRegister[[#This Row],[Inherent Impact Rating]]*RiskRegister[[#This Row],[Inherent Likelihood Rating]],"-- Error --")</f>
        <v>-- Error --</v>
      </c>
      <c r="R303" s="18" t="s">
        <v>111</v>
      </c>
      <c r="T303" s="18" t="s">
        <v>112</v>
      </c>
      <c r="U303" s="19" t="str">
        <f>VLOOKUP(RiskRegister[[#This Row],[Residual Impact Level]],'Rating factors'!$F$4:$G$9,2,FALSE)</f>
        <v>--- Error ---</v>
      </c>
      <c r="V303" s="18" t="s">
        <v>89</v>
      </c>
      <c r="W303" s="19" t="str">
        <f>VLOOKUP(RiskRegister[[#This Row],[Residual Likelihood Level]],'Rating factors'!$F$16:$G$21,2,FALSE)</f>
        <v>--- Error ---</v>
      </c>
      <c r="X303" s="19" t="str">
        <f>IFERROR(VLOOKUP(RiskRegister[[#This Row],[Residual Risk Rating]],'Rating factors'!$F$30:$G$44,2,FALSE),"-- Error --")</f>
        <v>-- Error --</v>
      </c>
      <c r="Y303" s="19" t="str">
        <f>IFERROR(RiskRegister[[#This Row],[Residual Impact Rating]]*RiskRegister[[#This Row],[Residual Likelihood Rating]],"-- Error --")</f>
        <v>-- Error --</v>
      </c>
      <c r="Z303" s="18" t="s">
        <v>113</v>
      </c>
      <c r="AB303" s="61"/>
      <c r="AD303" s="22" t="str">
        <f ca="1">IF(ISBLANK(RiskRegister[[#This Row],[Risk Due Date]]), "Missing Risk Due Date", IF(RiskRegister[[#This Row],[Risk Due Date]] &lt; TODAY(), "Overdue", "Not Overdue"))</f>
        <v>Missing Risk Due Date</v>
      </c>
      <c r="AF303" s="22" t="str">
        <f>IF(ISBLANK(RiskRegister[[#This Row],[Risk Due Date]]), "Missing Risk Due Date", TEXT(RiskRegister[[#This Row],[Risk Due Date]], "YYYY-MM"))</f>
        <v>Missing Risk Due Date</v>
      </c>
      <c r="AG303" s="22" t="str">
        <f>IF(RiskRegister[[#This Row],[Created Date]]="","Created Date missing",(TEXT(RiskRegister[[#This Row],[Created Date]],"mmm") &amp; "-" &amp; YEAR(RiskRegister[[#This Row],[Created Date]])))</f>
        <v>Created Date missing</v>
      </c>
      <c r="AH303" s="79">
        <f>IF(RiskRegister[[#This Row],[Risk Status]]="Closed",RiskRegister[[#This Row],[Risk Close Date]],RiskRegister[[#This Row],[Risk Due Date]])</f>
        <v>0</v>
      </c>
      <c r="AI303" s="79">
        <f>IF(RiskRegister[[#This Row],[Risk-Change-Date]]=0,DATE(2030,1,1),RiskRegister[[#This Row],[Risk-Change-Date]])</f>
        <v>47484</v>
      </c>
      <c r="AJ303" s="22" t="str">
        <f>RiskRegister[[#This Row],[Inherent Impact Level]]&amp;"-"&amp;RiskRegister[[#This Row],[Inherent Likelihood Level]]</f>
        <v>-- Select Impact ----- Select Likelihood --</v>
      </c>
      <c r="AK303" s="22" t="str">
        <f>RiskRegister[[#This Row],[Residual Impact Level]]&amp;"-"&amp;RiskRegister[[#This Row],[Residual Likelihood Level]]</f>
        <v>-- Select Impact ----- Select Likelihood --</v>
      </c>
      <c r="AL303" s="22" t="str">
        <f t="shared" si="8"/>
        <v>Error</v>
      </c>
      <c r="AM303" s="22" t="str">
        <f>IF(RiskRegister[[#This Row],[Risk Status]]="Closed",RiskRegister[[#This Row],[Residual Impact Level]],RiskRegister[[#This Row],[Inherent Impact Level]])</f>
        <v>-- Select Impact --</v>
      </c>
      <c r="AN303" s="22" t="str">
        <f>IF(RiskRegister[[#This Row],[Risk Status]]="Closed",RiskRegister[[#This Row],[Residual Likelihood Level]],RiskRegister[[#This Row],[Inherent Likelihood Level]])</f>
        <v>-- Select Likelihood --</v>
      </c>
      <c r="AO303" s="22" t="str">
        <f>IF(RiskRegister[[#This Row],[Risk Status]]="Closed",RiskRegister[[#This Row],[Residual-I-L-Combo]],RiskRegister[[#This Row],[Inherent-I-L-Combo]])</f>
        <v>-- Select Impact ----- Select Likelihood --</v>
      </c>
      <c r="AP303" s="22" t="str">
        <f t="shared" si="9"/>
        <v>-- Error --</v>
      </c>
    </row>
    <row r="304" spans="1:42" s="18" customFormat="1" ht="64" x14ac:dyDescent="0.2">
      <c r="A304" s="18">
        <v>301</v>
      </c>
      <c r="G304" s="18" t="s">
        <v>87</v>
      </c>
      <c r="I304" s="18" t="s">
        <v>85</v>
      </c>
      <c r="L304" s="18" t="s">
        <v>112</v>
      </c>
      <c r="M304" s="19" t="str">
        <f>VLOOKUP(RiskRegister[[#This Row],[Inherent Impact Level]],'Rating factors'!$F$4:$G$9,2,FALSE)</f>
        <v>--- Error ---</v>
      </c>
      <c r="N304" s="18" t="s">
        <v>89</v>
      </c>
      <c r="O304" s="19" t="str">
        <f>VLOOKUP(RiskRegister[[#This Row],[Inherent Likelihood Level]],'Rating factors'!$F$16:$G$21,2,FALSE)</f>
        <v>--- Error ---</v>
      </c>
      <c r="P304" s="19" t="str">
        <f>IFERROR(VLOOKUP(RiskRegister[[#This Row],[Inherent Risk Rating]],'Rating factors'!$F$30:$G$44,2,FALSE),"-- Error --")</f>
        <v>-- Error --</v>
      </c>
      <c r="Q304" s="19" t="str">
        <f>IFERROR(RiskRegister[[#This Row],[Inherent Impact Rating]]*RiskRegister[[#This Row],[Inherent Likelihood Rating]],"-- Error --")</f>
        <v>-- Error --</v>
      </c>
      <c r="R304" s="18" t="s">
        <v>111</v>
      </c>
      <c r="T304" s="18" t="s">
        <v>112</v>
      </c>
      <c r="U304" s="19" t="str">
        <f>VLOOKUP(RiskRegister[[#This Row],[Residual Impact Level]],'Rating factors'!$F$4:$G$9,2,FALSE)</f>
        <v>--- Error ---</v>
      </c>
      <c r="V304" s="18" t="s">
        <v>89</v>
      </c>
      <c r="W304" s="19" t="str">
        <f>VLOOKUP(RiskRegister[[#This Row],[Residual Likelihood Level]],'Rating factors'!$F$16:$G$21,2,FALSE)</f>
        <v>--- Error ---</v>
      </c>
      <c r="X304" s="19" t="str">
        <f>IFERROR(VLOOKUP(RiskRegister[[#This Row],[Residual Risk Rating]],'Rating factors'!$F$30:$G$44,2,FALSE),"-- Error --")</f>
        <v>-- Error --</v>
      </c>
      <c r="Y304" s="19" t="str">
        <f>IFERROR(RiskRegister[[#This Row],[Residual Impact Rating]]*RiskRegister[[#This Row],[Residual Likelihood Rating]],"-- Error --")</f>
        <v>-- Error --</v>
      </c>
      <c r="Z304" s="18" t="s">
        <v>113</v>
      </c>
      <c r="AB304" s="61"/>
      <c r="AD304" s="22" t="str">
        <f ca="1">IF(ISBLANK(RiskRegister[[#This Row],[Risk Due Date]]), "Missing Risk Due Date", IF(RiskRegister[[#This Row],[Risk Due Date]] &lt; TODAY(), "Overdue", "Not Overdue"))</f>
        <v>Missing Risk Due Date</v>
      </c>
      <c r="AF304" s="22" t="str">
        <f>IF(ISBLANK(RiskRegister[[#This Row],[Risk Due Date]]), "Missing Risk Due Date", TEXT(RiskRegister[[#This Row],[Risk Due Date]], "YYYY-MM"))</f>
        <v>Missing Risk Due Date</v>
      </c>
      <c r="AG304" s="22" t="str">
        <f>IF(RiskRegister[[#This Row],[Created Date]]="","Created Date missing",(TEXT(RiskRegister[[#This Row],[Created Date]],"mmm") &amp; "-" &amp; YEAR(RiskRegister[[#This Row],[Created Date]])))</f>
        <v>Created Date missing</v>
      </c>
      <c r="AH304" s="79">
        <f>IF(RiskRegister[[#This Row],[Risk Status]]="Closed",RiskRegister[[#This Row],[Risk Close Date]],RiskRegister[[#This Row],[Risk Due Date]])</f>
        <v>0</v>
      </c>
      <c r="AI304" s="79">
        <f>IF(RiskRegister[[#This Row],[Risk-Change-Date]]=0,DATE(2030,1,1),RiskRegister[[#This Row],[Risk-Change-Date]])</f>
        <v>47484</v>
      </c>
      <c r="AJ304" s="22" t="str">
        <f>RiskRegister[[#This Row],[Inherent Impact Level]]&amp;"-"&amp;RiskRegister[[#This Row],[Inherent Likelihood Level]]</f>
        <v>-- Select Impact ----- Select Likelihood --</v>
      </c>
      <c r="AK304" s="22" t="str">
        <f>RiskRegister[[#This Row],[Residual Impact Level]]&amp;"-"&amp;RiskRegister[[#This Row],[Residual Likelihood Level]]</f>
        <v>-- Select Impact ----- Select Likelihood --</v>
      </c>
      <c r="AL304" s="22" t="str">
        <f t="shared" si="8"/>
        <v>Error</v>
      </c>
      <c r="AM304" s="22" t="str">
        <f>IF(RiskRegister[[#This Row],[Risk Status]]="Closed",RiskRegister[[#This Row],[Residual Impact Level]],RiskRegister[[#This Row],[Inherent Impact Level]])</f>
        <v>-- Select Impact --</v>
      </c>
      <c r="AN304" s="22" t="str">
        <f>IF(RiskRegister[[#This Row],[Risk Status]]="Closed",RiskRegister[[#This Row],[Residual Likelihood Level]],RiskRegister[[#This Row],[Inherent Likelihood Level]])</f>
        <v>-- Select Likelihood --</v>
      </c>
      <c r="AO304" s="22" t="str">
        <f>IF(RiskRegister[[#This Row],[Risk Status]]="Closed",RiskRegister[[#This Row],[Residual-I-L-Combo]],RiskRegister[[#This Row],[Inherent-I-L-Combo]])</f>
        <v>-- Select Impact ----- Select Likelihood --</v>
      </c>
      <c r="AP304" s="22" t="str">
        <f t="shared" si="9"/>
        <v>-- Error --</v>
      </c>
    </row>
    <row r="305" spans="1:42" s="18" customFormat="1" ht="64" x14ac:dyDescent="0.2">
      <c r="A305" s="18">
        <v>302</v>
      </c>
      <c r="G305" s="18" t="s">
        <v>87</v>
      </c>
      <c r="I305" s="18" t="s">
        <v>85</v>
      </c>
      <c r="L305" s="18" t="s">
        <v>112</v>
      </c>
      <c r="M305" s="19" t="str">
        <f>VLOOKUP(RiskRegister[[#This Row],[Inherent Impact Level]],'Rating factors'!$F$4:$G$9,2,FALSE)</f>
        <v>--- Error ---</v>
      </c>
      <c r="N305" s="18" t="s">
        <v>89</v>
      </c>
      <c r="O305" s="19" t="str">
        <f>VLOOKUP(RiskRegister[[#This Row],[Inherent Likelihood Level]],'Rating factors'!$F$16:$G$21,2,FALSE)</f>
        <v>--- Error ---</v>
      </c>
      <c r="P305" s="19" t="str">
        <f>IFERROR(VLOOKUP(RiskRegister[[#This Row],[Inherent Risk Rating]],'Rating factors'!$F$30:$G$44,2,FALSE),"-- Error --")</f>
        <v>-- Error --</v>
      </c>
      <c r="Q305" s="19" t="str">
        <f>IFERROR(RiskRegister[[#This Row],[Inherent Impact Rating]]*RiskRegister[[#This Row],[Inherent Likelihood Rating]],"-- Error --")</f>
        <v>-- Error --</v>
      </c>
      <c r="R305" s="18" t="s">
        <v>111</v>
      </c>
      <c r="T305" s="18" t="s">
        <v>112</v>
      </c>
      <c r="U305" s="19" t="str">
        <f>VLOOKUP(RiskRegister[[#This Row],[Residual Impact Level]],'Rating factors'!$F$4:$G$9,2,FALSE)</f>
        <v>--- Error ---</v>
      </c>
      <c r="V305" s="18" t="s">
        <v>89</v>
      </c>
      <c r="W305" s="19" t="str">
        <f>VLOOKUP(RiskRegister[[#This Row],[Residual Likelihood Level]],'Rating factors'!$F$16:$G$21,2,FALSE)</f>
        <v>--- Error ---</v>
      </c>
      <c r="X305" s="19" t="str">
        <f>IFERROR(VLOOKUP(RiskRegister[[#This Row],[Residual Risk Rating]],'Rating factors'!$F$30:$G$44,2,FALSE),"-- Error --")</f>
        <v>-- Error --</v>
      </c>
      <c r="Y305" s="19" t="str">
        <f>IFERROR(RiskRegister[[#This Row],[Residual Impact Rating]]*RiskRegister[[#This Row],[Residual Likelihood Rating]],"-- Error --")</f>
        <v>-- Error --</v>
      </c>
      <c r="Z305" s="18" t="s">
        <v>113</v>
      </c>
      <c r="AB305" s="61"/>
      <c r="AD305" s="22" t="str">
        <f ca="1">IF(ISBLANK(RiskRegister[[#This Row],[Risk Due Date]]), "Missing Risk Due Date", IF(RiskRegister[[#This Row],[Risk Due Date]] &lt; TODAY(), "Overdue", "Not Overdue"))</f>
        <v>Missing Risk Due Date</v>
      </c>
      <c r="AF305" s="22" t="str">
        <f>IF(ISBLANK(RiskRegister[[#This Row],[Risk Due Date]]), "Missing Risk Due Date", TEXT(RiskRegister[[#This Row],[Risk Due Date]], "YYYY-MM"))</f>
        <v>Missing Risk Due Date</v>
      </c>
      <c r="AG305" s="22" t="str">
        <f>IF(RiskRegister[[#This Row],[Created Date]]="","Created Date missing",(TEXT(RiskRegister[[#This Row],[Created Date]],"mmm") &amp; "-" &amp; YEAR(RiskRegister[[#This Row],[Created Date]])))</f>
        <v>Created Date missing</v>
      </c>
      <c r="AH305" s="79">
        <f>IF(RiskRegister[[#This Row],[Risk Status]]="Closed",RiskRegister[[#This Row],[Risk Close Date]],RiskRegister[[#This Row],[Risk Due Date]])</f>
        <v>0</v>
      </c>
      <c r="AI305" s="79">
        <f>IF(RiskRegister[[#This Row],[Risk-Change-Date]]=0,DATE(2030,1,1),RiskRegister[[#This Row],[Risk-Change-Date]])</f>
        <v>47484</v>
      </c>
      <c r="AJ305" s="22" t="str">
        <f>RiskRegister[[#This Row],[Inherent Impact Level]]&amp;"-"&amp;RiskRegister[[#This Row],[Inherent Likelihood Level]]</f>
        <v>-- Select Impact ----- Select Likelihood --</v>
      </c>
      <c r="AK305" s="22" t="str">
        <f>RiskRegister[[#This Row],[Residual Impact Level]]&amp;"-"&amp;RiskRegister[[#This Row],[Residual Likelihood Level]]</f>
        <v>-- Select Impact ----- Select Likelihood --</v>
      </c>
      <c r="AL305" s="22" t="str">
        <f t="shared" si="8"/>
        <v>Error</v>
      </c>
      <c r="AM305" s="22" t="str">
        <f>IF(RiskRegister[[#This Row],[Risk Status]]="Closed",RiskRegister[[#This Row],[Residual Impact Level]],RiskRegister[[#This Row],[Inherent Impact Level]])</f>
        <v>-- Select Impact --</v>
      </c>
      <c r="AN305" s="22" t="str">
        <f>IF(RiskRegister[[#This Row],[Risk Status]]="Closed",RiskRegister[[#This Row],[Residual Likelihood Level]],RiskRegister[[#This Row],[Inherent Likelihood Level]])</f>
        <v>-- Select Likelihood --</v>
      </c>
      <c r="AO305" s="22" t="str">
        <f>IF(RiskRegister[[#This Row],[Risk Status]]="Closed",RiskRegister[[#This Row],[Residual-I-L-Combo]],RiskRegister[[#This Row],[Inherent-I-L-Combo]])</f>
        <v>-- Select Impact ----- Select Likelihood --</v>
      </c>
      <c r="AP305" s="22" t="str">
        <f t="shared" si="9"/>
        <v>-- Error --</v>
      </c>
    </row>
    <row r="306" spans="1:42" s="18" customFormat="1" ht="64" x14ac:dyDescent="0.2">
      <c r="A306" s="18">
        <v>303</v>
      </c>
      <c r="G306" s="18" t="s">
        <v>87</v>
      </c>
      <c r="I306" s="18" t="s">
        <v>85</v>
      </c>
      <c r="L306" s="18" t="s">
        <v>112</v>
      </c>
      <c r="M306" s="19" t="str">
        <f>VLOOKUP(RiskRegister[[#This Row],[Inherent Impact Level]],'Rating factors'!$F$4:$G$9,2,FALSE)</f>
        <v>--- Error ---</v>
      </c>
      <c r="N306" s="18" t="s">
        <v>89</v>
      </c>
      <c r="O306" s="19" t="str">
        <f>VLOOKUP(RiskRegister[[#This Row],[Inherent Likelihood Level]],'Rating factors'!$F$16:$G$21,2,FALSE)</f>
        <v>--- Error ---</v>
      </c>
      <c r="P306" s="19" t="str">
        <f>IFERROR(VLOOKUP(RiskRegister[[#This Row],[Inherent Risk Rating]],'Rating factors'!$F$30:$G$44,2,FALSE),"-- Error --")</f>
        <v>-- Error --</v>
      </c>
      <c r="Q306" s="19" t="str">
        <f>IFERROR(RiskRegister[[#This Row],[Inherent Impact Rating]]*RiskRegister[[#This Row],[Inherent Likelihood Rating]],"-- Error --")</f>
        <v>-- Error --</v>
      </c>
      <c r="R306" s="18" t="s">
        <v>111</v>
      </c>
      <c r="T306" s="18" t="s">
        <v>112</v>
      </c>
      <c r="U306" s="19" t="str">
        <f>VLOOKUP(RiskRegister[[#This Row],[Residual Impact Level]],'Rating factors'!$F$4:$G$9,2,FALSE)</f>
        <v>--- Error ---</v>
      </c>
      <c r="V306" s="18" t="s">
        <v>89</v>
      </c>
      <c r="W306" s="19" t="str">
        <f>VLOOKUP(RiskRegister[[#This Row],[Residual Likelihood Level]],'Rating factors'!$F$16:$G$21,2,FALSE)</f>
        <v>--- Error ---</v>
      </c>
      <c r="X306" s="19" t="str">
        <f>IFERROR(VLOOKUP(RiskRegister[[#This Row],[Residual Risk Rating]],'Rating factors'!$F$30:$G$44,2,FALSE),"-- Error --")</f>
        <v>-- Error --</v>
      </c>
      <c r="Y306" s="19" t="str">
        <f>IFERROR(RiskRegister[[#This Row],[Residual Impact Rating]]*RiskRegister[[#This Row],[Residual Likelihood Rating]],"-- Error --")</f>
        <v>-- Error --</v>
      </c>
      <c r="Z306" s="18" t="s">
        <v>113</v>
      </c>
      <c r="AB306" s="61"/>
      <c r="AD306" s="22" t="str">
        <f ca="1">IF(ISBLANK(RiskRegister[[#This Row],[Risk Due Date]]), "Missing Risk Due Date", IF(RiskRegister[[#This Row],[Risk Due Date]] &lt; TODAY(), "Overdue", "Not Overdue"))</f>
        <v>Missing Risk Due Date</v>
      </c>
      <c r="AF306" s="22" t="str">
        <f>IF(ISBLANK(RiskRegister[[#This Row],[Risk Due Date]]), "Missing Risk Due Date", TEXT(RiskRegister[[#This Row],[Risk Due Date]], "YYYY-MM"))</f>
        <v>Missing Risk Due Date</v>
      </c>
      <c r="AG306" s="22" t="str">
        <f>IF(RiskRegister[[#This Row],[Created Date]]="","Created Date missing",(TEXT(RiskRegister[[#This Row],[Created Date]],"mmm") &amp; "-" &amp; YEAR(RiskRegister[[#This Row],[Created Date]])))</f>
        <v>Created Date missing</v>
      </c>
      <c r="AH306" s="79">
        <f>IF(RiskRegister[[#This Row],[Risk Status]]="Closed",RiskRegister[[#This Row],[Risk Close Date]],RiskRegister[[#This Row],[Risk Due Date]])</f>
        <v>0</v>
      </c>
      <c r="AI306" s="79">
        <f>IF(RiskRegister[[#This Row],[Risk-Change-Date]]=0,DATE(2030,1,1),RiskRegister[[#This Row],[Risk-Change-Date]])</f>
        <v>47484</v>
      </c>
      <c r="AJ306" s="22" t="str">
        <f>RiskRegister[[#This Row],[Inherent Impact Level]]&amp;"-"&amp;RiskRegister[[#This Row],[Inherent Likelihood Level]]</f>
        <v>-- Select Impact ----- Select Likelihood --</v>
      </c>
      <c r="AK306" s="22" t="str">
        <f>RiskRegister[[#This Row],[Residual Impact Level]]&amp;"-"&amp;RiskRegister[[#This Row],[Residual Likelihood Level]]</f>
        <v>-- Select Impact ----- Select Likelihood --</v>
      </c>
      <c r="AL306" s="22" t="str">
        <f t="shared" si="8"/>
        <v>Error</v>
      </c>
      <c r="AM306" s="22" t="str">
        <f>IF(RiskRegister[[#This Row],[Risk Status]]="Closed",RiskRegister[[#This Row],[Residual Impact Level]],RiskRegister[[#This Row],[Inherent Impact Level]])</f>
        <v>-- Select Impact --</v>
      </c>
      <c r="AN306" s="22" t="str">
        <f>IF(RiskRegister[[#This Row],[Risk Status]]="Closed",RiskRegister[[#This Row],[Residual Likelihood Level]],RiskRegister[[#This Row],[Inherent Likelihood Level]])</f>
        <v>-- Select Likelihood --</v>
      </c>
      <c r="AO306" s="22" t="str">
        <f>IF(RiskRegister[[#This Row],[Risk Status]]="Closed",RiskRegister[[#This Row],[Residual-I-L-Combo]],RiskRegister[[#This Row],[Inherent-I-L-Combo]])</f>
        <v>-- Select Impact ----- Select Likelihood --</v>
      </c>
      <c r="AP306" s="22" t="str">
        <f t="shared" si="9"/>
        <v>-- Error --</v>
      </c>
    </row>
    <row r="307" spans="1:42" s="18" customFormat="1" ht="64" x14ac:dyDescent="0.2">
      <c r="A307" s="18">
        <v>304</v>
      </c>
      <c r="G307" s="18" t="s">
        <v>87</v>
      </c>
      <c r="I307" s="18" t="s">
        <v>85</v>
      </c>
      <c r="L307" s="18" t="s">
        <v>112</v>
      </c>
      <c r="M307" s="19" t="str">
        <f>VLOOKUP(RiskRegister[[#This Row],[Inherent Impact Level]],'Rating factors'!$F$4:$G$9,2,FALSE)</f>
        <v>--- Error ---</v>
      </c>
      <c r="N307" s="18" t="s">
        <v>89</v>
      </c>
      <c r="O307" s="19" t="str">
        <f>VLOOKUP(RiskRegister[[#This Row],[Inherent Likelihood Level]],'Rating factors'!$F$16:$G$21,2,FALSE)</f>
        <v>--- Error ---</v>
      </c>
      <c r="P307" s="19" t="str">
        <f>IFERROR(VLOOKUP(RiskRegister[[#This Row],[Inherent Risk Rating]],'Rating factors'!$F$30:$G$44,2,FALSE),"-- Error --")</f>
        <v>-- Error --</v>
      </c>
      <c r="Q307" s="19" t="str">
        <f>IFERROR(RiskRegister[[#This Row],[Inherent Impact Rating]]*RiskRegister[[#This Row],[Inherent Likelihood Rating]],"-- Error --")</f>
        <v>-- Error --</v>
      </c>
      <c r="R307" s="18" t="s">
        <v>111</v>
      </c>
      <c r="T307" s="18" t="s">
        <v>112</v>
      </c>
      <c r="U307" s="19" t="str">
        <f>VLOOKUP(RiskRegister[[#This Row],[Residual Impact Level]],'Rating factors'!$F$4:$G$9,2,FALSE)</f>
        <v>--- Error ---</v>
      </c>
      <c r="V307" s="18" t="s">
        <v>89</v>
      </c>
      <c r="W307" s="19" t="str">
        <f>VLOOKUP(RiskRegister[[#This Row],[Residual Likelihood Level]],'Rating factors'!$F$16:$G$21,2,FALSE)</f>
        <v>--- Error ---</v>
      </c>
      <c r="X307" s="19" t="str">
        <f>IFERROR(VLOOKUP(RiskRegister[[#This Row],[Residual Risk Rating]],'Rating factors'!$F$30:$G$44,2,FALSE),"-- Error --")</f>
        <v>-- Error --</v>
      </c>
      <c r="Y307" s="19" t="str">
        <f>IFERROR(RiskRegister[[#This Row],[Residual Impact Rating]]*RiskRegister[[#This Row],[Residual Likelihood Rating]],"-- Error --")</f>
        <v>-- Error --</v>
      </c>
      <c r="Z307" s="18" t="s">
        <v>113</v>
      </c>
      <c r="AB307" s="61"/>
      <c r="AD307" s="22" t="str">
        <f ca="1">IF(ISBLANK(RiskRegister[[#This Row],[Risk Due Date]]), "Missing Risk Due Date", IF(RiskRegister[[#This Row],[Risk Due Date]] &lt; TODAY(), "Overdue", "Not Overdue"))</f>
        <v>Missing Risk Due Date</v>
      </c>
      <c r="AF307" s="22" t="str">
        <f>IF(ISBLANK(RiskRegister[[#This Row],[Risk Due Date]]), "Missing Risk Due Date", TEXT(RiskRegister[[#This Row],[Risk Due Date]], "YYYY-MM"))</f>
        <v>Missing Risk Due Date</v>
      </c>
      <c r="AG307" s="22" t="str">
        <f>IF(RiskRegister[[#This Row],[Created Date]]="","Created Date missing",(TEXT(RiskRegister[[#This Row],[Created Date]],"mmm") &amp; "-" &amp; YEAR(RiskRegister[[#This Row],[Created Date]])))</f>
        <v>Created Date missing</v>
      </c>
      <c r="AH307" s="79">
        <f>IF(RiskRegister[[#This Row],[Risk Status]]="Closed",RiskRegister[[#This Row],[Risk Close Date]],RiskRegister[[#This Row],[Risk Due Date]])</f>
        <v>0</v>
      </c>
      <c r="AI307" s="79">
        <f>IF(RiskRegister[[#This Row],[Risk-Change-Date]]=0,DATE(2030,1,1),RiskRegister[[#This Row],[Risk-Change-Date]])</f>
        <v>47484</v>
      </c>
      <c r="AJ307" s="22" t="str">
        <f>RiskRegister[[#This Row],[Inherent Impact Level]]&amp;"-"&amp;RiskRegister[[#This Row],[Inherent Likelihood Level]]</f>
        <v>-- Select Impact ----- Select Likelihood --</v>
      </c>
      <c r="AK307" s="22" t="str">
        <f>RiskRegister[[#This Row],[Residual Impact Level]]&amp;"-"&amp;RiskRegister[[#This Row],[Residual Likelihood Level]]</f>
        <v>-- Select Impact ----- Select Likelihood --</v>
      </c>
      <c r="AL307" s="22" t="str">
        <f t="shared" si="8"/>
        <v>Error</v>
      </c>
      <c r="AM307" s="22" t="str">
        <f>IF(RiskRegister[[#This Row],[Risk Status]]="Closed",RiskRegister[[#This Row],[Residual Impact Level]],RiskRegister[[#This Row],[Inherent Impact Level]])</f>
        <v>-- Select Impact --</v>
      </c>
      <c r="AN307" s="22" t="str">
        <f>IF(RiskRegister[[#This Row],[Risk Status]]="Closed",RiskRegister[[#This Row],[Residual Likelihood Level]],RiskRegister[[#This Row],[Inherent Likelihood Level]])</f>
        <v>-- Select Likelihood --</v>
      </c>
      <c r="AO307" s="22" t="str">
        <f>IF(RiskRegister[[#This Row],[Risk Status]]="Closed",RiskRegister[[#This Row],[Residual-I-L-Combo]],RiskRegister[[#This Row],[Inherent-I-L-Combo]])</f>
        <v>-- Select Impact ----- Select Likelihood --</v>
      </c>
      <c r="AP307" s="22" t="str">
        <f t="shared" si="9"/>
        <v>-- Error --</v>
      </c>
    </row>
    <row r="308" spans="1:42" s="18" customFormat="1" ht="64" x14ac:dyDescent="0.2">
      <c r="A308" s="18">
        <v>305</v>
      </c>
      <c r="G308" s="18" t="s">
        <v>87</v>
      </c>
      <c r="I308" s="18" t="s">
        <v>85</v>
      </c>
      <c r="L308" s="18" t="s">
        <v>112</v>
      </c>
      <c r="M308" s="19" t="str">
        <f>VLOOKUP(RiskRegister[[#This Row],[Inherent Impact Level]],'Rating factors'!$F$4:$G$9,2,FALSE)</f>
        <v>--- Error ---</v>
      </c>
      <c r="N308" s="18" t="s">
        <v>89</v>
      </c>
      <c r="O308" s="19" t="str">
        <f>VLOOKUP(RiskRegister[[#This Row],[Inherent Likelihood Level]],'Rating factors'!$F$16:$G$21,2,FALSE)</f>
        <v>--- Error ---</v>
      </c>
      <c r="P308" s="19" t="str">
        <f>IFERROR(VLOOKUP(RiskRegister[[#This Row],[Inherent Risk Rating]],'Rating factors'!$F$30:$G$44,2,FALSE),"-- Error --")</f>
        <v>-- Error --</v>
      </c>
      <c r="Q308" s="19" t="str">
        <f>IFERROR(RiskRegister[[#This Row],[Inherent Impact Rating]]*RiskRegister[[#This Row],[Inherent Likelihood Rating]],"-- Error --")</f>
        <v>-- Error --</v>
      </c>
      <c r="R308" s="18" t="s">
        <v>111</v>
      </c>
      <c r="T308" s="18" t="s">
        <v>112</v>
      </c>
      <c r="U308" s="19" t="str">
        <f>VLOOKUP(RiskRegister[[#This Row],[Residual Impact Level]],'Rating factors'!$F$4:$G$9,2,FALSE)</f>
        <v>--- Error ---</v>
      </c>
      <c r="V308" s="18" t="s">
        <v>89</v>
      </c>
      <c r="W308" s="19" t="str">
        <f>VLOOKUP(RiskRegister[[#This Row],[Residual Likelihood Level]],'Rating factors'!$F$16:$G$21,2,FALSE)</f>
        <v>--- Error ---</v>
      </c>
      <c r="X308" s="19" t="str">
        <f>IFERROR(VLOOKUP(RiskRegister[[#This Row],[Residual Risk Rating]],'Rating factors'!$F$30:$G$44,2,FALSE),"-- Error --")</f>
        <v>-- Error --</v>
      </c>
      <c r="Y308" s="19" t="str">
        <f>IFERROR(RiskRegister[[#This Row],[Residual Impact Rating]]*RiskRegister[[#This Row],[Residual Likelihood Rating]],"-- Error --")</f>
        <v>-- Error --</v>
      </c>
      <c r="Z308" s="18" t="s">
        <v>113</v>
      </c>
      <c r="AB308" s="61"/>
      <c r="AD308" s="22" t="str">
        <f ca="1">IF(ISBLANK(RiskRegister[[#This Row],[Risk Due Date]]), "Missing Risk Due Date", IF(RiskRegister[[#This Row],[Risk Due Date]] &lt; TODAY(), "Overdue", "Not Overdue"))</f>
        <v>Missing Risk Due Date</v>
      </c>
      <c r="AF308" s="22" t="str">
        <f>IF(ISBLANK(RiskRegister[[#This Row],[Risk Due Date]]), "Missing Risk Due Date", TEXT(RiskRegister[[#This Row],[Risk Due Date]], "YYYY-MM"))</f>
        <v>Missing Risk Due Date</v>
      </c>
      <c r="AG308" s="22" t="str">
        <f>IF(RiskRegister[[#This Row],[Created Date]]="","Created Date missing",(TEXT(RiskRegister[[#This Row],[Created Date]],"mmm") &amp; "-" &amp; YEAR(RiskRegister[[#This Row],[Created Date]])))</f>
        <v>Created Date missing</v>
      </c>
      <c r="AH308" s="79">
        <f>IF(RiskRegister[[#This Row],[Risk Status]]="Closed",RiskRegister[[#This Row],[Risk Close Date]],RiskRegister[[#This Row],[Risk Due Date]])</f>
        <v>0</v>
      </c>
      <c r="AI308" s="79">
        <f>IF(RiskRegister[[#This Row],[Risk-Change-Date]]=0,DATE(2030,1,1),RiskRegister[[#This Row],[Risk-Change-Date]])</f>
        <v>47484</v>
      </c>
      <c r="AJ308" s="22" t="str">
        <f>RiskRegister[[#This Row],[Inherent Impact Level]]&amp;"-"&amp;RiskRegister[[#This Row],[Inherent Likelihood Level]]</f>
        <v>-- Select Impact ----- Select Likelihood --</v>
      </c>
      <c r="AK308" s="22" t="str">
        <f>RiskRegister[[#This Row],[Residual Impact Level]]&amp;"-"&amp;RiskRegister[[#This Row],[Residual Likelihood Level]]</f>
        <v>-- Select Impact ----- Select Likelihood --</v>
      </c>
      <c r="AL308" s="22" t="str">
        <f t="shared" si="8"/>
        <v>Error</v>
      </c>
      <c r="AM308" s="22" t="str">
        <f>IF(RiskRegister[[#This Row],[Risk Status]]="Closed",RiskRegister[[#This Row],[Residual Impact Level]],RiskRegister[[#This Row],[Inherent Impact Level]])</f>
        <v>-- Select Impact --</v>
      </c>
      <c r="AN308" s="22" t="str">
        <f>IF(RiskRegister[[#This Row],[Risk Status]]="Closed",RiskRegister[[#This Row],[Residual Likelihood Level]],RiskRegister[[#This Row],[Inherent Likelihood Level]])</f>
        <v>-- Select Likelihood --</v>
      </c>
      <c r="AO308" s="22" t="str">
        <f>IF(RiskRegister[[#This Row],[Risk Status]]="Closed",RiskRegister[[#This Row],[Residual-I-L-Combo]],RiskRegister[[#This Row],[Inherent-I-L-Combo]])</f>
        <v>-- Select Impact ----- Select Likelihood --</v>
      </c>
      <c r="AP308" s="22" t="str">
        <f t="shared" si="9"/>
        <v>-- Error --</v>
      </c>
    </row>
    <row r="309" spans="1:42" s="18" customFormat="1" ht="64" x14ac:dyDescent="0.2">
      <c r="A309" s="18">
        <v>306</v>
      </c>
      <c r="G309" s="18" t="s">
        <v>87</v>
      </c>
      <c r="I309" s="18" t="s">
        <v>85</v>
      </c>
      <c r="L309" s="18" t="s">
        <v>112</v>
      </c>
      <c r="M309" s="19" t="str">
        <f>VLOOKUP(RiskRegister[[#This Row],[Inherent Impact Level]],'Rating factors'!$F$4:$G$9,2,FALSE)</f>
        <v>--- Error ---</v>
      </c>
      <c r="N309" s="18" t="s">
        <v>89</v>
      </c>
      <c r="O309" s="19" t="str">
        <f>VLOOKUP(RiskRegister[[#This Row],[Inherent Likelihood Level]],'Rating factors'!$F$16:$G$21,2,FALSE)</f>
        <v>--- Error ---</v>
      </c>
      <c r="P309" s="19" t="str">
        <f>IFERROR(VLOOKUP(RiskRegister[[#This Row],[Inherent Risk Rating]],'Rating factors'!$F$30:$G$44,2,FALSE),"-- Error --")</f>
        <v>-- Error --</v>
      </c>
      <c r="Q309" s="19" t="str">
        <f>IFERROR(RiskRegister[[#This Row],[Inherent Impact Rating]]*RiskRegister[[#This Row],[Inherent Likelihood Rating]],"-- Error --")</f>
        <v>-- Error --</v>
      </c>
      <c r="R309" s="18" t="s">
        <v>111</v>
      </c>
      <c r="T309" s="18" t="s">
        <v>112</v>
      </c>
      <c r="U309" s="19" t="str">
        <f>VLOOKUP(RiskRegister[[#This Row],[Residual Impact Level]],'Rating factors'!$F$4:$G$9,2,FALSE)</f>
        <v>--- Error ---</v>
      </c>
      <c r="V309" s="18" t="s">
        <v>89</v>
      </c>
      <c r="W309" s="19" t="str">
        <f>VLOOKUP(RiskRegister[[#This Row],[Residual Likelihood Level]],'Rating factors'!$F$16:$G$21,2,FALSE)</f>
        <v>--- Error ---</v>
      </c>
      <c r="X309" s="19" t="str">
        <f>IFERROR(VLOOKUP(RiskRegister[[#This Row],[Residual Risk Rating]],'Rating factors'!$F$30:$G$44,2,FALSE),"-- Error --")</f>
        <v>-- Error --</v>
      </c>
      <c r="Y309" s="19" t="str">
        <f>IFERROR(RiskRegister[[#This Row],[Residual Impact Rating]]*RiskRegister[[#This Row],[Residual Likelihood Rating]],"-- Error --")</f>
        <v>-- Error --</v>
      </c>
      <c r="Z309" s="18" t="s">
        <v>113</v>
      </c>
      <c r="AB309" s="61"/>
      <c r="AD309" s="22" t="str">
        <f ca="1">IF(ISBLANK(RiskRegister[[#This Row],[Risk Due Date]]), "Missing Risk Due Date", IF(RiskRegister[[#This Row],[Risk Due Date]] &lt; TODAY(), "Overdue", "Not Overdue"))</f>
        <v>Missing Risk Due Date</v>
      </c>
      <c r="AF309" s="22" t="str">
        <f>IF(ISBLANK(RiskRegister[[#This Row],[Risk Due Date]]), "Missing Risk Due Date", TEXT(RiskRegister[[#This Row],[Risk Due Date]], "YYYY-MM"))</f>
        <v>Missing Risk Due Date</v>
      </c>
      <c r="AG309" s="22" t="str">
        <f>IF(RiskRegister[[#This Row],[Created Date]]="","Created Date missing",(TEXT(RiskRegister[[#This Row],[Created Date]],"mmm") &amp; "-" &amp; YEAR(RiskRegister[[#This Row],[Created Date]])))</f>
        <v>Created Date missing</v>
      </c>
      <c r="AH309" s="79">
        <f>IF(RiskRegister[[#This Row],[Risk Status]]="Closed",RiskRegister[[#This Row],[Risk Close Date]],RiskRegister[[#This Row],[Risk Due Date]])</f>
        <v>0</v>
      </c>
      <c r="AI309" s="79">
        <f>IF(RiskRegister[[#This Row],[Risk-Change-Date]]=0,DATE(2030,1,1),RiskRegister[[#This Row],[Risk-Change-Date]])</f>
        <v>47484</v>
      </c>
      <c r="AJ309" s="22" t="str">
        <f>RiskRegister[[#This Row],[Inherent Impact Level]]&amp;"-"&amp;RiskRegister[[#This Row],[Inherent Likelihood Level]]</f>
        <v>-- Select Impact ----- Select Likelihood --</v>
      </c>
      <c r="AK309" s="22" t="str">
        <f>RiskRegister[[#This Row],[Residual Impact Level]]&amp;"-"&amp;RiskRegister[[#This Row],[Residual Likelihood Level]]</f>
        <v>-- Select Impact ----- Select Likelihood --</v>
      </c>
      <c r="AL309" s="22" t="str">
        <f t="shared" si="8"/>
        <v>Error</v>
      </c>
      <c r="AM309" s="22" t="str">
        <f>IF(RiskRegister[[#This Row],[Risk Status]]="Closed",RiskRegister[[#This Row],[Residual Impact Level]],RiskRegister[[#This Row],[Inherent Impact Level]])</f>
        <v>-- Select Impact --</v>
      </c>
      <c r="AN309" s="22" t="str">
        <f>IF(RiskRegister[[#This Row],[Risk Status]]="Closed",RiskRegister[[#This Row],[Residual Likelihood Level]],RiskRegister[[#This Row],[Inherent Likelihood Level]])</f>
        <v>-- Select Likelihood --</v>
      </c>
      <c r="AO309" s="22" t="str">
        <f>IF(RiskRegister[[#This Row],[Risk Status]]="Closed",RiskRegister[[#This Row],[Residual-I-L-Combo]],RiskRegister[[#This Row],[Inherent-I-L-Combo]])</f>
        <v>-- Select Impact ----- Select Likelihood --</v>
      </c>
      <c r="AP309" s="22" t="str">
        <f t="shared" si="9"/>
        <v>-- Error --</v>
      </c>
    </row>
    <row r="310" spans="1:42" s="18" customFormat="1" ht="64" x14ac:dyDescent="0.2">
      <c r="A310" s="18">
        <v>307</v>
      </c>
      <c r="G310" s="18" t="s">
        <v>87</v>
      </c>
      <c r="I310" s="18" t="s">
        <v>85</v>
      </c>
      <c r="L310" s="18" t="s">
        <v>112</v>
      </c>
      <c r="M310" s="19" t="str">
        <f>VLOOKUP(RiskRegister[[#This Row],[Inherent Impact Level]],'Rating factors'!$F$4:$G$9,2,FALSE)</f>
        <v>--- Error ---</v>
      </c>
      <c r="N310" s="18" t="s">
        <v>89</v>
      </c>
      <c r="O310" s="19" t="str">
        <f>VLOOKUP(RiskRegister[[#This Row],[Inherent Likelihood Level]],'Rating factors'!$F$16:$G$21,2,FALSE)</f>
        <v>--- Error ---</v>
      </c>
      <c r="P310" s="19" t="str">
        <f>IFERROR(VLOOKUP(RiskRegister[[#This Row],[Inherent Risk Rating]],'Rating factors'!$F$30:$G$44,2,FALSE),"-- Error --")</f>
        <v>-- Error --</v>
      </c>
      <c r="Q310" s="19" t="str">
        <f>IFERROR(RiskRegister[[#This Row],[Inherent Impact Rating]]*RiskRegister[[#This Row],[Inherent Likelihood Rating]],"-- Error --")</f>
        <v>-- Error --</v>
      </c>
      <c r="R310" s="18" t="s">
        <v>111</v>
      </c>
      <c r="T310" s="18" t="s">
        <v>112</v>
      </c>
      <c r="U310" s="19" t="str">
        <f>VLOOKUP(RiskRegister[[#This Row],[Residual Impact Level]],'Rating factors'!$F$4:$G$9,2,FALSE)</f>
        <v>--- Error ---</v>
      </c>
      <c r="V310" s="18" t="s">
        <v>89</v>
      </c>
      <c r="W310" s="19" t="str">
        <f>VLOOKUP(RiskRegister[[#This Row],[Residual Likelihood Level]],'Rating factors'!$F$16:$G$21,2,FALSE)</f>
        <v>--- Error ---</v>
      </c>
      <c r="X310" s="19" t="str">
        <f>IFERROR(VLOOKUP(RiskRegister[[#This Row],[Residual Risk Rating]],'Rating factors'!$F$30:$G$44,2,FALSE),"-- Error --")</f>
        <v>-- Error --</v>
      </c>
      <c r="Y310" s="19" t="str">
        <f>IFERROR(RiskRegister[[#This Row],[Residual Impact Rating]]*RiskRegister[[#This Row],[Residual Likelihood Rating]],"-- Error --")</f>
        <v>-- Error --</v>
      </c>
      <c r="Z310" s="18" t="s">
        <v>113</v>
      </c>
      <c r="AB310" s="61"/>
      <c r="AD310" s="22" t="str">
        <f ca="1">IF(ISBLANK(RiskRegister[[#This Row],[Risk Due Date]]), "Missing Risk Due Date", IF(RiskRegister[[#This Row],[Risk Due Date]] &lt; TODAY(), "Overdue", "Not Overdue"))</f>
        <v>Missing Risk Due Date</v>
      </c>
      <c r="AF310" s="22" t="str">
        <f>IF(ISBLANK(RiskRegister[[#This Row],[Risk Due Date]]), "Missing Risk Due Date", TEXT(RiskRegister[[#This Row],[Risk Due Date]], "YYYY-MM"))</f>
        <v>Missing Risk Due Date</v>
      </c>
      <c r="AG310" s="22" t="str">
        <f>IF(RiskRegister[[#This Row],[Created Date]]="","Created Date missing",(TEXT(RiskRegister[[#This Row],[Created Date]],"mmm") &amp; "-" &amp; YEAR(RiskRegister[[#This Row],[Created Date]])))</f>
        <v>Created Date missing</v>
      </c>
      <c r="AH310" s="79">
        <f>IF(RiskRegister[[#This Row],[Risk Status]]="Closed",RiskRegister[[#This Row],[Risk Close Date]],RiskRegister[[#This Row],[Risk Due Date]])</f>
        <v>0</v>
      </c>
      <c r="AI310" s="79">
        <f>IF(RiskRegister[[#This Row],[Risk-Change-Date]]=0,DATE(2030,1,1),RiskRegister[[#This Row],[Risk-Change-Date]])</f>
        <v>47484</v>
      </c>
      <c r="AJ310" s="22" t="str">
        <f>RiskRegister[[#This Row],[Inherent Impact Level]]&amp;"-"&amp;RiskRegister[[#This Row],[Inherent Likelihood Level]]</f>
        <v>-- Select Impact ----- Select Likelihood --</v>
      </c>
      <c r="AK310" s="22" t="str">
        <f>RiskRegister[[#This Row],[Residual Impact Level]]&amp;"-"&amp;RiskRegister[[#This Row],[Residual Likelihood Level]]</f>
        <v>-- Select Impact ----- Select Likelihood --</v>
      </c>
      <c r="AL310" s="22" t="str">
        <f t="shared" si="8"/>
        <v>Error</v>
      </c>
      <c r="AM310" s="22" t="str">
        <f>IF(RiskRegister[[#This Row],[Risk Status]]="Closed",RiskRegister[[#This Row],[Residual Impact Level]],RiskRegister[[#This Row],[Inherent Impact Level]])</f>
        <v>-- Select Impact --</v>
      </c>
      <c r="AN310" s="22" t="str">
        <f>IF(RiskRegister[[#This Row],[Risk Status]]="Closed",RiskRegister[[#This Row],[Residual Likelihood Level]],RiskRegister[[#This Row],[Inherent Likelihood Level]])</f>
        <v>-- Select Likelihood --</v>
      </c>
      <c r="AO310" s="22" t="str">
        <f>IF(RiskRegister[[#This Row],[Risk Status]]="Closed",RiskRegister[[#This Row],[Residual-I-L-Combo]],RiskRegister[[#This Row],[Inherent-I-L-Combo]])</f>
        <v>-- Select Impact ----- Select Likelihood --</v>
      </c>
      <c r="AP310" s="22" t="str">
        <f t="shared" si="9"/>
        <v>-- Error --</v>
      </c>
    </row>
    <row r="311" spans="1:42" s="18" customFormat="1" ht="64" x14ac:dyDescent="0.2">
      <c r="A311" s="18">
        <v>308</v>
      </c>
      <c r="G311" s="18" t="s">
        <v>87</v>
      </c>
      <c r="I311" s="18" t="s">
        <v>85</v>
      </c>
      <c r="L311" s="18" t="s">
        <v>112</v>
      </c>
      <c r="M311" s="19" t="str">
        <f>VLOOKUP(RiskRegister[[#This Row],[Inherent Impact Level]],'Rating factors'!$F$4:$G$9,2,FALSE)</f>
        <v>--- Error ---</v>
      </c>
      <c r="N311" s="18" t="s">
        <v>89</v>
      </c>
      <c r="O311" s="19" t="str">
        <f>VLOOKUP(RiskRegister[[#This Row],[Inherent Likelihood Level]],'Rating factors'!$F$16:$G$21,2,FALSE)</f>
        <v>--- Error ---</v>
      </c>
      <c r="P311" s="19" t="str">
        <f>IFERROR(VLOOKUP(RiskRegister[[#This Row],[Inherent Risk Rating]],'Rating factors'!$F$30:$G$44,2,FALSE),"-- Error --")</f>
        <v>-- Error --</v>
      </c>
      <c r="Q311" s="19" t="str">
        <f>IFERROR(RiskRegister[[#This Row],[Inherent Impact Rating]]*RiskRegister[[#This Row],[Inherent Likelihood Rating]],"-- Error --")</f>
        <v>-- Error --</v>
      </c>
      <c r="R311" s="18" t="s">
        <v>111</v>
      </c>
      <c r="T311" s="18" t="s">
        <v>112</v>
      </c>
      <c r="U311" s="19" t="str">
        <f>VLOOKUP(RiskRegister[[#This Row],[Residual Impact Level]],'Rating factors'!$F$4:$G$9,2,FALSE)</f>
        <v>--- Error ---</v>
      </c>
      <c r="V311" s="18" t="s">
        <v>89</v>
      </c>
      <c r="W311" s="19" t="str">
        <f>VLOOKUP(RiskRegister[[#This Row],[Residual Likelihood Level]],'Rating factors'!$F$16:$G$21,2,FALSE)</f>
        <v>--- Error ---</v>
      </c>
      <c r="X311" s="19" t="str">
        <f>IFERROR(VLOOKUP(RiskRegister[[#This Row],[Residual Risk Rating]],'Rating factors'!$F$30:$G$44,2,FALSE),"-- Error --")</f>
        <v>-- Error --</v>
      </c>
      <c r="Y311" s="19" t="str">
        <f>IFERROR(RiskRegister[[#This Row],[Residual Impact Rating]]*RiskRegister[[#This Row],[Residual Likelihood Rating]],"-- Error --")</f>
        <v>-- Error --</v>
      </c>
      <c r="Z311" s="18" t="s">
        <v>113</v>
      </c>
      <c r="AB311" s="61"/>
      <c r="AD311" s="22" t="str">
        <f ca="1">IF(ISBLANK(RiskRegister[[#This Row],[Risk Due Date]]), "Missing Risk Due Date", IF(RiskRegister[[#This Row],[Risk Due Date]] &lt; TODAY(), "Overdue", "Not Overdue"))</f>
        <v>Missing Risk Due Date</v>
      </c>
      <c r="AF311" s="22" t="str">
        <f>IF(ISBLANK(RiskRegister[[#This Row],[Risk Due Date]]), "Missing Risk Due Date", TEXT(RiskRegister[[#This Row],[Risk Due Date]], "YYYY-MM"))</f>
        <v>Missing Risk Due Date</v>
      </c>
      <c r="AG311" s="22" t="str">
        <f>IF(RiskRegister[[#This Row],[Created Date]]="","Created Date missing",(TEXT(RiskRegister[[#This Row],[Created Date]],"mmm") &amp; "-" &amp; YEAR(RiskRegister[[#This Row],[Created Date]])))</f>
        <v>Created Date missing</v>
      </c>
      <c r="AH311" s="79">
        <f>IF(RiskRegister[[#This Row],[Risk Status]]="Closed",RiskRegister[[#This Row],[Risk Close Date]],RiskRegister[[#This Row],[Risk Due Date]])</f>
        <v>0</v>
      </c>
      <c r="AI311" s="79">
        <f>IF(RiskRegister[[#This Row],[Risk-Change-Date]]=0,DATE(2030,1,1),RiskRegister[[#This Row],[Risk-Change-Date]])</f>
        <v>47484</v>
      </c>
      <c r="AJ311" s="22" t="str">
        <f>RiskRegister[[#This Row],[Inherent Impact Level]]&amp;"-"&amp;RiskRegister[[#This Row],[Inherent Likelihood Level]]</f>
        <v>-- Select Impact ----- Select Likelihood --</v>
      </c>
      <c r="AK311" s="22" t="str">
        <f>RiskRegister[[#This Row],[Residual Impact Level]]&amp;"-"&amp;RiskRegister[[#This Row],[Residual Likelihood Level]]</f>
        <v>-- Select Impact ----- Select Likelihood --</v>
      </c>
      <c r="AL311" s="22" t="str">
        <f t="shared" si="8"/>
        <v>Error</v>
      </c>
      <c r="AM311" s="22" t="str">
        <f>IF(RiskRegister[[#This Row],[Risk Status]]="Closed",RiskRegister[[#This Row],[Residual Impact Level]],RiskRegister[[#This Row],[Inherent Impact Level]])</f>
        <v>-- Select Impact --</v>
      </c>
      <c r="AN311" s="22" t="str">
        <f>IF(RiskRegister[[#This Row],[Risk Status]]="Closed",RiskRegister[[#This Row],[Residual Likelihood Level]],RiskRegister[[#This Row],[Inherent Likelihood Level]])</f>
        <v>-- Select Likelihood --</v>
      </c>
      <c r="AO311" s="22" t="str">
        <f>IF(RiskRegister[[#This Row],[Risk Status]]="Closed",RiskRegister[[#This Row],[Residual-I-L-Combo]],RiskRegister[[#This Row],[Inherent-I-L-Combo]])</f>
        <v>-- Select Impact ----- Select Likelihood --</v>
      </c>
      <c r="AP311" s="22" t="str">
        <f t="shared" si="9"/>
        <v>-- Error --</v>
      </c>
    </row>
    <row r="312" spans="1:42" s="18" customFormat="1" ht="64" x14ac:dyDescent="0.2">
      <c r="A312" s="18">
        <v>309</v>
      </c>
      <c r="G312" s="18" t="s">
        <v>87</v>
      </c>
      <c r="I312" s="18" t="s">
        <v>85</v>
      </c>
      <c r="L312" s="18" t="s">
        <v>112</v>
      </c>
      <c r="M312" s="19" t="str">
        <f>VLOOKUP(RiskRegister[[#This Row],[Inherent Impact Level]],'Rating factors'!$F$4:$G$9,2,FALSE)</f>
        <v>--- Error ---</v>
      </c>
      <c r="N312" s="18" t="s">
        <v>89</v>
      </c>
      <c r="O312" s="19" t="str">
        <f>VLOOKUP(RiskRegister[[#This Row],[Inherent Likelihood Level]],'Rating factors'!$F$16:$G$21,2,FALSE)</f>
        <v>--- Error ---</v>
      </c>
      <c r="P312" s="19" t="str">
        <f>IFERROR(VLOOKUP(RiskRegister[[#This Row],[Inherent Risk Rating]],'Rating factors'!$F$30:$G$44,2,FALSE),"-- Error --")</f>
        <v>-- Error --</v>
      </c>
      <c r="Q312" s="19" t="str">
        <f>IFERROR(RiskRegister[[#This Row],[Inherent Impact Rating]]*RiskRegister[[#This Row],[Inherent Likelihood Rating]],"-- Error --")</f>
        <v>-- Error --</v>
      </c>
      <c r="R312" s="18" t="s">
        <v>111</v>
      </c>
      <c r="T312" s="18" t="s">
        <v>112</v>
      </c>
      <c r="U312" s="19" t="str">
        <f>VLOOKUP(RiskRegister[[#This Row],[Residual Impact Level]],'Rating factors'!$F$4:$G$9,2,FALSE)</f>
        <v>--- Error ---</v>
      </c>
      <c r="V312" s="18" t="s">
        <v>89</v>
      </c>
      <c r="W312" s="19" t="str">
        <f>VLOOKUP(RiskRegister[[#This Row],[Residual Likelihood Level]],'Rating factors'!$F$16:$G$21,2,FALSE)</f>
        <v>--- Error ---</v>
      </c>
      <c r="X312" s="19" t="str">
        <f>IFERROR(VLOOKUP(RiskRegister[[#This Row],[Residual Risk Rating]],'Rating factors'!$F$30:$G$44,2,FALSE),"-- Error --")</f>
        <v>-- Error --</v>
      </c>
      <c r="Y312" s="19" t="str">
        <f>IFERROR(RiskRegister[[#This Row],[Residual Impact Rating]]*RiskRegister[[#This Row],[Residual Likelihood Rating]],"-- Error --")</f>
        <v>-- Error --</v>
      </c>
      <c r="Z312" s="18" t="s">
        <v>113</v>
      </c>
      <c r="AB312" s="61"/>
      <c r="AD312" s="22" t="str">
        <f ca="1">IF(ISBLANK(RiskRegister[[#This Row],[Risk Due Date]]), "Missing Risk Due Date", IF(RiskRegister[[#This Row],[Risk Due Date]] &lt; TODAY(), "Overdue", "Not Overdue"))</f>
        <v>Missing Risk Due Date</v>
      </c>
      <c r="AF312" s="22" t="str">
        <f>IF(ISBLANK(RiskRegister[[#This Row],[Risk Due Date]]), "Missing Risk Due Date", TEXT(RiskRegister[[#This Row],[Risk Due Date]], "YYYY-MM"))</f>
        <v>Missing Risk Due Date</v>
      </c>
      <c r="AG312" s="22" t="str">
        <f>IF(RiskRegister[[#This Row],[Created Date]]="","Created Date missing",(TEXT(RiskRegister[[#This Row],[Created Date]],"mmm") &amp; "-" &amp; YEAR(RiskRegister[[#This Row],[Created Date]])))</f>
        <v>Created Date missing</v>
      </c>
      <c r="AH312" s="79">
        <f>IF(RiskRegister[[#This Row],[Risk Status]]="Closed",RiskRegister[[#This Row],[Risk Close Date]],RiskRegister[[#This Row],[Risk Due Date]])</f>
        <v>0</v>
      </c>
      <c r="AI312" s="79">
        <f>IF(RiskRegister[[#This Row],[Risk-Change-Date]]=0,DATE(2030,1,1),RiskRegister[[#This Row],[Risk-Change-Date]])</f>
        <v>47484</v>
      </c>
      <c r="AJ312" s="22" t="str">
        <f>RiskRegister[[#This Row],[Inherent Impact Level]]&amp;"-"&amp;RiskRegister[[#This Row],[Inherent Likelihood Level]]</f>
        <v>-- Select Impact ----- Select Likelihood --</v>
      </c>
      <c r="AK312" s="22" t="str">
        <f>RiskRegister[[#This Row],[Residual Impact Level]]&amp;"-"&amp;RiskRegister[[#This Row],[Residual Likelihood Level]]</f>
        <v>-- Select Impact ----- Select Likelihood --</v>
      </c>
      <c r="AL312" s="22" t="str">
        <f t="shared" si="8"/>
        <v>Error</v>
      </c>
      <c r="AM312" s="22" t="str">
        <f>IF(RiskRegister[[#This Row],[Risk Status]]="Closed",RiskRegister[[#This Row],[Residual Impact Level]],RiskRegister[[#This Row],[Inherent Impact Level]])</f>
        <v>-- Select Impact --</v>
      </c>
      <c r="AN312" s="22" t="str">
        <f>IF(RiskRegister[[#This Row],[Risk Status]]="Closed",RiskRegister[[#This Row],[Residual Likelihood Level]],RiskRegister[[#This Row],[Inherent Likelihood Level]])</f>
        <v>-- Select Likelihood --</v>
      </c>
      <c r="AO312" s="22" t="str">
        <f>IF(RiskRegister[[#This Row],[Risk Status]]="Closed",RiskRegister[[#This Row],[Residual-I-L-Combo]],RiskRegister[[#This Row],[Inherent-I-L-Combo]])</f>
        <v>-- Select Impact ----- Select Likelihood --</v>
      </c>
      <c r="AP312" s="22" t="str">
        <f t="shared" si="9"/>
        <v>-- Error --</v>
      </c>
    </row>
    <row r="313" spans="1:42" s="18" customFormat="1" ht="64" x14ac:dyDescent="0.2">
      <c r="A313" s="18">
        <v>310</v>
      </c>
      <c r="G313" s="18" t="s">
        <v>87</v>
      </c>
      <c r="I313" s="18" t="s">
        <v>85</v>
      </c>
      <c r="L313" s="18" t="s">
        <v>112</v>
      </c>
      <c r="M313" s="19" t="str">
        <f>VLOOKUP(RiskRegister[[#This Row],[Inherent Impact Level]],'Rating factors'!$F$4:$G$9,2,FALSE)</f>
        <v>--- Error ---</v>
      </c>
      <c r="N313" s="18" t="s">
        <v>89</v>
      </c>
      <c r="O313" s="19" t="str">
        <f>VLOOKUP(RiskRegister[[#This Row],[Inherent Likelihood Level]],'Rating factors'!$F$16:$G$21,2,FALSE)</f>
        <v>--- Error ---</v>
      </c>
      <c r="P313" s="19" t="str">
        <f>IFERROR(VLOOKUP(RiskRegister[[#This Row],[Inherent Risk Rating]],'Rating factors'!$F$30:$G$44,2,FALSE),"-- Error --")</f>
        <v>-- Error --</v>
      </c>
      <c r="Q313" s="19" t="str">
        <f>IFERROR(RiskRegister[[#This Row],[Inherent Impact Rating]]*RiskRegister[[#This Row],[Inherent Likelihood Rating]],"-- Error --")</f>
        <v>-- Error --</v>
      </c>
      <c r="R313" s="18" t="s">
        <v>111</v>
      </c>
      <c r="T313" s="18" t="s">
        <v>112</v>
      </c>
      <c r="U313" s="19" t="str">
        <f>VLOOKUP(RiskRegister[[#This Row],[Residual Impact Level]],'Rating factors'!$F$4:$G$9,2,FALSE)</f>
        <v>--- Error ---</v>
      </c>
      <c r="V313" s="18" t="s">
        <v>89</v>
      </c>
      <c r="W313" s="19" t="str">
        <f>VLOOKUP(RiskRegister[[#This Row],[Residual Likelihood Level]],'Rating factors'!$F$16:$G$21,2,FALSE)</f>
        <v>--- Error ---</v>
      </c>
      <c r="X313" s="19" t="str">
        <f>IFERROR(VLOOKUP(RiskRegister[[#This Row],[Residual Risk Rating]],'Rating factors'!$F$30:$G$44,2,FALSE),"-- Error --")</f>
        <v>-- Error --</v>
      </c>
      <c r="Y313" s="19" t="str">
        <f>IFERROR(RiskRegister[[#This Row],[Residual Impact Rating]]*RiskRegister[[#This Row],[Residual Likelihood Rating]],"-- Error --")</f>
        <v>-- Error --</v>
      </c>
      <c r="Z313" s="18" t="s">
        <v>113</v>
      </c>
      <c r="AB313" s="61"/>
      <c r="AD313" s="22" t="str">
        <f ca="1">IF(ISBLANK(RiskRegister[[#This Row],[Risk Due Date]]), "Missing Risk Due Date", IF(RiskRegister[[#This Row],[Risk Due Date]] &lt; TODAY(), "Overdue", "Not Overdue"))</f>
        <v>Missing Risk Due Date</v>
      </c>
      <c r="AF313" s="22" t="str">
        <f>IF(ISBLANK(RiskRegister[[#This Row],[Risk Due Date]]), "Missing Risk Due Date", TEXT(RiskRegister[[#This Row],[Risk Due Date]], "YYYY-MM"))</f>
        <v>Missing Risk Due Date</v>
      </c>
      <c r="AG313" s="22" t="str">
        <f>IF(RiskRegister[[#This Row],[Created Date]]="","Created Date missing",(TEXT(RiskRegister[[#This Row],[Created Date]],"mmm") &amp; "-" &amp; YEAR(RiskRegister[[#This Row],[Created Date]])))</f>
        <v>Created Date missing</v>
      </c>
      <c r="AH313" s="79">
        <f>IF(RiskRegister[[#This Row],[Risk Status]]="Closed",RiskRegister[[#This Row],[Risk Close Date]],RiskRegister[[#This Row],[Risk Due Date]])</f>
        <v>0</v>
      </c>
      <c r="AI313" s="79">
        <f>IF(RiskRegister[[#This Row],[Risk-Change-Date]]=0,DATE(2030,1,1),RiskRegister[[#This Row],[Risk-Change-Date]])</f>
        <v>47484</v>
      </c>
      <c r="AJ313" s="22" t="str">
        <f>RiskRegister[[#This Row],[Inherent Impact Level]]&amp;"-"&amp;RiskRegister[[#This Row],[Inherent Likelihood Level]]</f>
        <v>-- Select Impact ----- Select Likelihood --</v>
      </c>
      <c r="AK313" s="22" t="str">
        <f>RiskRegister[[#This Row],[Residual Impact Level]]&amp;"-"&amp;RiskRegister[[#This Row],[Residual Likelihood Level]]</f>
        <v>-- Select Impact ----- Select Likelihood --</v>
      </c>
      <c r="AL313" s="22" t="str">
        <f t="shared" si="8"/>
        <v>Error</v>
      </c>
      <c r="AM313" s="22" t="str">
        <f>IF(RiskRegister[[#This Row],[Risk Status]]="Closed",RiskRegister[[#This Row],[Residual Impact Level]],RiskRegister[[#This Row],[Inherent Impact Level]])</f>
        <v>-- Select Impact --</v>
      </c>
      <c r="AN313" s="22" t="str">
        <f>IF(RiskRegister[[#This Row],[Risk Status]]="Closed",RiskRegister[[#This Row],[Residual Likelihood Level]],RiskRegister[[#This Row],[Inherent Likelihood Level]])</f>
        <v>-- Select Likelihood --</v>
      </c>
      <c r="AO313" s="22" t="str">
        <f>IF(RiskRegister[[#This Row],[Risk Status]]="Closed",RiskRegister[[#This Row],[Residual-I-L-Combo]],RiskRegister[[#This Row],[Inherent-I-L-Combo]])</f>
        <v>-- Select Impact ----- Select Likelihood --</v>
      </c>
      <c r="AP313" s="22" t="str">
        <f t="shared" si="9"/>
        <v>-- Error --</v>
      </c>
    </row>
    <row r="314" spans="1:42" s="18" customFormat="1" ht="64" x14ac:dyDescent="0.2">
      <c r="A314" s="18">
        <v>311</v>
      </c>
      <c r="G314" s="18" t="s">
        <v>87</v>
      </c>
      <c r="I314" s="18" t="s">
        <v>85</v>
      </c>
      <c r="L314" s="18" t="s">
        <v>112</v>
      </c>
      <c r="M314" s="19" t="str">
        <f>VLOOKUP(RiskRegister[[#This Row],[Inherent Impact Level]],'Rating factors'!$F$4:$G$9,2,FALSE)</f>
        <v>--- Error ---</v>
      </c>
      <c r="N314" s="18" t="s">
        <v>89</v>
      </c>
      <c r="O314" s="19" t="str">
        <f>VLOOKUP(RiskRegister[[#This Row],[Inherent Likelihood Level]],'Rating factors'!$F$16:$G$21,2,FALSE)</f>
        <v>--- Error ---</v>
      </c>
      <c r="P314" s="19" t="str">
        <f>IFERROR(VLOOKUP(RiskRegister[[#This Row],[Inherent Risk Rating]],'Rating factors'!$F$30:$G$44,2,FALSE),"-- Error --")</f>
        <v>-- Error --</v>
      </c>
      <c r="Q314" s="19" t="str">
        <f>IFERROR(RiskRegister[[#This Row],[Inherent Impact Rating]]*RiskRegister[[#This Row],[Inherent Likelihood Rating]],"-- Error --")</f>
        <v>-- Error --</v>
      </c>
      <c r="R314" s="18" t="s">
        <v>111</v>
      </c>
      <c r="T314" s="18" t="s">
        <v>112</v>
      </c>
      <c r="U314" s="19" t="str">
        <f>VLOOKUP(RiskRegister[[#This Row],[Residual Impact Level]],'Rating factors'!$F$4:$G$9,2,FALSE)</f>
        <v>--- Error ---</v>
      </c>
      <c r="V314" s="18" t="s">
        <v>89</v>
      </c>
      <c r="W314" s="19" t="str">
        <f>VLOOKUP(RiskRegister[[#This Row],[Residual Likelihood Level]],'Rating factors'!$F$16:$G$21,2,FALSE)</f>
        <v>--- Error ---</v>
      </c>
      <c r="X314" s="19" t="str">
        <f>IFERROR(VLOOKUP(RiskRegister[[#This Row],[Residual Risk Rating]],'Rating factors'!$F$30:$G$44,2,FALSE),"-- Error --")</f>
        <v>-- Error --</v>
      </c>
      <c r="Y314" s="19" t="str">
        <f>IFERROR(RiskRegister[[#This Row],[Residual Impact Rating]]*RiskRegister[[#This Row],[Residual Likelihood Rating]],"-- Error --")</f>
        <v>-- Error --</v>
      </c>
      <c r="Z314" s="18" t="s">
        <v>113</v>
      </c>
      <c r="AB314" s="61"/>
      <c r="AD314" s="22" t="str">
        <f ca="1">IF(ISBLANK(RiskRegister[[#This Row],[Risk Due Date]]), "Missing Risk Due Date", IF(RiskRegister[[#This Row],[Risk Due Date]] &lt; TODAY(), "Overdue", "Not Overdue"))</f>
        <v>Missing Risk Due Date</v>
      </c>
      <c r="AF314" s="22" t="str">
        <f>IF(ISBLANK(RiskRegister[[#This Row],[Risk Due Date]]), "Missing Risk Due Date", TEXT(RiskRegister[[#This Row],[Risk Due Date]], "YYYY-MM"))</f>
        <v>Missing Risk Due Date</v>
      </c>
      <c r="AG314" s="22" t="str">
        <f>IF(RiskRegister[[#This Row],[Created Date]]="","Created Date missing",(TEXT(RiskRegister[[#This Row],[Created Date]],"mmm") &amp; "-" &amp; YEAR(RiskRegister[[#This Row],[Created Date]])))</f>
        <v>Created Date missing</v>
      </c>
      <c r="AH314" s="79">
        <f>IF(RiskRegister[[#This Row],[Risk Status]]="Closed",RiskRegister[[#This Row],[Risk Close Date]],RiskRegister[[#This Row],[Risk Due Date]])</f>
        <v>0</v>
      </c>
      <c r="AI314" s="79">
        <f>IF(RiskRegister[[#This Row],[Risk-Change-Date]]=0,DATE(2030,1,1),RiskRegister[[#This Row],[Risk-Change-Date]])</f>
        <v>47484</v>
      </c>
      <c r="AJ314" s="22" t="str">
        <f>RiskRegister[[#This Row],[Inherent Impact Level]]&amp;"-"&amp;RiskRegister[[#This Row],[Inherent Likelihood Level]]</f>
        <v>-- Select Impact ----- Select Likelihood --</v>
      </c>
      <c r="AK314" s="22" t="str">
        <f>RiskRegister[[#This Row],[Residual Impact Level]]&amp;"-"&amp;RiskRegister[[#This Row],[Residual Likelihood Level]]</f>
        <v>-- Select Impact ----- Select Likelihood --</v>
      </c>
      <c r="AL314" s="22" t="str">
        <f t="shared" si="8"/>
        <v>Error</v>
      </c>
      <c r="AM314" s="22" t="str">
        <f>IF(RiskRegister[[#This Row],[Risk Status]]="Closed",RiskRegister[[#This Row],[Residual Impact Level]],RiskRegister[[#This Row],[Inherent Impact Level]])</f>
        <v>-- Select Impact --</v>
      </c>
      <c r="AN314" s="22" t="str">
        <f>IF(RiskRegister[[#This Row],[Risk Status]]="Closed",RiskRegister[[#This Row],[Residual Likelihood Level]],RiskRegister[[#This Row],[Inherent Likelihood Level]])</f>
        <v>-- Select Likelihood --</v>
      </c>
      <c r="AO314" s="22" t="str">
        <f>IF(RiskRegister[[#This Row],[Risk Status]]="Closed",RiskRegister[[#This Row],[Residual-I-L-Combo]],RiskRegister[[#This Row],[Inherent-I-L-Combo]])</f>
        <v>-- Select Impact ----- Select Likelihood --</v>
      </c>
      <c r="AP314" s="22" t="str">
        <f t="shared" si="9"/>
        <v>-- Error --</v>
      </c>
    </row>
    <row r="315" spans="1:42" s="18" customFormat="1" ht="64" x14ac:dyDescent="0.2">
      <c r="A315" s="18">
        <v>312</v>
      </c>
      <c r="G315" s="18" t="s">
        <v>87</v>
      </c>
      <c r="I315" s="18" t="s">
        <v>85</v>
      </c>
      <c r="L315" s="18" t="s">
        <v>112</v>
      </c>
      <c r="M315" s="19" t="str">
        <f>VLOOKUP(RiskRegister[[#This Row],[Inherent Impact Level]],'Rating factors'!$F$4:$G$9,2,FALSE)</f>
        <v>--- Error ---</v>
      </c>
      <c r="N315" s="18" t="s">
        <v>89</v>
      </c>
      <c r="O315" s="19" t="str">
        <f>VLOOKUP(RiskRegister[[#This Row],[Inherent Likelihood Level]],'Rating factors'!$F$16:$G$21,2,FALSE)</f>
        <v>--- Error ---</v>
      </c>
      <c r="P315" s="19" t="str">
        <f>IFERROR(VLOOKUP(RiskRegister[[#This Row],[Inherent Risk Rating]],'Rating factors'!$F$30:$G$44,2,FALSE),"-- Error --")</f>
        <v>-- Error --</v>
      </c>
      <c r="Q315" s="19" t="str">
        <f>IFERROR(RiskRegister[[#This Row],[Inherent Impact Rating]]*RiskRegister[[#This Row],[Inherent Likelihood Rating]],"-- Error --")</f>
        <v>-- Error --</v>
      </c>
      <c r="R315" s="18" t="s">
        <v>111</v>
      </c>
      <c r="T315" s="18" t="s">
        <v>112</v>
      </c>
      <c r="U315" s="19" t="str">
        <f>VLOOKUP(RiskRegister[[#This Row],[Residual Impact Level]],'Rating factors'!$F$4:$G$9,2,FALSE)</f>
        <v>--- Error ---</v>
      </c>
      <c r="V315" s="18" t="s">
        <v>89</v>
      </c>
      <c r="W315" s="19" t="str">
        <f>VLOOKUP(RiskRegister[[#This Row],[Residual Likelihood Level]],'Rating factors'!$F$16:$G$21,2,FALSE)</f>
        <v>--- Error ---</v>
      </c>
      <c r="X315" s="19" t="str">
        <f>IFERROR(VLOOKUP(RiskRegister[[#This Row],[Residual Risk Rating]],'Rating factors'!$F$30:$G$44,2,FALSE),"-- Error --")</f>
        <v>-- Error --</v>
      </c>
      <c r="Y315" s="19" t="str">
        <f>IFERROR(RiskRegister[[#This Row],[Residual Impact Rating]]*RiskRegister[[#This Row],[Residual Likelihood Rating]],"-- Error --")</f>
        <v>-- Error --</v>
      </c>
      <c r="Z315" s="18" t="s">
        <v>113</v>
      </c>
      <c r="AB315" s="61"/>
      <c r="AD315" s="22" t="str">
        <f ca="1">IF(ISBLANK(RiskRegister[[#This Row],[Risk Due Date]]), "Missing Risk Due Date", IF(RiskRegister[[#This Row],[Risk Due Date]] &lt; TODAY(), "Overdue", "Not Overdue"))</f>
        <v>Missing Risk Due Date</v>
      </c>
      <c r="AF315" s="22" t="str">
        <f>IF(ISBLANK(RiskRegister[[#This Row],[Risk Due Date]]), "Missing Risk Due Date", TEXT(RiskRegister[[#This Row],[Risk Due Date]], "YYYY-MM"))</f>
        <v>Missing Risk Due Date</v>
      </c>
      <c r="AG315" s="22" t="str">
        <f>IF(RiskRegister[[#This Row],[Created Date]]="","Created Date missing",(TEXT(RiskRegister[[#This Row],[Created Date]],"mmm") &amp; "-" &amp; YEAR(RiskRegister[[#This Row],[Created Date]])))</f>
        <v>Created Date missing</v>
      </c>
      <c r="AH315" s="79">
        <f>IF(RiskRegister[[#This Row],[Risk Status]]="Closed",RiskRegister[[#This Row],[Risk Close Date]],RiskRegister[[#This Row],[Risk Due Date]])</f>
        <v>0</v>
      </c>
      <c r="AI315" s="79">
        <f>IF(RiskRegister[[#This Row],[Risk-Change-Date]]=0,DATE(2030,1,1),RiskRegister[[#This Row],[Risk-Change-Date]])</f>
        <v>47484</v>
      </c>
      <c r="AJ315" s="22" t="str">
        <f>RiskRegister[[#This Row],[Inherent Impact Level]]&amp;"-"&amp;RiskRegister[[#This Row],[Inherent Likelihood Level]]</f>
        <v>-- Select Impact ----- Select Likelihood --</v>
      </c>
      <c r="AK315" s="22" t="str">
        <f>RiskRegister[[#This Row],[Residual Impact Level]]&amp;"-"&amp;RiskRegister[[#This Row],[Residual Likelihood Level]]</f>
        <v>-- Select Impact ----- Select Likelihood --</v>
      </c>
      <c r="AL315" s="22" t="str">
        <f t="shared" si="8"/>
        <v>Error</v>
      </c>
      <c r="AM315" s="22" t="str">
        <f>IF(RiskRegister[[#This Row],[Risk Status]]="Closed",RiskRegister[[#This Row],[Residual Impact Level]],RiskRegister[[#This Row],[Inherent Impact Level]])</f>
        <v>-- Select Impact --</v>
      </c>
      <c r="AN315" s="22" t="str">
        <f>IF(RiskRegister[[#This Row],[Risk Status]]="Closed",RiskRegister[[#This Row],[Residual Likelihood Level]],RiskRegister[[#This Row],[Inherent Likelihood Level]])</f>
        <v>-- Select Likelihood --</v>
      </c>
      <c r="AO315" s="22" t="str">
        <f>IF(RiskRegister[[#This Row],[Risk Status]]="Closed",RiskRegister[[#This Row],[Residual-I-L-Combo]],RiskRegister[[#This Row],[Inherent-I-L-Combo]])</f>
        <v>-- Select Impact ----- Select Likelihood --</v>
      </c>
      <c r="AP315" s="22" t="str">
        <f t="shared" si="9"/>
        <v>-- Error --</v>
      </c>
    </row>
    <row r="316" spans="1:42" s="18" customFormat="1" ht="64" x14ac:dyDescent="0.2">
      <c r="A316" s="18">
        <v>313</v>
      </c>
      <c r="G316" s="18" t="s">
        <v>87</v>
      </c>
      <c r="I316" s="18" t="s">
        <v>85</v>
      </c>
      <c r="L316" s="18" t="s">
        <v>112</v>
      </c>
      <c r="M316" s="19" t="str">
        <f>VLOOKUP(RiskRegister[[#This Row],[Inherent Impact Level]],'Rating factors'!$F$4:$G$9,2,FALSE)</f>
        <v>--- Error ---</v>
      </c>
      <c r="N316" s="18" t="s">
        <v>89</v>
      </c>
      <c r="O316" s="19" t="str">
        <f>VLOOKUP(RiskRegister[[#This Row],[Inherent Likelihood Level]],'Rating factors'!$F$16:$G$21,2,FALSE)</f>
        <v>--- Error ---</v>
      </c>
      <c r="P316" s="19" t="str">
        <f>IFERROR(VLOOKUP(RiskRegister[[#This Row],[Inherent Risk Rating]],'Rating factors'!$F$30:$G$44,2,FALSE),"-- Error --")</f>
        <v>-- Error --</v>
      </c>
      <c r="Q316" s="19" t="str">
        <f>IFERROR(RiskRegister[[#This Row],[Inherent Impact Rating]]*RiskRegister[[#This Row],[Inherent Likelihood Rating]],"-- Error --")</f>
        <v>-- Error --</v>
      </c>
      <c r="R316" s="18" t="s">
        <v>111</v>
      </c>
      <c r="T316" s="18" t="s">
        <v>112</v>
      </c>
      <c r="U316" s="19" t="str">
        <f>VLOOKUP(RiskRegister[[#This Row],[Residual Impact Level]],'Rating factors'!$F$4:$G$9,2,FALSE)</f>
        <v>--- Error ---</v>
      </c>
      <c r="V316" s="18" t="s">
        <v>89</v>
      </c>
      <c r="W316" s="19" t="str">
        <f>VLOOKUP(RiskRegister[[#This Row],[Residual Likelihood Level]],'Rating factors'!$F$16:$G$21,2,FALSE)</f>
        <v>--- Error ---</v>
      </c>
      <c r="X316" s="19" t="str">
        <f>IFERROR(VLOOKUP(RiskRegister[[#This Row],[Residual Risk Rating]],'Rating factors'!$F$30:$G$44,2,FALSE),"-- Error --")</f>
        <v>-- Error --</v>
      </c>
      <c r="Y316" s="19" t="str">
        <f>IFERROR(RiskRegister[[#This Row],[Residual Impact Rating]]*RiskRegister[[#This Row],[Residual Likelihood Rating]],"-- Error --")</f>
        <v>-- Error --</v>
      </c>
      <c r="Z316" s="18" t="s">
        <v>113</v>
      </c>
      <c r="AB316" s="61"/>
      <c r="AD316" s="22" t="str">
        <f ca="1">IF(ISBLANK(RiskRegister[[#This Row],[Risk Due Date]]), "Missing Risk Due Date", IF(RiskRegister[[#This Row],[Risk Due Date]] &lt; TODAY(), "Overdue", "Not Overdue"))</f>
        <v>Missing Risk Due Date</v>
      </c>
      <c r="AF316" s="22" t="str">
        <f>IF(ISBLANK(RiskRegister[[#This Row],[Risk Due Date]]), "Missing Risk Due Date", TEXT(RiskRegister[[#This Row],[Risk Due Date]], "YYYY-MM"))</f>
        <v>Missing Risk Due Date</v>
      </c>
      <c r="AG316" s="22" t="str">
        <f>IF(RiskRegister[[#This Row],[Created Date]]="","Created Date missing",(TEXT(RiskRegister[[#This Row],[Created Date]],"mmm") &amp; "-" &amp; YEAR(RiskRegister[[#This Row],[Created Date]])))</f>
        <v>Created Date missing</v>
      </c>
      <c r="AH316" s="79">
        <f>IF(RiskRegister[[#This Row],[Risk Status]]="Closed",RiskRegister[[#This Row],[Risk Close Date]],RiskRegister[[#This Row],[Risk Due Date]])</f>
        <v>0</v>
      </c>
      <c r="AI316" s="79">
        <f>IF(RiskRegister[[#This Row],[Risk-Change-Date]]=0,DATE(2030,1,1),RiskRegister[[#This Row],[Risk-Change-Date]])</f>
        <v>47484</v>
      </c>
      <c r="AJ316" s="22" t="str">
        <f>RiskRegister[[#This Row],[Inherent Impact Level]]&amp;"-"&amp;RiskRegister[[#This Row],[Inherent Likelihood Level]]</f>
        <v>-- Select Impact ----- Select Likelihood --</v>
      </c>
      <c r="AK316" s="22" t="str">
        <f>RiskRegister[[#This Row],[Residual Impact Level]]&amp;"-"&amp;RiskRegister[[#This Row],[Residual Likelihood Level]]</f>
        <v>-- Select Impact ----- Select Likelihood --</v>
      </c>
      <c r="AL316" s="22" t="str">
        <f t="shared" si="8"/>
        <v>Error</v>
      </c>
      <c r="AM316" s="22" t="str">
        <f>IF(RiskRegister[[#This Row],[Risk Status]]="Closed",RiskRegister[[#This Row],[Residual Impact Level]],RiskRegister[[#This Row],[Inherent Impact Level]])</f>
        <v>-- Select Impact --</v>
      </c>
      <c r="AN316" s="22" t="str">
        <f>IF(RiskRegister[[#This Row],[Risk Status]]="Closed",RiskRegister[[#This Row],[Residual Likelihood Level]],RiskRegister[[#This Row],[Inherent Likelihood Level]])</f>
        <v>-- Select Likelihood --</v>
      </c>
      <c r="AO316" s="22" t="str">
        <f>IF(RiskRegister[[#This Row],[Risk Status]]="Closed",RiskRegister[[#This Row],[Residual-I-L-Combo]],RiskRegister[[#This Row],[Inherent-I-L-Combo]])</f>
        <v>-- Select Impact ----- Select Likelihood --</v>
      </c>
      <c r="AP316" s="22" t="str">
        <f t="shared" si="9"/>
        <v>-- Error --</v>
      </c>
    </row>
    <row r="317" spans="1:42" s="18" customFormat="1" ht="64" x14ac:dyDescent="0.2">
      <c r="A317" s="18">
        <v>314</v>
      </c>
      <c r="G317" s="18" t="s">
        <v>87</v>
      </c>
      <c r="I317" s="18" t="s">
        <v>85</v>
      </c>
      <c r="L317" s="18" t="s">
        <v>112</v>
      </c>
      <c r="M317" s="19" t="str">
        <f>VLOOKUP(RiskRegister[[#This Row],[Inherent Impact Level]],'Rating factors'!$F$4:$G$9,2,FALSE)</f>
        <v>--- Error ---</v>
      </c>
      <c r="N317" s="18" t="s">
        <v>89</v>
      </c>
      <c r="O317" s="19" t="str">
        <f>VLOOKUP(RiskRegister[[#This Row],[Inherent Likelihood Level]],'Rating factors'!$F$16:$G$21,2,FALSE)</f>
        <v>--- Error ---</v>
      </c>
      <c r="P317" s="19" t="str">
        <f>IFERROR(VLOOKUP(RiskRegister[[#This Row],[Inherent Risk Rating]],'Rating factors'!$F$30:$G$44,2,FALSE),"-- Error --")</f>
        <v>-- Error --</v>
      </c>
      <c r="Q317" s="19" t="str">
        <f>IFERROR(RiskRegister[[#This Row],[Inherent Impact Rating]]*RiskRegister[[#This Row],[Inherent Likelihood Rating]],"-- Error --")</f>
        <v>-- Error --</v>
      </c>
      <c r="R317" s="18" t="s">
        <v>111</v>
      </c>
      <c r="T317" s="18" t="s">
        <v>112</v>
      </c>
      <c r="U317" s="19" t="str">
        <f>VLOOKUP(RiskRegister[[#This Row],[Residual Impact Level]],'Rating factors'!$F$4:$G$9,2,FALSE)</f>
        <v>--- Error ---</v>
      </c>
      <c r="V317" s="18" t="s">
        <v>89</v>
      </c>
      <c r="W317" s="19" t="str">
        <f>VLOOKUP(RiskRegister[[#This Row],[Residual Likelihood Level]],'Rating factors'!$F$16:$G$21,2,FALSE)</f>
        <v>--- Error ---</v>
      </c>
      <c r="X317" s="19" t="str">
        <f>IFERROR(VLOOKUP(RiskRegister[[#This Row],[Residual Risk Rating]],'Rating factors'!$F$30:$G$44,2,FALSE),"-- Error --")</f>
        <v>-- Error --</v>
      </c>
      <c r="Y317" s="19" t="str">
        <f>IFERROR(RiskRegister[[#This Row],[Residual Impact Rating]]*RiskRegister[[#This Row],[Residual Likelihood Rating]],"-- Error --")</f>
        <v>-- Error --</v>
      </c>
      <c r="Z317" s="18" t="s">
        <v>113</v>
      </c>
      <c r="AB317" s="61"/>
      <c r="AD317" s="22" t="str">
        <f ca="1">IF(ISBLANK(RiskRegister[[#This Row],[Risk Due Date]]), "Missing Risk Due Date", IF(RiskRegister[[#This Row],[Risk Due Date]] &lt; TODAY(), "Overdue", "Not Overdue"))</f>
        <v>Missing Risk Due Date</v>
      </c>
      <c r="AF317" s="22" t="str">
        <f>IF(ISBLANK(RiskRegister[[#This Row],[Risk Due Date]]), "Missing Risk Due Date", TEXT(RiskRegister[[#This Row],[Risk Due Date]], "YYYY-MM"))</f>
        <v>Missing Risk Due Date</v>
      </c>
      <c r="AG317" s="22" t="str">
        <f>IF(RiskRegister[[#This Row],[Created Date]]="","Created Date missing",(TEXT(RiskRegister[[#This Row],[Created Date]],"mmm") &amp; "-" &amp; YEAR(RiskRegister[[#This Row],[Created Date]])))</f>
        <v>Created Date missing</v>
      </c>
      <c r="AH317" s="79">
        <f>IF(RiskRegister[[#This Row],[Risk Status]]="Closed",RiskRegister[[#This Row],[Risk Close Date]],RiskRegister[[#This Row],[Risk Due Date]])</f>
        <v>0</v>
      </c>
      <c r="AI317" s="79">
        <f>IF(RiskRegister[[#This Row],[Risk-Change-Date]]=0,DATE(2030,1,1),RiskRegister[[#This Row],[Risk-Change-Date]])</f>
        <v>47484</v>
      </c>
      <c r="AJ317" s="22" t="str">
        <f>RiskRegister[[#This Row],[Inherent Impact Level]]&amp;"-"&amp;RiskRegister[[#This Row],[Inherent Likelihood Level]]</f>
        <v>-- Select Impact ----- Select Likelihood --</v>
      </c>
      <c r="AK317" s="22" t="str">
        <f>RiskRegister[[#This Row],[Residual Impact Level]]&amp;"-"&amp;RiskRegister[[#This Row],[Residual Likelihood Level]]</f>
        <v>-- Select Impact ----- Select Likelihood --</v>
      </c>
      <c r="AL317" s="22" t="str">
        <f t="shared" si="8"/>
        <v>Error</v>
      </c>
      <c r="AM317" s="22" t="str">
        <f>IF(RiskRegister[[#This Row],[Risk Status]]="Closed",RiskRegister[[#This Row],[Residual Impact Level]],RiskRegister[[#This Row],[Inherent Impact Level]])</f>
        <v>-- Select Impact --</v>
      </c>
      <c r="AN317" s="22" t="str">
        <f>IF(RiskRegister[[#This Row],[Risk Status]]="Closed",RiskRegister[[#This Row],[Residual Likelihood Level]],RiskRegister[[#This Row],[Inherent Likelihood Level]])</f>
        <v>-- Select Likelihood --</v>
      </c>
      <c r="AO317" s="22" t="str">
        <f>IF(RiskRegister[[#This Row],[Risk Status]]="Closed",RiskRegister[[#This Row],[Residual-I-L-Combo]],RiskRegister[[#This Row],[Inherent-I-L-Combo]])</f>
        <v>-- Select Impact ----- Select Likelihood --</v>
      </c>
      <c r="AP317" s="22" t="str">
        <f t="shared" si="9"/>
        <v>-- Error --</v>
      </c>
    </row>
    <row r="318" spans="1:42" s="18" customFormat="1" ht="64" x14ac:dyDescent="0.2">
      <c r="A318" s="18">
        <v>315</v>
      </c>
      <c r="G318" s="18" t="s">
        <v>87</v>
      </c>
      <c r="I318" s="18" t="s">
        <v>85</v>
      </c>
      <c r="L318" s="18" t="s">
        <v>112</v>
      </c>
      <c r="M318" s="19" t="str">
        <f>VLOOKUP(RiskRegister[[#This Row],[Inherent Impact Level]],'Rating factors'!$F$4:$G$9,2,FALSE)</f>
        <v>--- Error ---</v>
      </c>
      <c r="N318" s="18" t="s">
        <v>89</v>
      </c>
      <c r="O318" s="19" t="str">
        <f>VLOOKUP(RiskRegister[[#This Row],[Inherent Likelihood Level]],'Rating factors'!$F$16:$G$21,2,FALSE)</f>
        <v>--- Error ---</v>
      </c>
      <c r="P318" s="19" t="str">
        <f>IFERROR(VLOOKUP(RiskRegister[[#This Row],[Inherent Risk Rating]],'Rating factors'!$F$30:$G$44,2,FALSE),"-- Error --")</f>
        <v>-- Error --</v>
      </c>
      <c r="Q318" s="19" t="str">
        <f>IFERROR(RiskRegister[[#This Row],[Inherent Impact Rating]]*RiskRegister[[#This Row],[Inherent Likelihood Rating]],"-- Error --")</f>
        <v>-- Error --</v>
      </c>
      <c r="R318" s="18" t="s">
        <v>111</v>
      </c>
      <c r="T318" s="18" t="s">
        <v>112</v>
      </c>
      <c r="U318" s="19" t="str">
        <f>VLOOKUP(RiskRegister[[#This Row],[Residual Impact Level]],'Rating factors'!$F$4:$G$9,2,FALSE)</f>
        <v>--- Error ---</v>
      </c>
      <c r="V318" s="18" t="s">
        <v>89</v>
      </c>
      <c r="W318" s="19" t="str">
        <f>VLOOKUP(RiskRegister[[#This Row],[Residual Likelihood Level]],'Rating factors'!$F$16:$G$21,2,FALSE)</f>
        <v>--- Error ---</v>
      </c>
      <c r="X318" s="19" t="str">
        <f>IFERROR(VLOOKUP(RiskRegister[[#This Row],[Residual Risk Rating]],'Rating factors'!$F$30:$G$44,2,FALSE),"-- Error --")</f>
        <v>-- Error --</v>
      </c>
      <c r="Y318" s="19" t="str">
        <f>IFERROR(RiskRegister[[#This Row],[Residual Impact Rating]]*RiskRegister[[#This Row],[Residual Likelihood Rating]],"-- Error --")</f>
        <v>-- Error --</v>
      </c>
      <c r="Z318" s="18" t="s">
        <v>113</v>
      </c>
      <c r="AB318" s="61"/>
      <c r="AD318" s="22" t="str">
        <f ca="1">IF(ISBLANK(RiskRegister[[#This Row],[Risk Due Date]]), "Missing Risk Due Date", IF(RiskRegister[[#This Row],[Risk Due Date]] &lt; TODAY(), "Overdue", "Not Overdue"))</f>
        <v>Missing Risk Due Date</v>
      </c>
      <c r="AF318" s="22" t="str">
        <f>IF(ISBLANK(RiskRegister[[#This Row],[Risk Due Date]]), "Missing Risk Due Date", TEXT(RiskRegister[[#This Row],[Risk Due Date]], "YYYY-MM"))</f>
        <v>Missing Risk Due Date</v>
      </c>
      <c r="AG318" s="22" t="str">
        <f>IF(RiskRegister[[#This Row],[Created Date]]="","Created Date missing",(TEXT(RiskRegister[[#This Row],[Created Date]],"mmm") &amp; "-" &amp; YEAR(RiskRegister[[#This Row],[Created Date]])))</f>
        <v>Created Date missing</v>
      </c>
      <c r="AH318" s="79">
        <f>IF(RiskRegister[[#This Row],[Risk Status]]="Closed",RiskRegister[[#This Row],[Risk Close Date]],RiskRegister[[#This Row],[Risk Due Date]])</f>
        <v>0</v>
      </c>
      <c r="AI318" s="79">
        <f>IF(RiskRegister[[#This Row],[Risk-Change-Date]]=0,DATE(2030,1,1),RiskRegister[[#This Row],[Risk-Change-Date]])</f>
        <v>47484</v>
      </c>
      <c r="AJ318" s="22" t="str">
        <f>RiskRegister[[#This Row],[Inherent Impact Level]]&amp;"-"&amp;RiskRegister[[#This Row],[Inherent Likelihood Level]]</f>
        <v>-- Select Impact ----- Select Likelihood --</v>
      </c>
      <c r="AK318" s="22" t="str">
        <f>RiskRegister[[#This Row],[Residual Impact Level]]&amp;"-"&amp;RiskRegister[[#This Row],[Residual Likelihood Level]]</f>
        <v>-- Select Impact ----- Select Likelihood --</v>
      </c>
      <c r="AL318" s="22" t="str">
        <f t="shared" si="8"/>
        <v>Error</v>
      </c>
      <c r="AM318" s="22" t="str">
        <f>IF(RiskRegister[[#This Row],[Risk Status]]="Closed",RiskRegister[[#This Row],[Residual Impact Level]],RiskRegister[[#This Row],[Inherent Impact Level]])</f>
        <v>-- Select Impact --</v>
      </c>
      <c r="AN318" s="22" t="str">
        <f>IF(RiskRegister[[#This Row],[Risk Status]]="Closed",RiskRegister[[#This Row],[Residual Likelihood Level]],RiskRegister[[#This Row],[Inherent Likelihood Level]])</f>
        <v>-- Select Likelihood --</v>
      </c>
      <c r="AO318" s="22" t="str">
        <f>IF(RiskRegister[[#This Row],[Risk Status]]="Closed",RiskRegister[[#This Row],[Residual-I-L-Combo]],RiskRegister[[#This Row],[Inherent-I-L-Combo]])</f>
        <v>-- Select Impact ----- Select Likelihood --</v>
      </c>
      <c r="AP318" s="22" t="str">
        <f t="shared" si="9"/>
        <v>-- Error --</v>
      </c>
    </row>
    <row r="319" spans="1:42" s="18" customFormat="1" ht="64" x14ac:dyDescent="0.2">
      <c r="A319" s="18">
        <v>316</v>
      </c>
      <c r="G319" s="18" t="s">
        <v>87</v>
      </c>
      <c r="I319" s="18" t="s">
        <v>85</v>
      </c>
      <c r="L319" s="18" t="s">
        <v>112</v>
      </c>
      <c r="M319" s="19" t="str">
        <f>VLOOKUP(RiskRegister[[#This Row],[Inherent Impact Level]],'Rating factors'!$F$4:$G$9,2,FALSE)</f>
        <v>--- Error ---</v>
      </c>
      <c r="N319" s="18" t="s">
        <v>89</v>
      </c>
      <c r="O319" s="19" t="str">
        <f>VLOOKUP(RiskRegister[[#This Row],[Inherent Likelihood Level]],'Rating factors'!$F$16:$G$21,2,FALSE)</f>
        <v>--- Error ---</v>
      </c>
      <c r="P319" s="19" t="str">
        <f>IFERROR(VLOOKUP(RiskRegister[[#This Row],[Inherent Risk Rating]],'Rating factors'!$F$30:$G$44,2,FALSE),"-- Error --")</f>
        <v>-- Error --</v>
      </c>
      <c r="Q319" s="19" t="str">
        <f>IFERROR(RiskRegister[[#This Row],[Inherent Impact Rating]]*RiskRegister[[#This Row],[Inherent Likelihood Rating]],"-- Error --")</f>
        <v>-- Error --</v>
      </c>
      <c r="R319" s="18" t="s">
        <v>111</v>
      </c>
      <c r="T319" s="18" t="s">
        <v>112</v>
      </c>
      <c r="U319" s="19" t="str">
        <f>VLOOKUP(RiskRegister[[#This Row],[Residual Impact Level]],'Rating factors'!$F$4:$G$9,2,FALSE)</f>
        <v>--- Error ---</v>
      </c>
      <c r="V319" s="18" t="s">
        <v>89</v>
      </c>
      <c r="W319" s="19" t="str">
        <f>VLOOKUP(RiskRegister[[#This Row],[Residual Likelihood Level]],'Rating factors'!$F$16:$G$21,2,FALSE)</f>
        <v>--- Error ---</v>
      </c>
      <c r="X319" s="19" t="str">
        <f>IFERROR(VLOOKUP(RiskRegister[[#This Row],[Residual Risk Rating]],'Rating factors'!$F$30:$G$44,2,FALSE),"-- Error --")</f>
        <v>-- Error --</v>
      </c>
      <c r="Y319" s="19" t="str">
        <f>IFERROR(RiskRegister[[#This Row],[Residual Impact Rating]]*RiskRegister[[#This Row],[Residual Likelihood Rating]],"-- Error --")</f>
        <v>-- Error --</v>
      </c>
      <c r="Z319" s="18" t="s">
        <v>113</v>
      </c>
      <c r="AB319" s="61"/>
      <c r="AD319" s="22" t="str">
        <f ca="1">IF(ISBLANK(RiskRegister[[#This Row],[Risk Due Date]]), "Missing Risk Due Date", IF(RiskRegister[[#This Row],[Risk Due Date]] &lt; TODAY(), "Overdue", "Not Overdue"))</f>
        <v>Missing Risk Due Date</v>
      </c>
      <c r="AF319" s="22" t="str">
        <f>IF(ISBLANK(RiskRegister[[#This Row],[Risk Due Date]]), "Missing Risk Due Date", TEXT(RiskRegister[[#This Row],[Risk Due Date]], "YYYY-MM"))</f>
        <v>Missing Risk Due Date</v>
      </c>
      <c r="AG319" s="22" t="str">
        <f>IF(RiskRegister[[#This Row],[Created Date]]="","Created Date missing",(TEXT(RiskRegister[[#This Row],[Created Date]],"mmm") &amp; "-" &amp; YEAR(RiskRegister[[#This Row],[Created Date]])))</f>
        <v>Created Date missing</v>
      </c>
      <c r="AH319" s="79">
        <f>IF(RiskRegister[[#This Row],[Risk Status]]="Closed",RiskRegister[[#This Row],[Risk Close Date]],RiskRegister[[#This Row],[Risk Due Date]])</f>
        <v>0</v>
      </c>
      <c r="AI319" s="79">
        <f>IF(RiskRegister[[#This Row],[Risk-Change-Date]]=0,DATE(2030,1,1),RiskRegister[[#This Row],[Risk-Change-Date]])</f>
        <v>47484</v>
      </c>
      <c r="AJ319" s="22" t="str">
        <f>RiskRegister[[#This Row],[Inherent Impact Level]]&amp;"-"&amp;RiskRegister[[#This Row],[Inherent Likelihood Level]]</f>
        <v>-- Select Impact ----- Select Likelihood --</v>
      </c>
      <c r="AK319" s="22" t="str">
        <f>RiskRegister[[#This Row],[Residual Impact Level]]&amp;"-"&amp;RiskRegister[[#This Row],[Residual Likelihood Level]]</f>
        <v>-- Select Impact ----- Select Likelihood --</v>
      </c>
      <c r="AL319" s="22" t="str">
        <f t="shared" si="8"/>
        <v>Error</v>
      </c>
      <c r="AM319" s="22" t="str">
        <f>IF(RiskRegister[[#This Row],[Risk Status]]="Closed",RiskRegister[[#This Row],[Residual Impact Level]],RiskRegister[[#This Row],[Inherent Impact Level]])</f>
        <v>-- Select Impact --</v>
      </c>
      <c r="AN319" s="22" t="str">
        <f>IF(RiskRegister[[#This Row],[Risk Status]]="Closed",RiskRegister[[#This Row],[Residual Likelihood Level]],RiskRegister[[#This Row],[Inherent Likelihood Level]])</f>
        <v>-- Select Likelihood --</v>
      </c>
      <c r="AO319" s="22" t="str">
        <f>IF(RiskRegister[[#This Row],[Risk Status]]="Closed",RiskRegister[[#This Row],[Residual-I-L-Combo]],RiskRegister[[#This Row],[Inherent-I-L-Combo]])</f>
        <v>-- Select Impact ----- Select Likelihood --</v>
      </c>
      <c r="AP319" s="22" t="str">
        <f t="shared" si="9"/>
        <v>-- Error --</v>
      </c>
    </row>
    <row r="320" spans="1:42" s="18" customFormat="1" ht="64" x14ac:dyDescent="0.2">
      <c r="A320" s="18">
        <v>317</v>
      </c>
      <c r="G320" s="18" t="s">
        <v>87</v>
      </c>
      <c r="I320" s="18" t="s">
        <v>85</v>
      </c>
      <c r="L320" s="18" t="s">
        <v>112</v>
      </c>
      <c r="M320" s="19" t="str">
        <f>VLOOKUP(RiskRegister[[#This Row],[Inherent Impact Level]],'Rating factors'!$F$4:$G$9,2,FALSE)</f>
        <v>--- Error ---</v>
      </c>
      <c r="N320" s="18" t="s">
        <v>89</v>
      </c>
      <c r="O320" s="19" t="str">
        <f>VLOOKUP(RiskRegister[[#This Row],[Inherent Likelihood Level]],'Rating factors'!$F$16:$G$21,2,FALSE)</f>
        <v>--- Error ---</v>
      </c>
      <c r="P320" s="19" t="str">
        <f>IFERROR(VLOOKUP(RiskRegister[[#This Row],[Inherent Risk Rating]],'Rating factors'!$F$30:$G$44,2,FALSE),"-- Error --")</f>
        <v>-- Error --</v>
      </c>
      <c r="Q320" s="19" t="str">
        <f>IFERROR(RiskRegister[[#This Row],[Inherent Impact Rating]]*RiskRegister[[#This Row],[Inherent Likelihood Rating]],"-- Error --")</f>
        <v>-- Error --</v>
      </c>
      <c r="R320" s="18" t="s">
        <v>111</v>
      </c>
      <c r="T320" s="18" t="s">
        <v>112</v>
      </c>
      <c r="U320" s="19" t="str">
        <f>VLOOKUP(RiskRegister[[#This Row],[Residual Impact Level]],'Rating factors'!$F$4:$G$9,2,FALSE)</f>
        <v>--- Error ---</v>
      </c>
      <c r="V320" s="18" t="s">
        <v>89</v>
      </c>
      <c r="W320" s="19" t="str">
        <f>VLOOKUP(RiskRegister[[#This Row],[Residual Likelihood Level]],'Rating factors'!$F$16:$G$21,2,FALSE)</f>
        <v>--- Error ---</v>
      </c>
      <c r="X320" s="19" t="str">
        <f>IFERROR(VLOOKUP(RiskRegister[[#This Row],[Residual Risk Rating]],'Rating factors'!$F$30:$G$44,2,FALSE),"-- Error --")</f>
        <v>-- Error --</v>
      </c>
      <c r="Y320" s="19" t="str">
        <f>IFERROR(RiskRegister[[#This Row],[Residual Impact Rating]]*RiskRegister[[#This Row],[Residual Likelihood Rating]],"-- Error --")</f>
        <v>-- Error --</v>
      </c>
      <c r="Z320" s="18" t="s">
        <v>113</v>
      </c>
      <c r="AB320" s="61"/>
      <c r="AD320" s="22" t="str">
        <f ca="1">IF(ISBLANK(RiskRegister[[#This Row],[Risk Due Date]]), "Missing Risk Due Date", IF(RiskRegister[[#This Row],[Risk Due Date]] &lt; TODAY(), "Overdue", "Not Overdue"))</f>
        <v>Missing Risk Due Date</v>
      </c>
      <c r="AF320" s="22" t="str">
        <f>IF(ISBLANK(RiskRegister[[#This Row],[Risk Due Date]]), "Missing Risk Due Date", TEXT(RiskRegister[[#This Row],[Risk Due Date]], "YYYY-MM"))</f>
        <v>Missing Risk Due Date</v>
      </c>
      <c r="AG320" s="22" t="str">
        <f>IF(RiskRegister[[#This Row],[Created Date]]="","Created Date missing",(TEXT(RiskRegister[[#This Row],[Created Date]],"mmm") &amp; "-" &amp; YEAR(RiskRegister[[#This Row],[Created Date]])))</f>
        <v>Created Date missing</v>
      </c>
      <c r="AH320" s="79">
        <f>IF(RiskRegister[[#This Row],[Risk Status]]="Closed",RiskRegister[[#This Row],[Risk Close Date]],RiskRegister[[#This Row],[Risk Due Date]])</f>
        <v>0</v>
      </c>
      <c r="AI320" s="79">
        <f>IF(RiskRegister[[#This Row],[Risk-Change-Date]]=0,DATE(2030,1,1),RiskRegister[[#This Row],[Risk-Change-Date]])</f>
        <v>47484</v>
      </c>
      <c r="AJ320" s="22" t="str">
        <f>RiskRegister[[#This Row],[Inherent Impact Level]]&amp;"-"&amp;RiskRegister[[#This Row],[Inherent Likelihood Level]]</f>
        <v>-- Select Impact ----- Select Likelihood --</v>
      </c>
      <c r="AK320" s="22" t="str">
        <f>RiskRegister[[#This Row],[Residual Impact Level]]&amp;"-"&amp;RiskRegister[[#This Row],[Residual Likelihood Level]]</f>
        <v>-- Select Impact ----- Select Likelihood --</v>
      </c>
      <c r="AL320" s="22" t="str">
        <f t="shared" si="8"/>
        <v>Error</v>
      </c>
      <c r="AM320" s="22" t="str">
        <f>IF(RiskRegister[[#This Row],[Risk Status]]="Closed",RiskRegister[[#This Row],[Residual Impact Level]],RiskRegister[[#This Row],[Inherent Impact Level]])</f>
        <v>-- Select Impact --</v>
      </c>
      <c r="AN320" s="22" t="str">
        <f>IF(RiskRegister[[#This Row],[Risk Status]]="Closed",RiskRegister[[#This Row],[Residual Likelihood Level]],RiskRegister[[#This Row],[Inherent Likelihood Level]])</f>
        <v>-- Select Likelihood --</v>
      </c>
      <c r="AO320" s="22" t="str">
        <f>IF(RiskRegister[[#This Row],[Risk Status]]="Closed",RiskRegister[[#This Row],[Residual-I-L-Combo]],RiskRegister[[#This Row],[Inherent-I-L-Combo]])</f>
        <v>-- Select Impact ----- Select Likelihood --</v>
      </c>
      <c r="AP320" s="22" t="str">
        <f t="shared" si="9"/>
        <v>-- Error --</v>
      </c>
    </row>
    <row r="321" spans="1:42" s="18" customFormat="1" ht="64" x14ac:dyDescent="0.2">
      <c r="A321" s="18">
        <v>318</v>
      </c>
      <c r="G321" s="18" t="s">
        <v>87</v>
      </c>
      <c r="I321" s="18" t="s">
        <v>85</v>
      </c>
      <c r="L321" s="18" t="s">
        <v>112</v>
      </c>
      <c r="M321" s="19" t="str">
        <f>VLOOKUP(RiskRegister[[#This Row],[Inherent Impact Level]],'Rating factors'!$F$4:$G$9,2,FALSE)</f>
        <v>--- Error ---</v>
      </c>
      <c r="N321" s="18" t="s">
        <v>89</v>
      </c>
      <c r="O321" s="19" t="str">
        <f>VLOOKUP(RiskRegister[[#This Row],[Inherent Likelihood Level]],'Rating factors'!$F$16:$G$21,2,FALSE)</f>
        <v>--- Error ---</v>
      </c>
      <c r="P321" s="19" t="str">
        <f>IFERROR(VLOOKUP(RiskRegister[[#This Row],[Inherent Risk Rating]],'Rating factors'!$F$30:$G$44,2,FALSE),"-- Error --")</f>
        <v>-- Error --</v>
      </c>
      <c r="Q321" s="19" t="str">
        <f>IFERROR(RiskRegister[[#This Row],[Inherent Impact Rating]]*RiskRegister[[#This Row],[Inherent Likelihood Rating]],"-- Error --")</f>
        <v>-- Error --</v>
      </c>
      <c r="R321" s="18" t="s">
        <v>111</v>
      </c>
      <c r="T321" s="18" t="s">
        <v>112</v>
      </c>
      <c r="U321" s="19" t="str">
        <f>VLOOKUP(RiskRegister[[#This Row],[Residual Impact Level]],'Rating factors'!$F$4:$G$9,2,FALSE)</f>
        <v>--- Error ---</v>
      </c>
      <c r="V321" s="18" t="s">
        <v>89</v>
      </c>
      <c r="W321" s="19" t="str">
        <f>VLOOKUP(RiskRegister[[#This Row],[Residual Likelihood Level]],'Rating factors'!$F$16:$G$21,2,FALSE)</f>
        <v>--- Error ---</v>
      </c>
      <c r="X321" s="19" t="str">
        <f>IFERROR(VLOOKUP(RiskRegister[[#This Row],[Residual Risk Rating]],'Rating factors'!$F$30:$G$44,2,FALSE),"-- Error --")</f>
        <v>-- Error --</v>
      </c>
      <c r="Y321" s="19" t="str">
        <f>IFERROR(RiskRegister[[#This Row],[Residual Impact Rating]]*RiskRegister[[#This Row],[Residual Likelihood Rating]],"-- Error --")</f>
        <v>-- Error --</v>
      </c>
      <c r="Z321" s="18" t="s">
        <v>113</v>
      </c>
      <c r="AB321" s="61"/>
      <c r="AD321" s="22" t="str">
        <f ca="1">IF(ISBLANK(RiskRegister[[#This Row],[Risk Due Date]]), "Missing Risk Due Date", IF(RiskRegister[[#This Row],[Risk Due Date]] &lt; TODAY(), "Overdue", "Not Overdue"))</f>
        <v>Missing Risk Due Date</v>
      </c>
      <c r="AF321" s="22" t="str">
        <f>IF(ISBLANK(RiskRegister[[#This Row],[Risk Due Date]]), "Missing Risk Due Date", TEXT(RiskRegister[[#This Row],[Risk Due Date]], "YYYY-MM"))</f>
        <v>Missing Risk Due Date</v>
      </c>
      <c r="AG321" s="22" t="str">
        <f>IF(RiskRegister[[#This Row],[Created Date]]="","Created Date missing",(TEXT(RiskRegister[[#This Row],[Created Date]],"mmm") &amp; "-" &amp; YEAR(RiskRegister[[#This Row],[Created Date]])))</f>
        <v>Created Date missing</v>
      </c>
      <c r="AH321" s="79">
        <f>IF(RiskRegister[[#This Row],[Risk Status]]="Closed",RiskRegister[[#This Row],[Risk Close Date]],RiskRegister[[#This Row],[Risk Due Date]])</f>
        <v>0</v>
      </c>
      <c r="AI321" s="79">
        <f>IF(RiskRegister[[#This Row],[Risk-Change-Date]]=0,DATE(2030,1,1),RiskRegister[[#This Row],[Risk-Change-Date]])</f>
        <v>47484</v>
      </c>
      <c r="AJ321" s="22" t="str">
        <f>RiskRegister[[#This Row],[Inherent Impact Level]]&amp;"-"&amp;RiskRegister[[#This Row],[Inherent Likelihood Level]]</f>
        <v>-- Select Impact ----- Select Likelihood --</v>
      </c>
      <c r="AK321" s="22" t="str">
        <f>RiskRegister[[#This Row],[Residual Impact Level]]&amp;"-"&amp;RiskRegister[[#This Row],[Residual Likelihood Level]]</f>
        <v>-- Select Impact ----- Select Likelihood --</v>
      </c>
      <c r="AL321" s="22" t="str">
        <f t="shared" si="8"/>
        <v>Error</v>
      </c>
      <c r="AM321" s="22" t="str">
        <f>IF(RiskRegister[[#This Row],[Risk Status]]="Closed",RiskRegister[[#This Row],[Residual Impact Level]],RiskRegister[[#This Row],[Inherent Impact Level]])</f>
        <v>-- Select Impact --</v>
      </c>
      <c r="AN321" s="22" t="str">
        <f>IF(RiskRegister[[#This Row],[Risk Status]]="Closed",RiskRegister[[#This Row],[Residual Likelihood Level]],RiskRegister[[#This Row],[Inherent Likelihood Level]])</f>
        <v>-- Select Likelihood --</v>
      </c>
      <c r="AO321" s="22" t="str">
        <f>IF(RiskRegister[[#This Row],[Risk Status]]="Closed",RiskRegister[[#This Row],[Residual-I-L-Combo]],RiskRegister[[#This Row],[Inherent-I-L-Combo]])</f>
        <v>-- Select Impact ----- Select Likelihood --</v>
      </c>
      <c r="AP321" s="22" t="str">
        <f t="shared" si="9"/>
        <v>-- Error --</v>
      </c>
    </row>
    <row r="322" spans="1:42" s="18" customFormat="1" ht="64" x14ac:dyDescent="0.2">
      <c r="A322" s="18">
        <v>319</v>
      </c>
      <c r="G322" s="18" t="s">
        <v>87</v>
      </c>
      <c r="I322" s="18" t="s">
        <v>85</v>
      </c>
      <c r="L322" s="18" t="s">
        <v>112</v>
      </c>
      <c r="M322" s="19" t="str">
        <f>VLOOKUP(RiskRegister[[#This Row],[Inherent Impact Level]],'Rating factors'!$F$4:$G$9,2,FALSE)</f>
        <v>--- Error ---</v>
      </c>
      <c r="N322" s="18" t="s">
        <v>89</v>
      </c>
      <c r="O322" s="19" t="str">
        <f>VLOOKUP(RiskRegister[[#This Row],[Inherent Likelihood Level]],'Rating factors'!$F$16:$G$21,2,FALSE)</f>
        <v>--- Error ---</v>
      </c>
      <c r="P322" s="19" t="str">
        <f>IFERROR(VLOOKUP(RiskRegister[[#This Row],[Inherent Risk Rating]],'Rating factors'!$F$30:$G$44,2,FALSE),"-- Error --")</f>
        <v>-- Error --</v>
      </c>
      <c r="Q322" s="19" t="str">
        <f>IFERROR(RiskRegister[[#This Row],[Inherent Impact Rating]]*RiskRegister[[#This Row],[Inherent Likelihood Rating]],"-- Error --")</f>
        <v>-- Error --</v>
      </c>
      <c r="R322" s="18" t="s">
        <v>111</v>
      </c>
      <c r="T322" s="18" t="s">
        <v>112</v>
      </c>
      <c r="U322" s="19" t="str">
        <f>VLOOKUP(RiskRegister[[#This Row],[Residual Impact Level]],'Rating factors'!$F$4:$G$9,2,FALSE)</f>
        <v>--- Error ---</v>
      </c>
      <c r="V322" s="18" t="s">
        <v>89</v>
      </c>
      <c r="W322" s="19" t="str">
        <f>VLOOKUP(RiskRegister[[#This Row],[Residual Likelihood Level]],'Rating factors'!$F$16:$G$21,2,FALSE)</f>
        <v>--- Error ---</v>
      </c>
      <c r="X322" s="19" t="str">
        <f>IFERROR(VLOOKUP(RiskRegister[[#This Row],[Residual Risk Rating]],'Rating factors'!$F$30:$G$44,2,FALSE),"-- Error --")</f>
        <v>-- Error --</v>
      </c>
      <c r="Y322" s="19" t="str">
        <f>IFERROR(RiskRegister[[#This Row],[Residual Impact Rating]]*RiskRegister[[#This Row],[Residual Likelihood Rating]],"-- Error --")</f>
        <v>-- Error --</v>
      </c>
      <c r="Z322" s="18" t="s">
        <v>113</v>
      </c>
      <c r="AB322" s="61"/>
      <c r="AD322" s="22" t="str">
        <f ca="1">IF(ISBLANK(RiskRegister[[#This Row],[Risk Due Date]]), "Missing Risk Due Date", IF(RiskRegister[[#This Row],[Risk Due Date]] &lt; TODAY(), "Overdue", "Not Overdue"))</f>
        <v>Missing Risk Due Date</v>
      </c>
      <c r="AF322" s="22" t="str">
        <f>IF(ISBLANK(RiskRegister[[#This Row],[Risk Due Date]]), "Missing Risk Due Date", TEXT(RiskRegister[[#This Row],[Risk Due Date]], "YYYY-MM"))</f>
        <v>Missing Risk Due Date</v>
      </c>
      <c r="AG322" s="22" t="str">
        <f>IF(RiskRegister[[#This Row],[Created Date]]="","Created Date missing",(TEXT(RiskRegister[[#This Row],[Created Date]],"mmm") &amp; "-" &amp; YEAR(RiskRegister[[#This Row],[Created Date]])))</f>
        <v>Created Date missing</v>
      </c>
      <c r="AH322" s="79">
        <f>IF(RiskRegister[[#This Row],[Risk Status]]="Closed",RiskRegister[[#This Row],[Risk Close Date]],RiskRegister[[#This Row],[Risk Due Date]])</f>
        <v>0</v>
      </c>
      <c r="AI322" s="79">
        <f>IF(RiskRegister[[#This Row],[Risk-Change-Date]]=0,DATE(2030,1,1),RiskRegister[[#This Row],[Risk-Change-Date]])</f>
        <v>47484</v>
      </c>
      <c r="AJ322" s="22" t="str">
        <f>RiskRegister[[#This Row],[Inherent Impact Level]]&amp;"-"&amp;RiskRegister[[#This Row],[Inherent Likelihood Level]]</f>
        <v>-- Select Impact ----- Select Likelihood --</v>
      </c>
      <c r="AK322" s="22" t="str">
        <f>RiskRegister[[#This Row],[Residual Impact Level]]&amp;"-"&amp;RiskRegister[[#This Row],[Residual Likelihood Level]]</f>
        <v>-- Select Impact ----- Select Likelihood --</v>
      </c>
      <c r="AL322" s="22" t="str">
        <f t="shared" si="8"/>
        <v>Error</v>
      </c>
      <c r="AM322" s="22" t="str">
        <f>IF(RiskRegister[[#This Row],[Risk Status]]="Closed",RiskRegister[[#This Row],[Residual Impact Level]],RiskRegister[[#This Row],[Inherent Impact Level]])</f>
        <v>-- Select Impact --</v>
      </c>
      <c r="AN322" s="22" t="str">
        <f>IF(RiskRegister[[#This Row],[Risk Status]]="Closed",RiskRegister[[#This Row],[Residual Likelihood Level]],RiskRegister[[#This Row],[Inherent Likelihood Level]])</f>
        <v>-- Select Likelihood --</v>
      </c>
      <c r="AO322" s="22" t="str">
        <f>IF(RiskRegister[[#This Row],[Risk Status]]="Closed",RiskRegister[[#This Row],[Residual-I-L-Combo]],RiskRegister[[#This Row],[Inherent-I-L-Combo]])</f>
        <v>-- Select Impact ----- Select Likelihood --</v>
      </c>
      <c r="AP322" s="22" t="str">
        <f t="shared" si="9"/>
        <v>-- Error --</v>
      </c>
    </row>
    <row r="323" spans="1:42" s="18" customFormat="1" ht="64" x14ac:dyDescent="0.2">
      <c r="A323" s="18">
        <v>320</v>
      </c>
      <c r="G323" s="18" t="s">
        <v>87</v>
      </c>
      <c r="I323" s="18" t="s">
        <v>85</v>
      </c>
      <c r="L323" s="18" t="s">
        <v>112</v>
      </c>
      <c r="M323" s="19" t="str">
        <f>VLOOKUP(RiskRegister[[#This Row],[Inherent Impact Level]],'Rating factors'!$F$4:$G$9,2,FALSE)</f>
        <v>--- Error ---</v>
      </c>
      <c r="N323" s="18" t="s">
        <v>89</v>
      </c>
      <c r="O323" s="19" t="str">
        <f>VLOOKUP(RiskRegister[[#This Row],[Inherent Likelihood Level]],'Rating factors'!$F$16:$G$21,2,FALSE)</f>
        <v>--- Error ---</v>
      </c>
      <c r="P323" s="19" t="str">
        <f>IFERROR(VLOOKUP(RiskRegister[[#This Row],[Inherent Risk Rating]],'Rating factors'!$F$30:$G$44,2,FALSE),"-- Error --")</f>
        <v>-- Error --</v>
      </c>
      <c r="Q323" s="19" t="str">
        <f>IFERROR(RiskRegister[[#This Row],[Inherent Impact Rating]]*RiskRegister[[#This Row],[Inherent Likelihood Rating]],"-- Error --")</f>
        <v>-- Error --</v>
      </c>
      <c r="R323" s="18" t="s">
        <v>111</v>
      </c>
      <c r="T323" s="18" t="s">
        <v>112</v>
      </c>
      <c r="U323" s="19" t="str">
        <f>VLOOKUP(RiskRegister[[#This Row],[Residual Impact Level]],'Rating factors'!$F$4:$G$9,2,FALSE)</f>
        <v>--- Error ---</v>
      </c>
      <c r="V323" s="18" t="s">
        <v>89</v>
      </c>
      <c r="W323" s="19" t="str">
        <f>VLOOKUP(RiskRegister[[#This Row],[Residual Likelihood Level]],'Rating factors'!$F$16:$G$21,2,FALSE)</f>
        <v>--- Error ---</v>
      </c>
      <c r="X323" s="19" t="str">
        <f>IFERROR(VLOOKUP(RiskRegister[[#This Row],[Residual Risk Rating]],'Rating factors'!$F$30:$G$44,2,FALSE),"-- Error --")</f>
        <v>-- Error --</v>
      </c>
      <c r="Y323" s="19" t="str">
        <f>IFERROR(RiskRegister[[#This Row],[Residual Impact Rating]]*RiskRegister[[#This Row],[Residual Likelihood Rating]],"-- Error --")</f>
        <v>-- Error --</v>
      </c>
      <c r="Z323" s="18" t="s">
        <v>113</v>
      </c>
      <c r="AB323" s="61"/>
      <c r="AD323" s="22" t="str">
        <f ca="1">IF(ISBLANK(RiskRegister[[#This Row],[Risk Due Date]]), "Missing Risk Due Date", IF(RiskRegister[[#This Row],[Risk Due Date]] &lt; TODAY(), "Overdue", "Not Overdue"))</f>
        <v>Missing Risk Due Date</v>
      </c>
      <c r="AF323" s="22" t="str">
        <f>IF(ISBLANK(RiskRegister[[#This Row],[Risk Due Date]]), "Missing Risk Due Date", TEXT(RiskRegister[[#This Row],[Risk Due Date]], "YYYY-MM"))</f>
        <v>Missing Risk Due Date</v>
      </c>
      <c r="AG323" s="22" t="str">
        <f>IF(RiskRegister[[#This Row],[Created Date]]="","Created Date missing",(TEXT(RiskRegister[[#This Row],[Created Date]],"mmm") &amp; "-" &amp; YEAR(RiskRegister[[#This Row],[Created Date]])))</f>
        <v>Created Date missing</v>
      </c>
      <c r="AH323" s="79">
        <f>IF(RiskRegister[[#This Row],[Risk Status]]="Closed",RiskRegister[[#This Row],[Risk Close Date]],RiskRegister[[#This Row],[Risk Due Date]])</f>
        <v>0</v>
      </c>
      <c r="AI323" s="79">
        <f>IF(RiskRegister[[#This Row],[Risk-Change-Date]]=0,DATE(2030,1,1),RiskRegister[[#This Row],[Risk-Change-Date]])</f>
        <v>47484</v>
      </c>
      <c r="AJ323" s="22" t="str">
        <f>RiskRegister[[#This Row],[Inherent Impact Level]]&amp;"-"&amp;RiskRegister[[#This Row],[Inherent Likelihood Level]]</f>
        <v>-- Select Impact ----- Select Likelihood --</v>
      </c>
      <c r="AK323" s="22" t="str">
        <f>RiskRegister[[#This Row],[Residual Impact Level]]&amp;"-"&amp;RiskRegister[[#This Row],[Residual Likelihood Level]]</f>
        <v>-- Select Impact ----- Select Likelihood --</v>
      </c>
      <c r="AL323" s="22" t="str">
        <f t="shared" si="8"/>
        <v>Error</v>
      </c>
      <c r="AM323" s="22" t="str">
        <f>IF(RiskRegister[[#This Row],[Risk Status]]="Closed",RiskRegister[[#This Row],[Residual Impact Level]],RiskRegister[[#This Row],[Inherent Impact Level]])</f>
        <v>-- Select Impact --</v>
      </c>
      <c r="AN323" s="22" t="str">
        <f>IF(RiskRegister[[#This Row],[Risk Status]]="Closed",RiskRegister[[#This Row],[Residual Likelihood Level]],RiskRegister[[#This Row],[Inherent Likelihood Level]])</f>
        <v>-- Select Likelihood --</v>
      </c>
      <c r="AO323" s="22" t="str">
        <f>IF(RiskRegister[[#This Row],[Risk Status]]="Closed",RiskRegister[[#This Row],[Residual-I-L-Combo]],RiskRegister[[#This Row],[Inherent-I-L-Combo]])</f>
        <v>-- Select Impact ----- Select Likelihood --</v>
      </c>
      <c r="AP323" s="22" t="str">
        <f t="shared" si="9"/>
        <v>-- Error --</v>
      </c>
    </row>
    <row r="324" spans="1:42" s="18" customFormat="1" ht="64" x14ac:dyDescent="0.2">
      <c r="A324" s="18">
        <v>321</v>
      </c>
      <c r="G324" s="18" t="s">
        <v>87</v>
      </c>
      <c r="I324" s="18" t="s">
        <v>85</v>
      </c>
      <c r="L324" s="18" t="s">
        <v>112</v>
      </c>
      <c r="M324" s="19" t="str">
        <f>VLOOKUP(RiskRegister[[#This Row],[Inherent Impact Level]],'Rating factors'!$F$4:$G$9,2,FALSE)</f>
        <v>--- Error ---</v>
      </c>
      <c r="N324" s="18" t="s">
        <v>89</v>
      </c>
      <c r="O324" s="19" t="str">
        <f>VLOOKUP(RiskRegister[[#This Row],[Inherent Likelihood Level]],'Rating factors'!$F$16:$G$21,2,FALSE)</f>
        <v>--- Error ---</v>
      </c>
      <c r="P324" s="19" t="str">
        <f>IFERROR(VLOOKUP(RiskRegister[[#This Row],[Inherent Risk Rating]],'Rating factors'!$F$30:$G$44,2,FALSE),"-- Error --")</f>
        <v>-- Error --</v>
      </c>
      <c r="Q324" s="19" t="str">
        <f>IFERROR(RiskRegister[[#This Row],[Inherent Impact Rating]]*RiskRegister[[#This Row],[Inherent Likelihood Rating]],"-- Error --")</f>
        <v>-- Error --</v>
      </c>
      <c r="R324" s="18" t="s">
        <v>111</v>
      </c>
      <c r="T324" s="18" t="s">
        <v>112</v>
      </c>
      <c r="U324" s="19" t="str">
        <f>VLOOKUP(RiskRegister[[#This Row],[Residual Impact Level]],'Rating factors'!$F$4:$G$9,2,FALSE)</f>
        <v>--- Error ---</v>
      </c>
      <c r="V324" s="18" t="s">
        <v>89</v>
      </c>
      <c r="W324" s="19" t="str">
        <f>VLOOKUP(RiskRegister[[#This Row],[Residual Likelihood Level]],'Rating factors'!$F$16:$G$21,2,FALSE)</f>
        <v>--- Error ---</v>
      </c>
      <c r="X324" s="19" t="str">
        <f>IFERROR(VLOOKUP(RiskRegister[[#This Row],[Residual Risk Rating]],'Rating factors'!$F$30:$G$44,2,FALSE),"-- Error --")</f>
        <v>-- Error --</v>
      </c>
      <c r="Y324" s="19" t="str">
        <f>IFERROR(RiskRegister[[#This Row],[Residual Impact Rating]]*RiskRegister[[#This Row],[Residual Likelihood Rating]],"-- Error --")</f>
        <v>-- Error --</v>
      </c>
      <c r="Z324" s="18" t="s">
        <v>113</v>
      </c>
      <c r="AB324" s="61"/>
      <c r="AD324" s="22" t="str">
        <f ca="1">IF(ISBLANK(RiskRegister[[#This Row],[Risk Due Date]]), "Missing Risk Due Date", IF(RiskRegister[[#This Row],[Risk Due Date]] &lt; TODAY(), "Overdue", "Not Overdue"))</f>
        <v>Missing Risk Due Date</v>
      </c>
      <c r="AF324" s="22" t="str">
        <f>IF(ISBLANK(RiskRegister[[#This Row],[Risk Due Date]]), "Missing Risk Due Date", TEXT(RiskRegister[[#This Row],[Risk Due Date]], "YYYY-MM"))</f>
        <v>Missing Risk Due Date</v>
      </c>
      <c r="AG324" s="22" t="str">
        <f>IF(RiskRegister[[#This Row],[Created Date]]="","Created Date missing",(TEXT(RiskRegister[[#This Row],[Created Date]],"mmm") &amp; "-" &amp; YEAR(RiskRegister[[#This Row],[Created Date]])))</f>
        <v>Created Date missing</v>
      </c>
      <c r="AH324" s="79">
        <f>IF(RiskRegister[[#This Row],[Risk Status]]="Closed",RiskRegister[[#This Row],[Risk Close Date]],RiskRegister[[#This Row],[Risk Due Date]])</f>
        <v>0</v>
      </c>
      <c r="AI324" s="79">
        <f>IF(RiskRegister[[#This Row],[Risk-Change-Date]]=0,DATE(2030,1,1),RiskRegister[[#This Row],[Risk-Change-Date]])</f>
        <v>47484</v>
      </c>
      <c r="AJ324" s="22" t="str">
        <f>RiskRegister[[#This Row],[Inherent Impact Level]]&amp;"-"&amp;RiskRegister[[#This Row],[Inherent Likelihood Level]]</f>
        <v>-- Select Impact ----- Select Likelihood --</v>
      </c>
      <c r="AK324" s="22" t="str">
        <f>RiskRegister[[#This Row],[Residual Impact Level]]&amp;"-"&amp;RiskRegister[[#This Row],[Residual Likelihood Level]]</f>
        <v>-- Select Impact ----- Select Likelihood --</v>
      </c>
      <c r="AL324" s="22" t="str">
        <f t="shared" ref="AL324:AL387" si="10">IF(OR(R324="-- Select Risk Response --", Z324="-- Select Risk Status --"), "Error", IF(AND(Z324="Closed", R324="Mitigate"), "Yes", "No"))</f>
        <v>Error</v>
      </c>
      <c r="AM324" s="22" t="str">
        <f>IF(RiskRegister[[#This Row],[Risk Status]]="Closed",RiskRegister[[#This Row],[Residual Impact Level]],RiskRegister[[#This Row],[Inherent Impact Level]])</f>
        <v>-- Select Impact --</v>
      </c>
      <c r="AN324" s="22" t="str">
        <f>IF(RiskRegister[[#This Row],[Risk Status]]="Closed",RiskRegister[[#This Row],[Residual Likelihood Level]],RiskRegister[[#This Row],[Inherent Likelihood Level]])</f>
        <v>-- Select Likelihood --</v>
      </c>
      <c r="AO324" s="22" t="str">
        <f>IF(RiskRegister[[#This Row],[Risk Status]]="Closed",RiskRegister[[#This Row],[Residual-I-L-Combo]],RiskRegister[[#This Row],[Inherent-I-L-Combo]])</f>
        <v>-- Select Impact ----- Select Likelihood --</v>
      </c>
      <c r="AP324" s="22" t="str">
        <f t="shared" ref="AP324:AP387" si="11">IF(Z324="Closed", X324, P324)</f>
        <v>-- Error --</v>
      </c>
    </row>
    <row r="325" spans="1:42" s="18" customFormat="1" ht="64" x14ac:dyDescent="0.2">
      <c r="A325" s="18">
        <v>322</v>
      </c>
      <c r="G325" s="18" t="s">
        <v>87</v>
      </c>
      <c r="I325" s="18" t="s">
        <v>85</v>
      </c>
      <c r="L325" s="18" t="s">
        <v>112</v>
      </c>
      <c r="M325" s="19" t="str">
        <f>VLOOKUP(RiskRegister[[#This Row],[Inherent Impact Level]],'Rating factors'!$F$4:$G$9,2,FALSE)</f>
        <v>--- Error ---</v>
      </c>
      <c r="N325" s="18" t="s">
        <v>89</v>
      </c>
      <c r="O325" s="19" t="str">
        <f>VLOOKUP(RiskRegister[[#This Row],[Inherent Likelihood Level]],'Rating factors'!$F$16:$G$21,2,FALSE)</f>
        <v>--- Error ---</v>
      </c>
      <c r="P325" s="19" t="str">
        <f>IFERROR(VLOOKUP(RiskRegister[[#This Row],[Inherent Risk Rating]],'Rating factors'!$F$30:$G$44,2,FALSE),"-- Error --")</f>
        <v>-- Error --</v>
      </c>
      <c r="Q325" s="19" t="str">
        <f>IFERROR(RiskRegister[[#This Row],[Inherent Impact Rating]]*RiskRegister[[#This Row],[Inherent Likelihood Rating]],"-- Error --")</f>
        <v>-- Error --</v>
      </c>
      <c r="R325" s="18" t="s">
        <v>111</v>
      </c>
      <c r="T325" s="18" t="s">
        <v>112</v>
      </c>
      <c r="U325" s="19" t="str">
        <f>VLOOKUP(RiskRegister[[#This Row],[Residual Impact Level]],'Rating factors'!$F$4:$G$9,2,FALSE)</f>
        <v>--- Error ---</v>
      </c>
      <c r="V325" s="18" t="s">
        <v>89</v>
      </c>
      <c r="W325" s="19" t="str">
        <f>VLOOKUP(RiskRegister[[#This Row],[Residual Likelihood Level]],'Rating factors'!$F$16:$G$21,2,FALSE)</f>
        <v>--- Error ---</v>
      </c>
      <c r="X325" s="19" t="str">
        <f>IFERROR(VLOOKUP(RiskRegister[[#This Row],[Residual Risk Rating]],'Rating factors'!$F$30:$G$44,2,FALSE),"-- Error --")</f>
        <v>-- Error --</v>
      </c>
      <c r="Y325" s="19" t="str">
        <f>IFERROR(RiskRegister[[#This Row],[Residual Impact Rating]]*RiskRegister[[#This Row],[Residual Likelihood Rating]],"-- Error --")</f>
        <v>-- Error --</v>
      </c>
      <c r="Z325" s="18" t="s">
        <v>113</v>
      </c>
      <c r="AB325" s="61"/>
      <c r="AD325" s="22" t="str">
        <f ca="1">IF(ISBLANK(RiskRegister[[#This Row],[Risk Due Date]]), "Missing Risk Due Date", IF(RiskRegister[[#This Row],[Risk Due Date]] &lt; TODAY(), "Overdue", "Not Overdue"))</f>
        <v>Missing Risk Due Date</v>
      </c>
      <c r="AF325" s="22" t="str">
        <f>IF(ISBLANK(RiskRegister[[#This Row],[Risk Due Date]]), "Missing Risk Due Date", TEXT(RiskRegister[[#This Row],[Risk Due Date]], "YYYY-MM"))</f>
        <v>Missing Risk Due Date</v>
      </c>
      <c r="AG325" s="22" t="str">
        <f>IF(RiskRegister[[#This Row],[Created Date]]="","Created Date missing",(TEXT(RiskRegister[[#This Row],[Created Date]],"mmm") &amp; "-" &amp; YEAR(RiskRegister[[#This Row],[Created Date]])))</f>
        <v>Created Date missing</v>
      </c>
      <c r="AH325" s="79">
        <f>IF(RiskRegister[[#This Row],[Risk Status]]="Closed",RiskRegister[[#This Row],[Risk Close Date]],RiskRegister[[#This Row],[Risk Due Date]])</f>
        <v>0</v>
      </c>
      <c r="AI325" s="79">
        <f>IF(RiskRegister[[#This Row],[Risk-Change-Date]]=0,DATE(2030,1,1),RiskRegister[[#This Row],[Risk-Change-Date]])</f>
        <v>47484</v>
      </c>
      <c r="AJ325" s="22" t="str">
        <f>RiskRegister[[#This Row],[Inherent Impact Level]]&amp;"-"&amp;RiskRegister[[#This Row],[Inherent Likelihood Level]]</f>
        <v>-- Select Impact ----- Select Likelihood --</v>
      </c>
      <c r="AK325" s="22" t="str">
        <f>RiskRegister[[#This Row],[Residual Impact Level]]&amp;"-"&amp;RiskRegister[[#This Row],[Residual Likelihood Level]]</f>
        <v>-- Select Impact ----- Select Likelihood --</v>
      </c>
      <c r="AL325" s="22" t="str">
        <f t="shared" si="10"/>
        <v>Error</v>
      </c>
      <c r="AM325" s="22" t="str">
        <f>IF(RiskRegister[[#This Row],[Risk Status]]="Closed",RiskRegister[[#This Row],[Residual Impact Level]],RiskRegister[[#This Row],[Inherent Impact Level]])</f>
        <v>-- Select Impact --</v>
      </c>
      <c r="AN325" s="22" t="str">
        <f>IF(RiskRegister[[#This Row],[Risk Status]]="Closed",RiskRegister[[#This Row],[Residual Likelihood Level]],RiskRegister[[#This Row],[Inherent Likelihood Level]])</f>
        <v>-- Select Likelihood --</v>
      </c>
      <c r="AO325" s="22" t="str">
        <f>IF(RiskRegister[[#This Row],[Risk Status]]="Closed",RiskRegister[[#This Row],[Residual-I-L-Combo]],RiskRegister[[#This Row],[Inherent-I-L-Combo]])</f>
        <v>-- Select Impact ----- Select Likelihood --</v>
      </c>
      <c r="AP325" s="22" t="str">
        <f t="shared" si="11"/>
        <v>-- Error --</v>
      </c>
    </row>
    <row r="326" spans="1:42" s="18" customFormat="1" ht="64" x14ac:dyDescent="0.2">
      <c r="A326" s="18">
        <v>323</v>
      </c>
      <c r="G326" s="18" t="s">
        <v>87</v>
      </c>
      <c r="I326" s="18" t="s">
        <v>85</v>
      </c>
      <c r="L326" s="18" t="s">
        <v>112</v>
      </c>
      <c r="M326" s="19" t="str">
        <f>VLOOKUP(RiskRegister[[#This Row],[Inherent Impact Level]],'Rating factors'!$F$4:$G$9,2,FALSE)</f>
        <v>--- Error ---</v>
      </c>
      <c r="N326" s="18" t="s">
        <v>89</v>
      </c>
      <c r="O326" s="19" t="str">
        <f>VLOOKUP(RiskRegister[[#This Row],[Inherent Likelihood Level]],'Rating factors'!$F$16:$G$21,2,FALSE)</f>
        <v>--- Error ---</v>
      </c>
      <c r="P326" s="19" t="str">
        <f>IFERROR(VLOOKUP(RiskRegister[[#This Row],[Inherent Risk Rating]],'Rating factors'!$F$30:$G$44,2,FALSE),"-- Error --")</f>
        <v>-- Error --</v>
      </c>
      <c r="Q326" s="19" t="str">
        <f>IFERROR(RiskRegister[[#This Row],[Inherent Impact Rating]]*RiskRegister[[#This Row],[Inherent Likelihood Rating]],"-- Error --")</f>
        <v>-- Error --</v>
      </c>
      <c r="R326" s="18" t="s">
        <v>111</v>
      </c>
      <c r="T326" s="18" t="s">
        <v>112</v>
      </c>
      <c r="U326" s="19" t="str">
        <f>VLOOKUP(RiskRegister[[#This Row],[Residual Impact Level]],'Rating factors'!$F$4:$G$9,2,FALSE)</f>
        <v>--- Error ---</v>
      </c>
      <c r="V326" s="18" t="s">
        <v>89</v>
      </c>
      <c r="W326" s="19" t="str">
        <f>VLOOKUP(RiskRegister[[#This Row],[Residual Likelihood Level]],'Rating factors'!$F$16:$G$21,2,FALSE)</f>
        <v>--- Error ---</v>
      </c>
      <c r="X326" s="19" t="str">
        <f>IFERROR(VLOOKUP(RiskRegister[[#This Row],[Residual Risk Rating]],'Rating factors'!$F$30:$G$44,2,FALSE),"-- Error --")</f>
        <v>-- Error --</v>
      </c>
      <c r="Y326" s="19" t="str">
        <f>IFERROR(RiskRegister[[#This Row],[Residual Impact Rating]]*RiskRegister[[#This Row],[Residual Likelihood Rating]],"-- Error --")</f>
        <v>-- Error --</v>
      </c>
      <c r="Z326" s="18" t="s">
        <v>113</v>
      </c>
      <c r="AB326" s="61"/>
      <c r="AD326" s="22" t="str">
        <f ca="1">IF(ISBLANK(RiskRegister[[#This Row],[Risk Due Date]]), "Missing Risk Due Date", IF(RiskRegister[[#This Row],[Risk Due Date]] &lt; TODAY(), "Overdue", "Not Overdue"))</f>
        <v>Missing Risk Due Date</v>
      </c>
      <c r="AF326" s="22" t="str">
        <f>IF(ISBLANK(RiskRegister[[#This Row],[Risk Due Date]]), "Missing Risk Due Date", TEXT(RiskRegister[[#This Row],[Risk Due Date]], "YYYY-MM"))</f>
        <v>Missing Risk Due Date</v>
      </c>
      <c r="AG326" s="22" t="str">
        <f>IF(RiskRegister[[#This Row],[Created Date]]="","Created Date missing",(TEXT(RiskRegister[[#This Row],[Created Date]],"mmm") &amp; "-" &amp; YEAR(RiskRegister[[#This Row],[Created Date]])))</f>
        <v>Created Date missing</v>
      </c>
      <c r="AH326" s="79">
        <f>IF(RiskRegister[[#This Row],[Risk Status]]="Closed",RiskRegister[[#This Row],[Risk Close Date]],RiskRegister[[#This Row],[Risk Due Date]])</f>
        <v>0</v>
      </c>
      <c r="AI326" s="79">
        <f>IF(RiskRegister[[#This Row],[Risk-Change-Date]]=0,DATE(2030,1,1),RiskRegister[[#This Row],[Risk-Change-Date]])</f>
        <v>47484</v>
      </c>
      <c r="AJ326" s="22" t="str">
        <f>RiskRegister[[#This Row],[Inherent Impact Level]]&amp;"-"&amp;RiskRegister[[#This Row],[Inherent Likelihood Level]]</f>
        <v>-- Select Impact ----- Select Likelihood --</v>
      </c>
      <c r="AK326" s="22" t="str">
        <f>RiskRegister[[#This Row],[Residual Impact Level]]&amp;"-"&amp;RiskRegister[[#This Row],[Residual Likelihood Level]]</f>
        <v>-- Select Impact ----- Select Likelihood --</v>
      </c>
      <c r="AL326" s="22" t="str">
        <f t="shared" si="10"/>
        <v>Error</v>
      </c>
      <c r="AM326" s="22" t="str">
        <f>IF(RiskRegister[[#This Row],[Risk Status]]="Closed",RiskRegister[[#This Row],[Residual Impact Level]],RiskRegister[[#This Row],[Inherent Impact Level]])</f>
        <v>-- Select Impact --</v>
      </c>
      <c r="AN326" s="22" t="str">
        <f>IF(RiskRegister[[#This Row],[Risk Status]]="Closed",RiskRegister[[#This Row],[Residual Likelihood Level]],RiskRegister[[#This Row],[Inherent Likelihood Level]])</f>
        <v>-- Select Likelihood --</v>
      </c>
      <c r="AO326" s="22" t="str">
        <f>IF(RiskRegister[[#This Row],[Risk Status]]="Closed",RiskRegister[[#This Row],[Residual-I-L-Combo]],RiskRegister[[#This Row],[Inherent-I-L-Combo]])</f>
        <v>-- Select Impact ----- Select Likelihood --</v>
      </c>
      <c r="AP326" s="22" t="str">
        <f t="shared" si="11"/>
        <v>-- Error --</v>
      </c>
    </row>
    <row r="327" spans="1:42" s="18" customFormat="1" ht="64" x14ac:dyDescent="0.2">
      <c r="A327" s="18">
        <v>324</v>
      </c>
      <c r="G327" s="18" t="s">
        <v>87</v>
      </c>
      <c r="I327" s="18" t="s">
        <v>85</v>
      </c>
      <c r="L327" s="18" t="s">
        <v>112</v>
      </c>
      <c r="M327" s="19" t="str">
        <f>VLOOKUP(RiskRegister[[#This Row],[Inherent Impact Level]],'Rating factors'!$F$4:$G$9,2,FALSE)</f>
        <v>--- Error ---</v>
      </c>
      <c r="N327" s="18" t="s">
        <v>89</v>
      </c>
      <c r="O327" s="19" t="str">
        <f>VLOOKUP(RiskRegister[[#This Row],[Inherent Likelihood Level]],'Rating factors'!$F$16:$G$21,2,FALSE)</f>
        <v>--- Error ---</v>
      </c>
      <c r="P327" s="19" t="str">
        <f>IFERROR(VLOOKUP(RiskRegister[[#This Row],[Inherent Risk Rating]],'Rating factors'!$F$30:$G$44,2,FALSE),"-- Error --")</f>
        <v>-- Error --</v>
      </c>
      <c r="Q327" s="19" t="str">
        <f>IFERROR(RiskRegister[[#This Row],[Inherent Impact Rating]]*RiskRegister[[#This Row],[Inherent Likelihood Rating]],"-- Error --")</f>
        <v>-- Error --</v>
      </c>
      <c r="R327" s="18" t="s">
        <v>111</v>
      </c>
      <c r="T327" s="18" t="s">
        <v>112</v>
      </c>
      <c r="U327" s="19" t="str">
        <f>VLOOKUP(RiskRegister[[#This Row],[Residual Impact Level]],'Rating factors'!$F$4:$G$9,2,FALSE)</f>
        <v>--- Error ---</v>
      </c>
      <c r="V327" s="18" t="s">
        <v>89</v>
      </c>
      <c r="W327" s="19" t="str">
        <f>VLOOKUP(RiskRegister[[#This Row],[Residual Likelihood Level]],'Rating factors'!$F$16:$G$21,2,FALSE)</f>
        <v>--- Error ---</v>
      </c>
      <c r="X327" s="19" t="str">
        <f>IFERROR(VLOOKUP(RiskRegister[[#This Row],[Residual Risk Rating]],'Rating factors'!$F$30:$G$44,2,FALSE),"-- Error --")</f>
        <v>-- Error --</v>
      </c>
      <c r="Y327" s="19" t="str">
        <f>IFERROR(RiskRegister[[#This Row],[Residual Impact Rating]]*RiskRegister[[#This Row],[Residual Likelihood Rating]],"-- Error --")</f>
        <v>-- Error --</v>
      </c>
      <c r="Z327" s="18" t="s">
        <v>113</v>
      </c>
      <c r="AB327" s="61"/>
      <c r="AD327" s="22" t="str">
        <f ca="1">IF(ISBLANK(RiskRegister[[#This Row],[Risk Due Date]]), "Missing Risk Due Date", IF(RiskRegister[[#This Row],[Risk Due Date]] &lt; TODAY(), "Overdue", "Not Overdue"))</f>
        <v>Missing Risk Due Date</v>
      </c>
      <c r="AF327" s="22" t="str">
        <f>IF(ISBLANK(RiskRegister[[#This Row],[Risk Due Date]]), "Missing Risk Due Date", TEXT(RiskRegister[[#This Row],[Risk Due Date]], "YYYY-MM"))</f>
        <v>Missing Risk Due Date</v>
      </c>
      <c r="AG327" s="22" t="str">
        <f>IF(RiskRegister[[#This Row],[Created Date]]="","Created Date missing",(TEXT(RiskRegister[[#This Row],[Created Date]],"mmm") &amp; "-" &amp; YEAR(RiskRegister[[#This Row],[Created Date]])))</f>
        <v>Created Date missing</v>
      </c>
      <c r="AH327" s="79">
        <f>IF(RiskRegister[[#This Row],[Risk Status]]="Closed",RiskRegister[[#This Row],[Risk Close Date]],RiskRegister[[#This Row],[Risk Due Date]])</f>
        <v>0</v>
      </c>
      <c r="AI327" s="79">
        <f>IF(RiskRegister[[#This Row],[Risk-Change-Date]]=0,DATE(2030,1,1),RiskRegister[[#This Row],[Risk-Change-Date]])</f>
        <v>47484</v>
      </c>
      <c r="AJ327" s="22" t="str">
        <f>RiskRegister[[#This Row],[Inherent Impact Level]]&amp;"-"&amp;RiskRegister[[#This Row],[Inherent Likelihood Level]]</f>
        <v>-- Select Impact ----- Select Likelihood --</v>
      </c>
      <c r="AK327" s="22" t="str">
        <f>RiskRegister[[#This Row],[Residual Impact Level]]&amp;"-"&amp;RiskRegister[[#This Row],[Residual Likelihood Level]]</f>
        <v>-- Select Impact ----- Select Likelihood --</v>
      </c>
      <c r="AL327" s="22" t="str">
        <f t="shared" si="10"/>
        <v>Error</v>
      </c>
      <c r="AM327" s="22" t="str">
        <f>IF(RiskRegister[[#This Row],[Risk Status]]="Closed",RiskRegister[[#This Row],[Residual Impact Level]],RiskRegister[[#This Row],[Inherent Impact Level]])</f>
        <v>-- Select Impact --</v>
      </c>
      <c r="AN327" s="22" t="str">
        <f>IF(RiskRegister[[#This Row],[Risk Status]]="Closed",RiskRegister[[#This Row],[Residual Likelihood Level]],RiskRegister[[#This Row],[Inherent Likelihood Level]])</f>
        <v>-- Select Likelihood --</v>
      </c>
      <c r="AO327" s="22" t="str">
        <f>IF(RiskRegister[[#This Row],[Risk Status]]="Closed",RiskRegister[[#This Row],[Residual-I-L-Combo]],RiskRegister[[#This Row],[Inherent-I-L-Combo]])</f>
        <v>-- Select Impact ----- Select Likelihood --</v>
      </c>
      <c r="AP327" s="22" t="str">
        <f t="shared" si="11"/>
        <v>-- Error --</v>
      </c>
    </row>
    <row r="328" spans="1:42" s="18" customFormat="1" ht="64" x14ac:dyDescent="0.2">
      <c r="A328" s="18">
        <v>325</v>
      </c>
      <c r="G328" s="18" t="s">
        <v>87</v>
      </c>
      <c r="I328" s="18" t="s">
        <v>85</v>
      </c>
      <c r="L328" s="18" t="s">
        <v>112</v>
      </c>
      <c r="M328" s="19" t="str">
        <f>VLOOKUP(RiskRegister[[#This Row],[Inherent Impact Level]],'Rating factors'!$F$4:$G$9,2,FALSE)</f>
        <v>--- Error ---</v>
      </c>
      <c r="N328" s="18" t="s">
        <v>89</v>
      </c>
      <c r="O328" s="19" t="str">
        <f>VLOOKUP(RiskRegister[[#This Row],[Inherent Likelihood Level]],'Rating factors'!$F$16:$G$21,2,FALSE)</f>
        <v>--- Error ---</v>
      </c>
      <c r="P328" s="19" t="str">
        <f>IFERROR(VLOOKUP(RiskRegister[[#This Row],[Inherent Risk Rating]],'Rating factors'!$F$30:$G$44,2,FALSE),"-- Error --")</f>
        <v>-- Error --</v>
      </c>
      <c r="Q328" s="19" t="str">
        <f>IFERROR(RiskRegister[[#This Row],[Inherent Impact Rating]]*RiskRegister[[#This Row],[Inherent Likelihood Rating]],"-- Error --")</f>
        <v>-- Error --</v>
      </c>
      <c r="R328" s="18" t="s">
        <v>111</v>
      </c>
      <c r="T328" s="18" t="s">
        <v>112</v>
      </c>
      <c r="U328" s="19" t="str">
        <f>VLOOKUP(RiskRegister[[#This Row],[Residual Impact Level]],'Rating factors'!$F$4:$G$9,2,FALSE)</f>
        <v>--- Error ---</v>
      </c>
      <c r="V328" s="18" t="s">
        <v>89</v>
      </c>
      <c r="W328" s="19" t="str">
        <f>VLOOKUP(RiskRegister[[#This Row],[Residual Likelihood Level]],'Rating factors'!$F$16:$G$21,2,FALSE)</f>
        <v>--- Error ---</v>
      </c>
      <c r="X328" s="19" t="str">
        <f>IFERROR(VLOOKUP(RiskRegister[[#This Row],[Residual Risk Rating]],'Rating factors'!$F$30:$G$44,2,FALSE),"-- Error --")</f>
        <v>-- Error --</v>
      </c>
      <c r="Y328" s="19" t="str">
        <f>IFERROR(RiskRegister[[#This Row],[Residual Impact Rating]]*RiskRegister[[#This Row],[Residual Likelihood Rating]],"-- Error --")</f>
        <v>-- Error --</v>
      </c>
      <c r="Z328" s="18" t="s">
        <v>113</v>
      </c>
      <c r="AB328" s="61"/>
      <c r="AD328" s="22" t="str">
        <f ca="1">IF(ISBLANK(RiskRegister[[#This Row],[Risk Due Date]]), "Missing Risk Due Date", IF(RiskRegister[[#This Row],[Risk Due Date]] &lt; TODAY(), "Overdue", "Not Overdue"))</f>
        <v>Missing Risk Due Date</v>
      </c>
      <c r="AF328" s="22" t="str">
        <f>IF(ISBLANK(RiskRegister[[#This Row],[Risk Due Date]]), "Missing Risk Due Date", TEXT(RiskRegister[[#This Row],[Risk Due Date]], "YYYY-MM"))</f>
        <v>Missing Risk Due Date</v>
      </c>
      <c r="AG328" s="22" t="str">
        <f>IF(RiskRegister[[#This Row],[Created Date]]="","Created Date missing",(TEXT(RiskRegister[[#This Row],[Created Date]],"mmm") &amp; "-" &amp; YEAR(RiskRegister[[#This Row],[Created Date]])))</f>
        <v>Created Date missing</v>
      </c>
      <c r="AH328" s="79">
        <f>IF(RiskRegister[[#This Row],[Risk Status]]="Closed",RiskRegister[[#This Row],[Risk Close Date]],RiskRegister[[#This Row],[Risk Due Date]])</f>
        <v>0</v>
      </c>
      <c r="AI328" s="79">
        <f>IF(RiskRegister[[#This Row],[Risk-Change-Date]]=0,DATE(2030,1,1),RiskRegister[[#This Row],[Risk-Change-Date]])</f>
        <v>47484</v>
      </c>
      <c r="AJ328" s="22" t="str">
        <f>RiskRegister[[#This Row],[Inherent Impact Level]]&amp;"-"&amp;RiskRegister[[#This Row],[Inherent Likelihood Level]]</f>
        <v>-- Select Impact ----- Select Likelihood --</v>
      </c>
      <c r="AK328" s="22" t="str">
        <f>RiskRegister[[#This Row],[Residual Impact Level]]&amp;"-"&amp;RiskRegister[[#This Row],[Residual Likelihood Level]]</f>
        <v>-- Select Impact ----- Select Likelihood --</v>
      </c>
      <c r="AL328" s="22" t="str">
        <f t="shared" si="10"/>
        <v>Error</v>
      </c>
      <c r="AM328" s="22" t="str">
        <f>IF(RiskRegister[[#This Row],[Risk Status]]="Closed",RiskRegister[[#This Row],[Residual Impact Level]],RiskRegister[[#This Row],[Inherent Impact Level]])</f>
        <v>-- Select Impact --</v>
      </c>
      <c r="AN328" s="22" t="str">
        <f>IF(RiskRegister[[#This Row],[Risk Status]]="Closed",RiskRegister[[#This Row],[Residual Likelihood Level]],RiskRegister[[#This Row],[Inherent Likelihood Level]])</f>
        <v>-- Select Likelihood --</v>
      </c>
      <c r="AO328" s="22" t="str">
        <f>IF(RiskRegister[[#This Row],[Risk Status]]="Closed",RiskRegister[[#This Row],[Residual-I-L-Combo]],RiskRegister[[#This Row],[Inherent-I-L-Combo]])</f>
        <v>-- Select Impact ----- Select Likelihood --</v>
      </c>
      <c r="AP328" s="22" t="str">
        <f t="shared" si="11"/>
        <v>-- Error --</v>
      </c>
    </row>
    <row r="329" spans="1:42" s="18" customFormat="1" ht="64" x14ac:dyDescent="0.2">
      <c r="A329" s="18">
        <v>326</v>
      </c>
      <c r="G329" s="18" t="s">
        <v>87</v>
      </c>
      <c r="I329" s="18" t="s">
        <v>85</v>
      </c>
      <c r="L329" s="18" t="s">
        <v>112</v>
      </c>
      <c r="M329" s="19" t="str">
        <f>VLOOKUP(RiskRegister[[#This Row],[Inherent Impact Level]],'Rating factors'!$F$4:$G$9,2,FALSE)</f>
        <v>--- Error ---</v>
      </c>
      <c r="N329" s="18" t="s">
        <v>89</v>
      </c>
      <c r="O329" s="19" t="str">
        <f>VLOOKUP(RiskRegister[[#This Row],[Inherent Likelihood Level]],'Rating factors'!$F$16:$G$21,2,FALSE)</f>
        <v>--- Error ---</v>
      </c>
      <c r="P329" s="19" t="str">
        <f>IFERROR(VLOOKUP(RiskRegister[[#This Row],[Inherent Risk Rating]],'Rating factors'!$F$30:$G$44,2,FALSE),"-- Error --")</f>
        <v>-- Error --</v>
      </c>
      <c r="Q329" s="19" t="str">
        <f>IFERROR(RiskRegister[[#This Row],[Inherent Impact Rating]]*RiskRegister[[#This Row],[Inherent Likelihood Rating]],"-- Error --")</f>
        <v>-- Error --</v>
      </c>
      <c r="R329" s="18" t="s">
        <v>111</v>
      </c>
      <c r="T329" s="18" t="s">
        <v>112</v>
      </c>
      <c r="U329" s="19" t="str">
        <f>VLOOKUP(RiskRegister[[#This Row],[Residual Impact Level]],'Rating factors'!$F$4:$G$9,2,FALSE)</f>
        <v>--- Error ---</v>
      </c>
      <c r="V329" s="18" t="s">
        <v>89</v>
      </c>
      <c r="W329" s="19" t="str">
        <f>VLOOKUP(RiskRegister[[#This Row],[Residual Likelihood Level]],'Rating factors'!$F$16:$G$21,2,FALSE)</f>
        <v>--- Error ---</v>
      </c>
      <c r="X329" s="19" t="str">
        <f>IFERROR(VLOOKUP(RiskRegister[[#This Row],[Residual Risk Rating]],'Rating factors'!$F$30:$G$44,2,FALSE),"-- Error --")</f>
        <v>-- Error --</v>
      </c>
      <c r="Y329" s="19" t="str">
        <f>IFERROR(RiskRegister[[#This Row],[Residual Impact Rating]]*RiskRegister[[#This Row],[Residual Likelihood Rating]],"-- Error --")</f>
        <v>-- Error --</v>
      </c>
      <c r="Z329" s="18" t="s">
        <v>113</v>
      </c>
      <c r="AB329" s="61"/>
      <c r="AD329" s="22" t="str">
        <f ca="1">IF(ISBLANK(RiskRegister[[#This Row],[Risk Due Date]]), "Missing Risk Due Date", IF(RiskRegister[[#This Row],[Risk Due Date]] &lt; TODAY(), "Overdue", "Not Overdue"))</f>
        <v>Missing Risk Due Date</v>
      </c>
      <c r="AF329" s="22" t="str">
        <f>IF(ISBLANK(RiskRegister[[#This Row],[Risk Due Date]]), "Missing Risk Due Date", TEXT(RiskRegister[[#This Row],[Risk Due Date]], "YYYY-MM"))</f>
        <v>Missing Risk Due Date</v>
      </c>
      <c r="AG329" s="22" t="str">
        <f>IF(RiskRegister[[#This Row],[Created Date]]="","Created Date missing",(TEXT(RiskRegister[[#This Row],[Created Date]],"mmm") &amp; "-" &amp; YEAR(RiskRegister[[#This Row],[Created Date]])))</f>
        <v>Created Date missing</v>
      </c>
      <c r="AH329" s="79">
        <f>IF(RiskRegister[[#This Row],[Risk Status]]="Closed",RiskRegister[[#This Row],[Risk Close Date]],RiskRegister[[#This Row],[Risk Due Date]])</f>
        <v>0</v>
      </c>
      <c r="AI329" s="79">
        <f>IF(RiskRegister[[#This Row],[Risk-Change-Date]]=0,DATE(2030,1,1),RiskRegister[[#This Row],[Risk-Change-Date]])</f>
        <v>47484</v>
      </c>
      <c r="AJ329" s="22" t="str">
        <f>RiskRegister[[#This Row],[Inherent Impact Level]]&amp;"-"&amp;RiskRegister[[#This Row],[Inherent Likelihood Level]]</f>
        <v>-- Select Impact ----- Select Likelihood --</v>
      </c>
      <c r="AK329" s="22" t="str">
        <f>RiskRegister[[#This Row],[Residual Impact Level]]&amp;"-"&amp;RiskRegister[[#This Row],[Residual Likelihood Level]]</f>
        <v>-- Select Impact ----- Select Likelihood --</v>
      </c>
      <c r="AL329" s="22" t="str">
        <f t="shared" si="10"/>
        <v>Error</v>
      </c>
      <c r="AM329" s="22" t="str">
        <f>IF(RiskRegister[[#This Row],[Risk Status]]="Closed",RiskRegister[[#This Row],[Residual Impact Level]],RiskRegister[[#This Row],[Inherent Impact Level]])</f>
        <v>-- Select Impact --</v>
      </c>
      <c r="AN329" s="22" t="str">
        <f>IF(RiskRegister[[#This Row],[Risk Status]]="Closed",RiskRegister[[#This Row],[Residual Likelihood Level]],RiskRegister[[#This Row],[Inherent Likelihood Level]])</f>
        <v>-- Select Likelihood --</v>
      </c>
      <c r="AO329" s="22" t="str">
        <f>IF(RiskRegister[[#This Row],[Risk Status]]="Closed",RiskRegister[[#This Row],[Residual-I-L-Combo]],RiskRegister[[#This Row],[Inherent-I-L-Combo]])</f>
        <v>-- Select Impact ----- Select Likelihood --</v>
      </c>
      <c r="AP329" s="22" t="str">
        <f t="shared" si="11"/>
        <v>-- Error --</v>
      </c>
    </row>
    <row r="330" spans="1:42" s="18" customFormat="1" ht="64" x14ac:dyDescent="0.2">
      <c r="A330" s="18">
        <v>327</v>
      </c>
      <c r="G330" s="18" t="s">
        <v>87</v>
      </c>
      <c r="I330" s="18" t="s">
        <v>85</v>
      </c>
      <c r="L330" s="18" t="s">
        <v>112</v>
      </c>
      <c r="M330" s="19" t="str">
        <f>VLOOKUP(RiskRegister[[#This Row],[Inherent Impact Level]],'Rating factors'!$F$4:$G$9,2,FALSE)</f>
        <v>--- Error ---</v>
      </c>
      <c r="N330" s="18" t="s">
        <v>89</v>
      </c>
      <c r="O330" s="19" t="str">
        <f>VLOOKUP(RiskRegister[[#This Row],[Inherent Likelihood Level]],'Rating factors'!$F$16:$G$21,2,FALSE)</f>
        <v>--- Error ---</v>
      </c>
      <c r="P330" s="19" t="str">
        <f>IFERROR(VLOOKUP(RiskRegister[[#This Row],[Inherent Risk Rating]],'Rating factors'!$F$30:$G$44,2,FALSE),"-- Error --")</f>
        <v>-- Error --</v>
      </c>
      <c r="Q330" s="19" t="str">
        <f>IFERROR(RiskRegister[[#This Row],[Inherent Impact Rating]]*RiskRegister[[#This Row],[Inherent Likelihood Rating]],"-- Error --")</f>
        <v>-- Error --</v>
      </c>
      <c r="R330" s="18" t="s">
        <v>111</v>
      </c>
      <c r="T330" s="18" t="s">
        <v>112</v>
      </c>
      <c r="U330" s="19" t="str">
        <f>VLOOKUP(RiskRegister[[#This Row],[Residual Impact Level]],'Rating factors'!$F$4:$G$9,2,FALSE)</f>
        <v>--- Error ---</v>
      </c>
      <c r="V330" s="18" t="s">
        <v>89</v>
      </c>
      <c r="W330" s="19" t="str">
        <f>VLOOKUP(RiskRegister[[#This Row],[Residual Likelihood Level]],'Rating factors'!$F$16:$G$21,2,FALSE)</f>
        <v>--- Error ---</v>
      </c>
      <c r="X330" s="19" t="str">
        <f>IFERROR(VLOOKUP(RiskRegister[[#This Row],[Residual Risk Rating]],'Rating factors'!$F$30:$G$44,2,FALSE),"-- Error --")</f>
        <v>-- Error --</v>
      </c>
      <c r="Y330" s="19" t="str">
        <f>IFERROR(RiskRegister[[#This Row],[Residual Impact Rating]]*RiskRegister[[#This Row],[Residual Likelihood Rating]],"-- Error --")</f>
        <v>-- Error --</v>
      </c>
      <c r="Z330" s="18" t="s">
        <v>113</v>
      </c>
      <c r="AB330" s="61"/>
      <c r="AD330" s="22" t="str">
        <f ca="1">IF(ISBLANK(RiskRegister[[#This Row],[Risk Due Date]]), "Missing Risk Due Date", IF(RiskRegister[[#This Row],[Risk Due Date]] &lt; TODAY(), "Overdue", "Not Overdue"))</f>
        <v>Missing Risk Due Date</v>
      </c>
      <c r="AF330" s="22" t="str">
        <f>IF(ISBLANK(RiskRegister[[#This Row],[Risk Due Date]]), "Missing Risk Due Date", TEXT(RiskRegister[[#This Row],[Risk Due Date]], "YYYY-MM"))</f>
        <v>Missing Risk Due Date</v>
      </c>
      <c r="AG330" s="22" t="str">
        <f>IF(RiskRegister[[#This Row],[Created Date]]="","Created Date missing",(TEXT(RiskRegister[[#This Row],[Created Date]],"mmm") &amp; "-" &amp; YEAR(RiskRegister[[#This Row],[Created Date]])))</f>
        <v>Created Date missing</v>
      </c>
      <c r="AH330" s="79">
        <f>IF(RiskRegister[[#This Row],[Risk Status]]="Closed",RiskRegister[[#This Row],[Risk Close Date]],RiskRegister[[#This Row],[Risk Due Date]])</f>
        <v>0</v>
      </c>
      <c r="AI330" s="79">
        <f>IF(RiskRegister[[#This Row],[Risk-Change-Date]]=0,DATE(2030,1,1),RiskRegister[[#This Row],[Risk-Change-Date]])</f>
        <v>47484</v>
      </c>
      <c r="AJ330" s="22" t="str">
        <f>RiskRegister[[#This Row],[Inherent Impact Level]]&amp;"-"&amp;RiskRegister[[#This Row],[Inherent Likelihood Level]]</f>
        <v>-- Select Impact ----- Select Likelihood --</v>
      </c>
      <c r="AK330" s="22" t="str">
        <f>RiskRegister[[#This Row],[Residual Impact Level]]&amp;"-"&amp;RiskRegister[[#This Row],[Residual Likelihood Level]]</f>
        <v>-- Select Impact ----- Select Likelihood --</v>
      </c>
      <c r="AL330" s="22" t="str">
        <f t="shared" si="10"/>
        <v>Error</v>
      </c>
      <c r="AM330" s="22" t="str">
        <f>IF(RiskRegister[[#This Row],[Risk Status]]="Closed",RiskRegister[[#This Row],[Residual Impact Level]],RiskRegister[[#This Row],[Inherent Impact Level]])</f>
        <v>-- Select Impact --</v>
      </c>
      <c r="AN330" s="22" t="str">
        <f>IF(RiskRegister[[#This Row],[Risk Status]]="Closed",RiskRegister[[#This Row],[Residual Likelihood Level]],RiskRegister[[#This Row],[Inherent Likelihood Level]])</f>
        <v>-- Select Likelihood --</v>
      </c>
      <c r="AO330" s="22" t="str">
        <f>IF(RiskRegister[[#This Row],[Risk Status]]="Closed",RiskRegister[[#This Row],[Residual-I-L-Combo]],RiskRegister[[#This Row],[Inherent-I-L-Combo]])</f>
        <v>-- Select Impact ----- Select Likelihood --</v>
      </c>
      <c r="AP330" s="22" t="str">
        <f t="shared" si="11"/>
        <v>-- Error --</v>
      </c>
    </row>
    <row r="331" spans="1:42" s="18" customFormat="1" ht="64" x14ac:dyDescent="0.2">
      <c r="A331" s="18">
        <v>328</v>
      </c>
      <c r="G331" s="18" t="s">
        <v>87</v>
      </c>
      <c r="I331" s="18" t="s">
        <v>85</v>
      </c>
      <c r="L331" s="18" t="s">
        <v>112</v>
      </c>
      <c r="M331" s="19" t="str">
        <f>VLOOKUP(RiskRegister[[#This Row],[Inherent Impact Level]],'Rating factors'!$F$4:$G$9,2,FALSE)</f>
        <v>--- Error ---</v>
      </c>
      <c r="N331" s="18" t="s">
        <v>89</v>
      </c>
      <c r="O331" s="19" t="str">
        <f>VLOOKUP(RiskRegister[[#This Row],[Inherent Likelihood Level]],'Rating factors'!$F$16:$G$21,2,FALSE)</f>
        <v>--- Error ---</v>
      </c>
      <c r="P331" s="19" t="str">
        <f>IFERROR(VLOOKUP(RiskRegister[[#This Row],[Inherent Risk Rating]],'Rating factors'!$F$30:$G$44,2,FALSE),"-- Error --")</f>
        <v>-- Error --</v>
      </c>
      <c r="Q331" s="19" t="str">
        <f>IFERROR(RiskRegister[[#This Row],[Inherent Impact Rating]]*RiskRegister[[#This Row],[Inherent Likelihood Rating]],"-- Error --")</f>
        <v>-- Error --</v>
      </c>
      <c r="R331" s="18" t="s">
        <v>111</v>
      </c>
      <c r="T331" s="18" t="s">
        <v>112</v>
      </c>
      <c r="U331" s="19" t="str">
        <f>VLOOKUP(RiskRegister[[#This Row],[Residual Impact Level]],'Rating factors'!$F$4:$G$9,2,FALSE)</f>
        <v>--- Error ---</v>
      </c>
      <c r="V331" s="18" t="s">
        <v>89</v>
      </c>
      <c r="W331" s="19" t="str">
        <f>VLOOKUP(RiskRegister[[#This Row],[Residual Likelihood Level]],'Rating factors'!$F$16:$G$21,2,FALSE)</f>
        <v>--- Error ---</v>
      </c>
      <c r="X331" s="19" t="str">
        <f>IFERROR(VLOOKUP(RiskRegister[[#This Row],[Residual Risk Rating]],'Rating factors'!$F$30:$G$44,2,FALSE),"-- Error --")</f>
        <v>-- Error --</v>
      </c>
      <c r="Y331" s="19" t="str">
        <f>IFERROR(RiskRegister[[#This Row],[Residual Impact Rating]]*RiskRegister[[#This Row],[Residual Likelihood Rating]],"-- Error --")</f>
        <v>-- Error --</v>
      </c>
      <c r="Z331" s="18" t="s">
        <v>113</v>
      </c>
      <c r="AB331" s="61"/>
      <c r="AD331" s="22" t="str">
        <f ca="1">IF(ISBLANK(RiskRegister[[#This Row],[Risk Due Date]]), "Missing Risk Due Date", IF(RiskRegister[[#This Row],[Risk Due Date]] &lt; TODAY(), "Overdue", "Not Overdue"))</f>
        <v>Missing Risk Due Date</v>
      </c>
      <c r="AF331" s="22" t="str">
        <f>IF(ISBLANK(RiskRegister[[#This Row],[Risk Due Date]]), "Missing Risk Due Date", TEXT(RiskRegister[[#This Row],[Risk Due Date]], "YYYY-MM"))</f>
        <v>Missing Risk Due Date</v>
      </c>
      <c r="AG331" s="22" t="str">
        <f>IF(RiskRegister[[#This Row],[Created Date]]="","Created Date missing",(TEXT(RiskRegister[[#This Row],[Created Date]],"mmm") &amp; "-" &amp; YEAR(RiskRegister[[#This Row],[Created Date]])))</f>
        <v>Created Date missing</v>
      </c>
      <c r="AH331" s="79">
        <f>IF(RiskRegister[[#This Row],[Risk Status]]="Closed",RiskRegister[[#This Row],[Risk Close Date]],RiskRegister[[#This Row],[Risk Due Date]])</f>
        <v>0</v>
      </c>
      <c r="AI331" s="79">
        <f>IF(RiskRegister[[#This Row],[Risk-Change-Date]]=0,DATE(2030,1,1),RiskRegister[[#This Row],[Risk-Change-Date]])</f>
        <v>47484</v>
      </c>
      <c r="AJ331" s="22" t="str">
        <f>RiskRegister[[#This Row],[Inherent Impact Level]]&amp;"-"&amp;RiskRegister[[#This Row],[Inherent Likelihood Level]]</f>
        <v>-- Select Impact ----- Select Likelihood --</v>
      </c>
      <c r="AK331" s="22" t="str">
        <f>RiskRegister[[#This Row],[Residual Impact Level]]&amp;"-"&amp;RiskRegister[[#This Row],[Residual Likelihood Level]]</f>
        <v>-- Select Impact ----- Select Likelihood --</v>
      </c>
      <c r="AL331" s="22" t="str">
        <f t="shared" si="10"/>
        <v>Error</v>
      </c>
      <c r="AM331" s="22" t="str">
        <f>IF(RiskRegister[[#This Row],[Risk Status]]="Closed",RiskRegister[[#This Row],[Residual Impact Level]],RiskRegister[[#This Row],[Inherent Impact Level]])</f>
        <v>-- Select Impact --</v>
      </c>
      <c r="AN331" s="22" t="str">
        <f>IF(RiskRegister[[#This Row],[Risk Status]]="Closed",RiskRegister[[#This Row],[Residual Likelihood Level]],RiskRegister[[#This Row],[Inherent Likelihood Level]])</f>
        <v>-- Select Likelihood --</v>
      </c>
      <c r="AO331" s="22" t="str">
        <f>IF(RiskRegister[[#This Row],[Risk Status]]="Closed",RiskRegister[[#This Row],[Residual-I-L-Combo]],RiskRegister[[#This Row],[Inherent-I-L-Combo]])</f>
        <v>-- Select Impact ----- Select Likelihood --</v>
      </c>
      <c r="AP331" s="22" t="str">
        <f t="shared" si="11"/>
        <v>-- Error --</v>
      </c>
    </row>
    <row r="332" spans="1:42" s="18" customFormat="1" ht="64" x14ac:dyDescent="0.2">
      <c r="A332" s="18">
        <v>329</v>
      </c>
      <c r="G332" s="18" t="s">
        <v>87</v>
      </c>
      <c r="I332" s="18" t="s">
        <v>85</v>
      </c>
      <c r="L332" s="18" t="s">
        <v>112</v>
      </c>
      <c r="M332" s="19" t="str">
        <f>VLOOKUP(RiskRegister[[#This Row],[Inherent Impact Level]],'Rating factors'!$F$4:$G$9,2,FALSE)</f>
        <v>--- Error ---</v>
      </c>
      <c r="N332" s="18" t="s">
        <v>89</v>
      </c>
      <c r="O332" s="19" t="str">
        <f>VLOOKUP(RiskRegister[[#This Row],[Inherent Likelihood Level]],'Rating factors'!$F$16:$G$21,2,FALSE)</f>
        <v>--- Error ---</v>
      </c>
      <c r="P332" s="19" t="str">
        <f>IFERROR(VLOOKUP(RiskRegister[[#This Row],[Inherent Risk Rating]],'Rating factors'!$F$30:$G$44,2,FALSE),"-- Error --")</f>
        <v>-- Error --</v>
      </c>
      <c r="Q332" s="19" t="str">
        <f>IFERROR(RiskRegister[[#This Row],[Inherent Impact Rating]]*RiskRegister[[#This Row],[Inherent Likelihood Rating]],"-- Error --")</f>
        <v>-- Error --</v>
      </c>
      <c r="R332" s="18" t="s">
        <v>111</v>
      </c>
      <c r="T332" s="18" t="s">
        <v>112</v>
      </c>
      <c r="U332" s="19" t="str">
        <f>VLOOKUP(RiskRegister[[#This Row],[Residual Impact Level]],'Rating factors'!$F$4:$G$9,2,FALSE)</f>
        <v>--- Error ---</v>
      </c>
      <c r="V332" s="18" t="s">
        <v>89</v>
      </c>
      <c r="W332" s="19" t="str">
        <f>VLOOKUP(RiskRegister[[#This Row],[Residual Likelihood Level]],'Rating factors'!$F$16:$G$21,2,FALSE)</f>
        <v>--- Error ---</v>
      </c>
      <c r="X332" s="19" t="str">
        <f>IFERROR(VLOOKUP(RiskRegister[[#This Row],[Residual Risk Rating]],'Rating factors'!$F$30:$G$44,2,FALSE),"-- Error --")</f>
        <v>-- Error --</v>
      </c>
      <c r="Y332" s="19" t="str">
        <f>IFERROR(RiskRegister[[#This Row],[Residual Impact Rating]]*RiskRegister[[#This Row],[Residual Likelihood Rating]],"-- Error --")</f>
        <v>-- Error --</v>
      </c>
      <c r="Z332" s="18" t="s">
        <v>113</v>
      </c>
      <c r="AB332" s="61"/>
      <c r="AD332" s="22" t="str">
        <f ca="1">IF(ISBLANK(RiskRegister[[#This Row],[Risk Due Date]]), "Missing Risk Due Date", IF(RiskRegister[[#This Row],[Risk Due Date]] &lt; TODAY(), "Overdue", "Not Overdue"))</f>
        <v>Missing Risk Due Date</v>
      </c>
      <c r="AF332" s="22" t="str">
        <f>IF(ISBLANK(RiskRegister[[#This Row],[Risk Due Date]]), "Missing Risk Due Date", TEXT(RiskRegister[[#This Row],[Risk Due Date]], "YYYY-MM"))</f>
        <v>Missing Risk Due Date</v>
      </c>
      <c r="AG332" s="22" t="str">
        <f>IF(RiskRegister[[#This Row],[Created Date]]="","Created Date missing",(TEXT(RiskRegister[[#This Row],[Created Date]],"mmm") &amp; "-" &amp; YEAR(RiskRegister[[#This Row],[Created Date]])))</f>
        <v>Created Date missing</v>
      </c>
      <c r="AH332" s="79">
        <f>IF(RiskRegister[[#This Row],[Risk Status]]="Closed",RiskRegister[[#This Row],[Risk Close Date]],RiskRegister[[#This Row],[Risk Due Date]])</f>
        <v>0</v>
      </c>
      <c r="AI332" s="79">
        <f>IF(RiskRegister[[#This Row],[Risk-Change-Date]]=0,DATE(2030,1,1),RiskRegister[[#This Row],[Risk-Change-Date]])</f>
        <v>47484</v>
      </c>
      <c r="AJ332" s="22" t="str">
        <f>RiskRegister[[#This Row],[Inherent Impact Level]]&amp;"-"&amp;RiskRegister[[#This Row],[Inherent Likelihood Level]]</f>
        <v>-- Select Impact ----- Select Likelihood --</v>
      </c>
      <c r="AK332" s="22" t="str">
        <f>RiskRegister[[#This Row],[Residual Impact Level]]&amp;"-"&amp;RiskRegister[[#This Row],[Residual Likelihood Level]]</f>
        <v>-- Select Impact ----- Select Likelihood --</v>
      </c>
      <c r="AL332" s="22" t="str">
        <f t="shared" si="10"/>
        <v>Error</v>
      </c>
      <c r="AM332" s="22" t="str">
        <f>IF(RiskRegister[[#This Row],[Risk Status]]="Closed",RiskRegister[[#This Row],[Residual Impact Level]],RiskRegister[[#This Row],[Inherent Impact Level]])</f>
        <v>-- Select Impact --</v>
      </c>
      <c r="AN332" s="22" t="str">
        <f>IF(RiskRegister[[#This Row],[Risk Status]]="Closed",RiskRegister[[#This Row],[Residual Likelihood Level]],RiskRegister[[#This Row],[Inherent Likelihood Level]])</f>
        <v>-- Select Likelihood --</v>
      </c>
      <c r="AO332" s="22" t="str">
        <f>IF(RiskRegister[[#This Row],[Risk Status]]="Closed",RiskRegister[[#This Row],[Residual-I-L-Combo]],RiskRegister[[#This Row],[Inherent-I-L-Combo]])</f>
        <v>-- Select Impact ----- Select Likelihood --</v>
      </c>
      <c r="AP332" s="22" t="str">
        <f t="shared" si="11"/>
        <v>-- Error --</v>
      </c>
    </row>
    <row r="333" spans="1:42" s="18" customFormat="1" ht="64" x14ac:dyDescent="0.2">
      <c r="A333" s="18">
        <v>330</v>
      </c>
      <c r="G333" s="18" t="s">
        <v>87</v>
      </c>
      <c r="I333" s="18" t="s">
        <v>85</v>
      </c>
      <c r="L333" s="18" t="s">
        <v>112</v>
      </c>
      <c r="M333" s="19" t="str">
        <f>VLOOKUP(RiskRegister[[#This Row],[Inherent Impact Level]],'Rating factors'!$F$4:$G$9,2,FALSE)</f>
        <v>--- Error ---</v>
      </c>
      <c r="N333" s="18" t="s">
        <v>89</v>
      </c>
      <c r="O333" s="19" t="str">
        <f>VLOOKUP(RiskRegister[[#This Row],[Inherent Likelihood Level]],'Rating factors'!$F$16:$G$21,2,FALSE)</f>
        <v>--- Error ---</v>
      </c>
      <c r="P333" s="19" t="str">
        <f>IFERROR(VLOOKUP(RiskRegister[[#This Row],[Inherent Risk Rating]],'Rating factors'!$F$30:$G$44,2,FALSE),"-- Error --")</f>
        <v>-- Error --</v>
      </c>
      <c r="Q333" s="19" t="str">
        <f>IFERROR(RiskRegister[[#This Row],[Inherent Impact Rating]]*RiskRegister[[#This Row],[Inherent Likelihood Rating]],"-- Error --")</f>
        <v>-- Error --</v>
      </c>
      <c r="R333" s="18" t="s">
        <v>111</v>
      </c>
      <c r="T333" s="18" t="s">
        <v>112</v>
      </c>
      <c r="U333" s="19" t="str">
        <f>VLOOKUP(RiskRegister[[#This Row],[Residual Impact Level]],'Rating factors'!$F$4:$G$9,2,FALSE)</f>
        <v>--- Error ---</v>
      </c>
      <c r="V333" s="18" t="s">
        <v>89</v>
      </c>
      <c r="W333" s="19" t="str">
        <f>VLOOKUP(RiskRegister[[#This Row],[Residual Likelihood Level]],'Rating factors'!$F$16:$G$21,2,FALSE)</f>
        <v>--- Error ---</v>
      </c>
      <c r="X333" s="19" t="str">
        <f>IFERROR(VLOOKUP(RiskRegister[[#This Row],[Residual Risk Rating]],'Rating factors'!$F$30:$G$44,2,FALSE),"-- Error --")</f>
        <v>-- Error --</v>
      </c>
      <c r="Y333" s="19" t="str">
        <f>IFERROR(RiskRegister[[#This Row],[Residual Impact Rating]]*RiskRegister[[#This Row],[Residual Likelihood Rating]],"-- Error --")</f>
        <v>-- Error --</v>
      </c>
      <c r="Z333" s="18" t="s">
        <v>113</v>
      </c>
      <c r="AB333" s="61"/>
      <c r="AD333" s="22" t="str">
        <f ca="1">IF(ISBLANK(RiskRegister[[#This Row],[Risk Due Date]]), "Missing Risk Due Date", IF(RiskRegister[[#This Row],[Risk Due Date]] &lt; TODAY(), "Overdue", "Not Overdue"))</f>
        <v>Missing Risk Due Date</v>
      </c>
      <c r="AF333" s="22" t="str">
        <f>IF(ISBLANK(RiskRegister[[#This Row],[Risk Due Date]]), "Missing Risk Due Date", TEXT(RiskRegister[[#This Row],[Risk Due Date]], "YYYY-MM"))</f>
        <v>Missing Risk Due Date</v>
      </c>
      <c r="AG333" s="22" t="str">
        <f>IF(RiskRegister[[#This Row],[Created Date]]="","Created Date missing",(TEXT(RiskRegister[[#This Row],[Created Date]],"mmm") &amp; "-" &amp; YEAR(RiskRegister[[#This Row],[Created Date]])))</f>
        <v>Created Date missing</v>
      </c>
      <c r="AH333" s="79">
        <f>IF(RiskRegister[[#This Row],[Risk Status]]="Closed",RiskRegister[[#This Row],[Risk Close Date]],RiskRegister[[#This Row],[Risk Due Date]])</f>
        <v>0</v>
      </c>
      <c r="AI333" s="79">
        <f>IF(RiskRegister[[#This Row],[Risk-Change-Date]]=0,DATE(2030,1,1),RiskRegister[[#This Row],[Risk-Change-Date]])</f>
        <v>47484</v>
      </c>
      <c r="AJ333" s="22" t="str">
        <f>RiskRegister[[#This Row],[Inherent Impact Level]]&amp;"-"&amp;RiskRegister[[#This Row],[Inherent Likelihood Level]]</f>
        <v>-- Select Impact ----- Select Likelihood --</v>
      </c>
      <c r="AK333" s="22" t="str">
        <f>RiskRegister[[#This Row],[Residual Impact Level]]&amp;"-"&amp;RiskRegister[[#This Row],[Residual Likelihood Level]]</f>
        <v>-- Select Impact ----- Select Likelihood --</v>
      </c>
      <c r="AL333" s="22" t="str">
        <f t="shared" si="10"/>
        <v>Error</v>
      </c>
      <c r="AM333" s="22" t="str">
        <f>IF(RiskRegister[[#This Row],[Risk Status]]="Closed",RiskRegister[[#This Row],[Residual Impact Level]],RiskRegister[[#This Row],[Inherent Impact Level]])</f>
        <v>-- Select Impact --</v>
      </c>
      <c r="AN333" s="22" t="str">
        <f>IF(RiskRegister[[#This Row],[Risk Status]]="Closed",RiskRegister[[#This Row],[Residual Likelihood Level]],RiskRegister[[#This Row],[Inherent Likelihood Level]])</f>
        <v>-- Select Likelihood --</v>
      </c>
      <c r="AO333" s="22" t="str">
        <f>IF(RiskRegister[[#This Row],[Risk Status]]="Closed",RiskRegister[[#This Row],[Residual-I-L-Combo]],RiskRegister[[#This Row],[Inherent-I-L-Combo]])</f>
        <v>-- Select Impact ----- Select Likelihood --</v>
      </c>
      <c r="AP333" s="22" t="str">
        <f t="shared" si="11"/>
        <v>-- Error --</v>
      </c>
    </row>
    <row r="334" spans="1:42" s="18" customFormat="1" ht="64" x14ac:dyDescent="0.2">
      <c r="A334" s="18">
        <v>331</v>
      </c>
      <c r="G334" s="18" t="s">
        <v>87</v>
      </c>
      <c r="I334" s="18" t="s">
        <v>85</v>
      </c>
      <c r="L334" s="18" t="s">
        <v>112</v>
      </c>
      <c r="M334" s="19" t="str">
        <f>VLOOKUP(RiskRegister[[#This Row],[Inherent Impact Level]],'Rating factors'!$F$4:$G$9,2,FALSE)</f>
        <v>--- Error ---</v>
      </c>
      <c r="N334" s="18" t="s">
        <v>89</v>
      </c>
      <c r="O334" s="19" t="str">
        <f>VLOOKUP(RiskRegister[[#This Row],[Inherent Likelihood Level]],'Rating factors'!$F$16:$G$21,2,FALSE)</f>
        <v>--- Error ---</v>
      </c>
      <c r="P334" s="19" t="str">
        <f>IFERROR(VLOOKUP(RiskRegister[[#This Row],[Inherent Risk Rating]],'Rating factors'!$F$30:$G$44,2,FALSE),"-- Error --")</f>
        <v>-- Error --</v>
      </c>
      <c r="Q334" s="19" t="str">
        <f>IFERROR(RiskRegister[[#This Row],[Inherent Impact Rating]]*RiskRegister[[#This Row],[Inherent Likelihood Rating]],"-- Error --")</f>
        <v>-- Error --</v>
      </c>
      <c r="R334" s="18" t="s">
        <v>111</v>
      </c>
      <c r="T334" s="18" t="s">
        <v>112</v>
      </c>
      <c r="U334" s="19" t="str">
        <f>VLOOKUP(RiskRegister[[#This Row],[Residual Impact Level]],'Rating factors'!$F$4:$G$9,2,FALSE)</f>
        <v>--- Error ---</v>
      </c>
      <c r="V334" s="18" t="s">
        <v>89</v>
      </c>
      <c r="W334" s="19" t="str">
        <f>VLOOKUP(RiskRegister[[#This Row],[Residual Likelihood Level]],'Rating factors'!$F$16:$G$21,2,FALSE)</f>
        <v>--- Error ---</v>
      </c>
      <c r="X334" s="19" t="str">
        <f>IFERROR(VLOOKUP(RiskRegister[[#This Row],[Residual Risk Rating]],'Rating factors'!$F$30:$G$44,2,FALSE),"-- Error --")</f>
        <v>-- Error --</v>
      </c>
      <c r="Y334" s="19" t="str">
        <f>IFERROR(RiskRegister[[#This Row],[Residual Impact Rating]]*RiskRegister[[#This Row],[Residual Likelihood Rating]],"-- Error --")</f>
        <v>-- Error --</v>
      </c>
      <c r="Z334" s="18" t="s">
        <v>113</v>
      </c>
      <c r="AB334" s="61"/>
      <c r="AD334" s="22" t="str">
        <f ca="1">IF(ISBLANK(RiskRegister[[#This Row],[Risk Due Date]]), "Missing Risk Due Date", IF(RiskRegister[[#This Row],[Risk Due Date]] &lt; TODAY(), "Overdue", "Not Overdue"))</f>
        <v>Missing Risk Due Date</v>
      </c>
      <c r="AF334" s="22" t="str">
        <f>IF(ISBLANK(RiskRegister[[#This Row],[Risk Due Date]]), "Missing Risk Due Date", TEXT(RiskRegister[[#This Row],[Risk Due Date]], "YYYY-MM"))</f>
        <v>Missing Risk Due Date</v>
      </c>
      <c r="AG334" s="22" t="str">
        <f>IF(RiskRegister[[#This Row],[Created Date]]="","Created Date missing",(TEXT(RiskRegister[[#This Row],[Created Date]],"mmm") &amp; "-" &amp; YEAR(RiskRegister[[#This Row],[Created Date]])))</f>
        <v>Created Date missing</v>
      </c>
      <c r="AH334" s="79">
        <f>IF(RiskRegister[[#This Row],[Risk Status]]="Closed",RiskRegister[[#This Row],[Risk Close Date]],RiskRegister[[#This Row],[Risk Due Date]])</f>
        <v>0</v>
      </c>
      <c r="AI334" s="79">
        <f>IF(RiskRegister[[#This Row],[Risk-Change-Date]]=0,DATE(2030,1,1),RiskRegister[[#This Row],[Risk-Change-Date]])</f>
        <v>47484</v>
      </c>
      <c r="AJ334" s="22" t="str">
        <f>RiskRegister[[#This Row],[Inherent Impact Level]]&amp;"-"&amp;RiskRegister[[#This Row],[Inherent Likelihood Level]]</f>
        <v>-- Select Impact ----- Select Likelihood --</v>
      </c>
      <c r="AK334" s="22" t="str">
        <f>RiskRegister[[#This Row],[Residual Impact Level]]&amp;"-"&amp;RiskRegister[[#This Row],[Residual Likelihood Level]]</f>
        <v>-- Select Impact ----- Select Likelihood --</v>
      </c>
      <c r="AL334" s="22" t="str">
        <f t="shared" si="10"/>
        <v>Error</v>
      </c>
      <c r="AM334" s="22" t="str">
        <f>IF(RiskRegister[[#This Row],[Risk Status]]="Closed",RiskRegister[[#This Row],[Residual Impact Level]],RiskRegister[[#This Row],[Inherent Impact Level]])</f>
        <v>-- Select Impact --</v>
      </c>
      <c r="AN334" s="22" t="str">
        <f>IF(RiskRegister[[#This Row],[Risk Status]]="Closed",RiskRegister[[#This Row],[Residual Likelihood Level]],RiskRegister[[#This Row],[Inherent Likelihood Level]])</f>
        <v>-- Select Likelihood --</v>
      </c>
      <c r="AO334" s="22" t="str">
        <f>IF(RiskRegister[[#This Row],[Risk Status]]="Closed",RiskRegister[[#This Row],[Residual-I-L-Combo]],RiskRegister[[#This Row],[Inherent-I-L-Combo]])</f>
        <v>-- Select Impact ----- Select Likelihood --</v>
      </c>
      <c r="AP334" s="22" t="str">
        <f t="shared" si="11"/>
        <v>-- Error --</v>
      </c>
    </row>
    <row r="335" spans="1:42" s="18" customFormat="1" ht="64" x14ac:dyDescent="0.2">
      <c r="A335" s="18">
        <v>332</v>
      </c>
      <c r="G335" s="18" t="s">
        <v>87</v>
      </c>
      <c r="I335" s="18" t="s">
        <v>85</v>
      </c>
      <c r="L335" s="18" t="s">
        <v>112</v>
      </c>
      <c r="M335" s="19" t="str">
        <f>VLOOKUP(RiskRegister[[#This Row],[Inherent Impact Level]],'Rating factors'!$F$4:$G$9,2,FALSE)</f>
        <v>--- Error ---</v>
      </c>
      <c r="N335" s="18" t="s">
        <v>89</v>
      </c>
      <c r="O335" s="19" t="str">
        <f>VLOOKUP(RiskRegister[[#This Row],[Inherent Likelihood Level]],'Rating factors'!$F$16:$G$21,2,FALSE)</f>
        <v>--- Error ---</v>
      </c>
      <c r="P335" s="19" t="str">
        <f>IFERROR(VLOOKUP(RiskRegister[[#This Row],[Inherent Risk Rating]],'Rating factors'!$F$30:$G$44,2,FALSE),"-- Error --")</f>
        <v>-- Error --</v>
      </c>
      <c r="Q335" s="19" t="str">
        <f>IFERROR(RiskRegister[[#This Row],[Inherent Impact Rating]]*RiskRegister[[#This Row],[Inherent Likelihood Rating]],"-- Error --")</f>
        <v>-- Error --</v>
      </c>
      <c r="R335" s="18" t="s">
        <v>111</v>
      </c>
      <c r="T335" s="18" t="s">
        <v>112</v>
      </c>
      <c r="U335" s="19" t="str">
        <f>VLOOKUP(RiskRegister[[#This Row],[Residual Impact Level]],'Rating factors'!$F$4:$G$9,2,FALSE)</f>
        <v>--- Error ---</v>
      </c>
      <c r="V335" s="18" t="s">
        <v>89</v>
      </c>
      <c r="W335" s="19" t="str">
        <f>VLOOKUP(RiskRegister[[#This Row],[Residual Likelihood Level]],'Rating factors'!$F$16:$G$21,2,FALSE)</f>
        <v>--- Error ---</v>
      </c>
      <c r="X335" s="19" t="str">
        <f>IFERROR(VLOOKUP(RiskRegister[[#This Row],[Residual Risk Rating]],'Rating factors'!$F$30:$G$44,2,FALSE),"-- Error --")</f>
        <v>-- Error --</v>
      </c>
      <c r="Y335" s="19" t="str">
        <f>IFERROR(RiskRegister[[#This Row],[Residual Impact Rating]]*RiskRegister[[#This Row],[Residual Likelihood Rating]],"-- Error --")</f>
        <v>-- Error --</v>
      </c>
      <c r="Z335" s="18" t="s">
        <v>113</v>
      </c>
      <c r="AB335" s="61"/>
      <c r="AD335" s="22" t="str">
        <f ca="1">IF(ISBLANK(RiskRegister[[#This Row],[Risk Due Date]]), "Missing Risk Due Date", IF(RiskRegister[[#This Row],[Risk Due Date]] &lt; TODAY(), "Overdue", "Not Overdue"))</f>
        <v>Missing Risk Due Date</v>
      </c>
      <c r="AF335" s="22" t="str">
        <f>IF(ISBLANK(RiskRegister[[#This Row],[Risk Due Date]]), "Missing Risk Due Date", TEXT(RiskRegister[[#This Row],[Risk Due Date]], "YYYY-MM"))</f>
        <v>Missing Risk Due Date</v>
      </c>
      <c r="AG335" s="22" t="str">
        <f>IF(RiskRegister[[#This Row],[Created Date]]="","Created Date missing",(TEXT(RiskRegister[[#This Row],[Created Date]],"mmm") &amp; "-" &amp; YEAR(RiskRegister[[#This Row],[Created Date]])))</f>
        <v>Created Date missing</v>
      </c>
      <c r="AH335" s="79">
        <f>IF(RiskRegister[[#This Row],[Risk Status]]="Closed",RiskRegister[[#This Row],[Risk Close Date]],RiskRegister[[#This Row],[Risk Due Date]])</f>
        <v>0</v>
      </c>
      <c r="AI335" s="79">
        <f>IF(RiskRegister[[#This Row],[Risk-Change-Date]]=0,DATE(2030,1,1),RiskRegister[[#This Row],[Risk-Change-Date]])</f>
        <v>47484</v>
      </c>
      <c r="AJ335" s="22" t="str">
        <f>RiskRegister[[#This Row],[Inherent Impact Level]]&amp;"-"&amp;RiskRegister[[#This Row],[Inherent Likelihood Level]]</f>
        <v>-- Select Impact ----- Select Likelihood --</v>
      </c>
      <c r="AK335" s="22" t="str">
        <f>RiskRegister[[#This Row],[Residual Impact Level]]&amp;"-"&amp;RiskRegister[[#This Row],[Residual Likelihood Level]]</f>
        <v>-- Select Impact ----- Select Likelihood --</v>
      </c>
      <c r="AL335" s="22" t="str">
        <f t="shared" si="10"/>
        <v>Error</v>
      </c>
      <c r="AM335" s="22" t="str">
        <f>IF(RiskRegister[[#This Row],[Risk Status]]="Closed",RiskRegister[[#This Row],[Residual Impact Level]],RiskRegister[[#This Row],[Inherent Impact Level]])</f>
        <v>-- Select Impact --</v>
      </c>
      <c r="AN335" s="22" t="str">
        <f>IF(RiskRegister[[#This Row],[Risk Status]]="Closed",RiskRegister[[#This Row],[Residual Likelihood Level]],RiskRegister[[#This Row],[Inherent Likelihood Level]])</f>
        <v>-- Select Likelihood --</v>
      </c>
      <c r="AO335" s="22" t="str">
        <f>IF(RiskRegister[[#This Row],[Risk Status]]="Closed",RiskRegister[[#This Row],[Residual-I-L-Combo]],RiskRegister[[#This Row],[Inherent-I-L-Combo]])</f>
        <v>-- Select Impact ----- Select Likelihood --</v>
      </c>
      <c r="AP335" s="22" t="str">
        <f t="shared" si="11"/>
        <v>-- Error --</v>
      </c>
    </row>
    <row r="336" spans="1:42" s="18" customFormat="1" ht="64" x14ac:dyDescent="0.2">
      <c r="A336" s="18">
        <v>333</v>
      </c>
      <c r="G336" s="18" t="s">
        <v>87</v>
      </c>
      <c r="I336" s="18" t="s">
        <v>85</v>
      </c>
      <c r="L336" s="18" t="s">
        <v>112</v>
      </c>
      <c r="M336" s="19" t="str">
        <f>VLOOKUP(RiskRegister[[#This Row],[Inherent Impact Level]],'Rating factors'!$F$4:$G$9,2,FALSE)</f>
        <v>--- Error ---</v>
      </c>
      <c r="N336" s="18" t="s">
        <v>89</v>
      </c>
      <c r="O336" s="19" t="str">
        <f>VLOOKUP(RiskRegister[[#This Row],[Inherent Likelihood Level]],'Rating factors'!$F$16:$G$21,2,FALSE)</f>
        <v>--- Error ---</v>
      </c>
      <c r="P336" s="19" t="str">
        <f>IFERROR(VLOOKUP(RiskRegister[[#This Row],[Inherent Risk Rating]],'Rating factors'!$F$30:$G$44,2,FALSE),"-- Error --")</f>
        <v>-- Error --</v>
      </c>
      <c r="Q336" s="19" t="str">
        <f>IFERROR(RiskRegister[[#This Row],[Inherent Impact Rating]]*RiskRegister[[#This Row],[Inherent Likelihood Rating]],"-- Error --")</f>
        <v>-- Error --</v>
      </c>
      <c r="R336" s="18" t="s">
        <v>111</v>
      </c>
      <c r="T336" s="18" t="s">
        <v>112</v>
      </c>
      <c r="U336" s="19" t="str">
        <f>VLOOKUP(RiskRegister[[#This Row],[Residual Impact Level]],'Rating factors'!$F$4:$G$9,2,FALSE)</f>
        <v>--- Error ---</v>
      </c>
      <c r="V336" s="18" t="s">
        <v>89</v>
      </c>
      <c r="W336" s="19" t="str">
        <f>VLOOKUP(RiskRegister[[#This Row],[Residual Likelihood Level]],'Rating factors'!$F$16:$G$21,2,FALSE)</f>
        <v>--- Error ---</v>
      </c>
      <c r="X336" s="19" t="str">
        <f>IFERROR(VLOOKUP(RiskRegister[[#This Row],[Residual Risk Rating]],'Rating factors'!$F$30:$G$44,2,FALSE),"-- Error --")</f>
        <v>-- Error --</v>
      </c>
      <c r="Y336" s="19" t="str">
        <f>IFERROR(RiskRegister[[#This Row],[Residual Impact Rating]]*RiskRegister[[#This Row],[Residual Likelihood Rating]],"-- Error --")</f>
        <v>-- Error --</v>
      </c>
      <c r="Z336" s="18" t="s">
        <v>113</v>
      </c>
      <c r="AB336" s="61"/>
      <c r="AD336" s="22" t="str">
        <f ca="1">IF(ISBLANK(RiskRegister[[#This Row],[Risk Due Date]]), "Missing Risk Due Date", IF(RiskRegister[[#This Row],[Risk Due Date]] &lt; TODAY(), "Overdue", "Not Overdue"))</f>
        <v>Missing Risk Due Date</v>
      </c>
      <c r="AF336" s="22" t="str">
        <f>IF(ISBLANK(RiskRegister[[#This Row],[Risk Due Date]]), "Missing Risk Due Date", TEXT(RiskRegister[[#This Row],[Risk Due Date]], "YYYY-MM"))</f>
        <v>Missing Risk Due Date</v>
      </c>
      <c r="AG336" s="22" t="str">
        <f>IF(RiskRegister[[#This Row],[Created Date]]="","Created Date missing",(TEXT(RiskRegister[[#This Row],[Created Date]],"mmm") &amp; "-" &amp; YEAR(RiskRegister[[#This Row],[Created Date]])))</f>
        <v>Created Date missing</v>
      </c>
      <c r="AH336" s="79">
        <f>IF(RiskRegister[[#This Row],[Risk Status]]="Closed",RiskRegister[[#This Row],[Risk Close Date]],RiskRegister[[#This Row],[Risk Due Date]])</f>
        <v>0</v>
      </c>
      <c r="AI336" s="79">
        <f>IF(RiskRegister[[#This Row],[Risk-Change-Date]]=0,DATE(2030,1,1),RiskRegister[[#This Row],[Risk-Change-Date]])</f>
        <v>47484</v>
      </c>
      <c r="AJ336" s="22" t="str">
        <f>RiskRegister[[#This Row],[Inherent Impact Level]]&amp;"-"&amp;RiskRegister[[#This Row],[Inherent Likelihood Level]]</f>
        <v>-- Select Impact ----- Select Likelihood --</v>
      </c>
      <c r="AK336" s="22" t="str">
        <f>RiskRegister[[#This Row],[Residual Impact Level]]&amp;"-"&amp;RiskRegister[[#This Row],[Residual Likelihood Level]]</f>
        <v>-- Select Impact ----- Select Likelihood --</v>
      </c>
      <c r="AL336" s="22" t="str">
        <f t="shared" si="10"/>
        <v>Error</v>
      </c>
      <c r="AM336" s="22" t="str">
        <f>IF(RiskRegister[[#This Row],[Risk Status]]="Closed",RiskRegister[[#This Row],[Residual Impact Level]],RiskRegister[[#This Row],[Inherent Impact Level]])</f>
        <v>-- Select Impact --</v>
      </c>
      <c r="AN336" s="22" t="str">
        <f>IF(RiskRegister[[#This Row],[Risk Status]]="Closed",RiskRegister[[#This Row],[Residual Likelihood Level]],RiskRegister[[#This Row],[Inherent Likelihood Level]])</f>
        <v>-- Select Likelihood --</v>
      </c>
      <c r="AO336" s="22" t="str">
        <f>IF(RiskRegister[[#This Row],[Risk Status]]="Closed",RiskRegister[[#This Row],[Residual-I-L-Combo]],RiskRegister[[#This Row],[Inherent-I-L-Combo]])</f>
        <v>-- Select Impact ----- Select Likelihood --</v>
      </c>
      <c r="AP336" s="22" t="str">
        <f t="shared" si="11"/>
        <v>-- Error --</v>
      </c>
    </row>
    <row r="337" spans="1:42" s="18" customFormat="1" ht="64" x14ac:dyDescent="0.2">
      <c r="A337" s="18">
        <v>334</v>
      </c>
      <c r="G337" s="18" t="s">
        <v>87</v>
      </c>
      <c r="I337" s="18" t="s">
        <v>85</v>
      </c>
      <c r="L337" s="18" t="s">
        <v>112</v>
      </c>
      <c r="M337" s="19" t="str">
        <f>VLOOKUP(RiskRegister[[#This Row],[Inherent Impact Level]],'Rating factors'!$F$4:$G$9,2,FALSE)</f>
        <v>--- Error ---</v>
      </c>
      <c r="N337" s="18" t="s">
        <v>89</v>
      </c>
      <c r="O337" s="19" t="str">
        <f>VLOOKUP(RiskRegister[[#This Row],[Inherent Likelihood Level]],'Rating factors'!$F$16:$G$21,2,FALSE)</f>
        <v>--- Error ---</v>
      </c>
      <c r="P337" s="19" t="str">
        <f>IFERROR(VLOOKUP(RiskRegister[[#This Row],[Inherent Risk Rating]],'Rating factors'!$F$30:$G$44,2,FALSE),"-- Error --")</f>
        <v>-- Error --</v>
      </c>
      <c r="Q337" s="19" t="str">
        <f>IFERROR(RiskRegister[[#This Row],[Inherent Impact Rating]]*RiskRegister[[#This Row],[Inherent Likelihood Rating]],"-- Error --")</f>
        <v>-- Error --</v>
      </c>
      <c r="R337" s="18" t="s">
        <v>111</v>
      </c>
      <c r="T337" s="18" t="s">
        <v>112</v>
      </c>
      <c r="U337" s="19" t="str">
        <f>VLOOKUP(RiskRegister[[#This Row],[Residual Impact Level]],'Rating factors'!$F$4:$G$9,2,FALSE)</f>
        <v>--- Error ---</v>
      </c>
      <c r="V337" s="18" t="s">
        <v>89</v>
      </c>
      <c r="W337" s="19" t="str">
        <f>VLOOKUP(RiskRegister[[#This Row],[Residual Likelihood Level]],'Rating factors'!$F$16:$G$21,2,FALSE)</f>
        <v>--- Error ---</v>
      </c>
      <c r="X337" s="19" t="str">
        <f>IFERROR(VLOOKUP(RiskRegister[[#This Row],[Residual Risk Rating]],'Rating factors'!$F$30:$G$44,2,FALSE),"-- Error --")</f>
        <v>-- Error --</v>
      </c>
      <c r="Y337" s="19" t="str">
        <f>IFERROR(RiskRegister[[#This Row],[Residual Impact Rating]]*RiskRegister[[#This Row],[Residual Likelihood Rating]],"-- Error --")</f>
        <v>-- Error --</v>
      </c>
      <c r="Z337" s="18" t="s">
        <v>113</v>
      </c>
      <c r="AB337" s="61"/>
      <c r="AD337" s="22" t="str">
        <f ca="1">IF(ISBLANK(RiskRegister[[#This Row],[Risk Due Date]]), "Missing Risk Due Date", IF(RiskRegister[[#This Row],[Risk Due Date]] &lt; TODAY(), "Overdue", "Not Overdue"))</f>
        <v>Missing Risk Due Date</v>
      </c>
      <c r="AF337" s="22" t="str">
        <f>IF(ISBLANK(RiskRegister[[#This Row],[Risk Due Date]]), "Missing Risk Due Date", TEXT(RiskRegister[[#This Row],[Risk Due Date]], "YYYY-MM"))</f>
        <v>Missing Risk Due Date</v>
      </c>
      <c r="AG337" s="22" t="str">
        <f>IF(RiskRegister[[#This Row],[Created Date]]="","Created Date missing",(TEXT(RiskRegister[[#This Row],[Created Date]],"mmm") &amp; "-" &amp; YEAR(RiskRegister[[#This Row],[Created Date]])))</f>
        <v>Created Date missing</v>
      </c>
      <c r="AH337" s="79">
        <f>IF(RiskRegister[[#This Row],[Risk Status]]="Closed",RiskRegister[[#This Row],[Risk Close Date]],RiskRegister[[#This Row],[Risk Due Date]])</f>
        <v>0</v>
      </c>
      <c r="AI337" s="79">
        <f>IF(RiskRegister[[#This Row],[Risk-Change-Date]]=0,DATE(2030,1,1),RiskRegister[[#This Row],[Risk-Change-Date]])</f>
        <v>47484</v>
      </c>
      <c r="AJ337" s="22" t="str">
        <f>RiskRegister[[#This Row],[Inherent Impact Level]]&amp;"-"&amp;RiskRegister[[#This Row],[Inherent Likelihood Level]]</f>
        <v>-- Select Impact ----- Select Likelihood --</v>
      </c>
      <c r="AK337" s="22" t="str">
        <f>RiskRegister[[#This Row],[Residual Impact Level]]&amp;"-"&amp;RiskRegister[[#This Row],[Residual Likelihood Level]]</f>
        <v>-- Select Impact ----- Select Likelihood --</v>
      </c>
      <c r="AL337" s="22" t="str">
        <f t="shared" si="10"/>
        <v>Error</v>
      </c>
      <c r="AM337" s="22" t="str">
        <f>IF(RiskRegister[[#This Row],[Risk Status]]="Closed",RiskRegister[[#This Row],[Residual Impact Level]],RiskRegister[[#This Row],[Inherent Impact Level]])</f>
        <v>-- Select Impact --</v>
      </c>
      <c r="AN337" s="22" t="str">
        <f>IF(RiskRegister[[#This Row],[Risk Status]]="Closed",RiskRegister[[#This Row],[Residual Likelihood Level]],RiskRegister[[#This Row],[Inherent Likelihood Level]])</f>
        <v>-- Select Likelihood --</v>
      </c>
      <c r="AO337" s="22" t="str">
        <f>IF(RiskRegister[[#This Row],[Risk Status]]="Closed",RiskRegister[[#This Row],[Residual-I-L-Combo]],RiskRegister[[#This Row],[Inherent-I-L-Combo]])</f>
        <v>-- Select Impact ----- Select Likelihood --</v>
      </c>
      <c r="AP337" s="22" t="str">
        <f t="shared" si="11"/>
        <v>-- Error --</v>
      </c>
    </row>
    <row r="338" spans="1:42" s="18" customFormat="1" ht="64" x14ac:dyDescent="0.2">
      <c r="A338" s="18">
        <v>335</v>
      </c>
      <c r="G338" s="18" t="s">
        <v>87</v>
      </c>
      <c r="I338" s="18" t="s">
        <v>85</v>
      </c>
      <c r="L338" s="18" t="s">
        <v>112</v>
      </c>
      <c r="M338" s="19" t="str">
        <f>VLOOKUP(RiskRegister[[#This Row],[Inherent Impact Level]],'Rating factors'!$F$4:$G$9,2,FALSE)</f>
        <v>--- Error ---</v>
      </c>
      <c r="N338" s="18" t="s">
        <v>89</v>
      </c>
      <c r="O338" s="19" t="str">
        <f>VLOOKUP(RiskRegister[[#This Row],[Inherent Likelihood Level]],'Rating factors'!$F$16:$G$21,2,FALSE)</f>
        <v>--- Error ---</v>
      </c>
      <c r="P338" s="19" t="str">
        <f>IFERROR(VLOOKUP(RiskRegister[[#This Row],[Inherent Risk Rating]],'Rating factors'!$F$30:$G$44,2,FALSE),"-- Error --")</f>
        <v>-- Error --</v>
      </c>
      <c r="Q338" s="19" t="str">
        <f>IFERROR(RiskRegister[[#This Row],[Inherent Impact Rating]]*RiskRegister[[#This Row],[Inherent Likelihood Rating]],"-- Error --")</f>
        <v>-- Error --</v>
      </c>
      <c r="R338" s="18" t="s">
        <v>111</v>
      </c>
      <c r="T338" s="18" t="s">
        <v>112</v>
      </c>
      <c r="U338" s="19" t="str">
        <f>VLOOKUP(RiskRegister[[#This Row],[Residual Impact Level]],'Rating factors'!$F$4:$G$9,2,FALSE)</f>
        <v>--- Error ---</v>
      </c>
      <c r="V338" s="18" t="s">
        <v>89</v>
      </c>
      <c r="W338" s="19" t="str">
        <f>VLOOKUP(RiskRegister[[#This Row],[Residual Likelihood Level]],'Rating factors'!$F$16:$G$21,2,FALSE)</f>
        <v>--- Error ---</v>
      </c>
      <c r="X338" s="19" t="str">
        <f>IFERROR(VLOOKUP(RiskRegister[[#This Row],[Residual Risk Rating]],'Rating factors'!$F$30:$G$44,2,FALSE),"-- Error --")</f>
        <v>-- Error --</v>
      </c>
      <c r="Y338" s="19" t="str">
        <f>IFERROR(RiskRegister[[#This Row],[Residual Impact Rating]]*RiskRegister[[#This Row],[Residual Likelihood Rating]],"-- Error --")</f>
        <v>-- Error --</v>
      </c>
      <c r="Z338" s="18" t="s">
        <v>113</v>
      </c>
      <c r="AB338" s="61"/>
      <c r="AD338" s="22" t="str">
        <f ca="1">IF(ISBLANK(RiskRegister[[#This Row],[Risk Due Date]]), "Missing Risk Due Date", IF(RiskRegister[[#This Row],[Risk Due Date]] &lt; TODAY(), "Overdue", "Not Overdue"))</f>
        <v>Missing Risk Due Date</v>
      </c>
      <c r="AF338" s="22" t="str">
        <f>IF(ISBLANK(RiskRegister[[#This Row],[Risk Due Date]]), "Missing Risk Due Date", TEXT(RiskRegister[[#This Row],[Risk Due Date]], "YYYY-MM"))</f>
        <v>Missing Risk Due Date</v>
      </c>
      <c r="AG338" s="22" t="str">
        <f>IF(RiskRegister[[#This Row],[Created Date]]="","Created Date missing",(TEXT(RiskRegister[[#This Row],[Created Date]],"mmm") &amp; "-" &amp; YEAR(RiskRegister[[#This Row],[Created Date]])))</f>
        <v>Created Date missing</v>
      </c>
      <c r="AH338" s="79">
        <f>IF(RiskRegister[[#This Row],[Risk Status]]="Closed",RiskRegister[[#This Row],[Risk Close Date]],RiskRegister[[#This Row],[Risk Due Date]])</f>
        <v>0</v>
      </c>
      <c r="AI338" s="79">
        <f>IF(RiskRegister[[#This Row],[Risk-Change-Date]]=0,DATE(2030,1,1),RiskRegister[[#This Row],[Risk-Change-Date]])</f>
        <v>47484</v>
      </c>
      <c r="AJ338" s="22" t="str">
        <f>RiskRegister[[#This Row],[Inherent Impact Level]]&amp;"-"&amp;RiskRegister[[#This Row],[Inherent Likelihood Level]]</f>
        <v>-- Select Impact ----- Select Likelihood --</v>
      </c>
      <c r="AK338" s="22" t="str">
        <f>RiskRegister[[#This Row],[Residual Impact Level]]&amp;"-"&amp;RiskRegister[[#This Row],[Residual Likelihood Level]]</f>
        <v>-- Select Impact ----- Select Likelihood --</v>
      </c>
      <c r="AL338" s="22" t="str">
        <f t="shared" si="10"/>
        <v>Error</v>
      </c>
      <c r="AM338" s="22" t="str">
        <f>IF(RiskRegister[[#This Row],[Risk Status]]="Closed",RiskRegister[[#This Row],[Residual Impact Level]],RiskRegister[[#This Row],[Inherent Impact Level]])</f>
        <v>-- Select Impact --</v>
      </c>
      <c r="AN338" s="22" t="str">
        <f>IF(RiskRegister[[#This Row],[Risk Status]]="Closed",RiskRegister[[#This Row],[Residual Likelihood Level]],RiskRegister[[#This Row],[Inherent Likelihood Level]])</f>
        <v>-- Select Likelihood --</v>
      </c>
      <c r="AO338" s="22" t="str">
        <f>IF(RiskRegister[[#This Row],[Risk Status]]="Closed",RiskRegister[[#This Row],[Residual-I-L-Combo]],RiskRegister[[#This Row],[Inherent-I-L-Combo]])</f>
        <v>-- Select Impact ----- Select Likelihood --</v>
      </c>
      <c r="AP338" s="22" t="str">
        <f t="shared" si="11"/>
        <v>-- Error --</v>
      </c>
    </row>
    <row r="339" spans="1:42" s="18" customFormat="1" ht="64" x14ac:dyDescent="0.2">
      <c r="A339" s="18">
        <v>336</v>
      </c>
      <c r="G339" s="18" t="s">
        <v>87</v>
      </c>
      <c r="I339" s="18" t="s">
        <v>85</v>
      </c>
      <c r="L339" s="18" t="s">
        <v>112</v>
      </c>
      <c r="M339" s="19" t="str">
        <f>VLOOKUP(RiskRegister[[#This Row],[Inherent Impact Level]],'Rating factors'!$F$4:$G$9,2,FALSE)</f>
        <v>--- Error ---</v>
      </c>
      <c r="N339" s="18" t="s">
        <v>89</v>
      </c>
      <c r="O339" s="19" t="str">
        <f>VLOOKUP(RiskRegister[[#This Row],[Inherent Likelihood Level]],'Rating factors'!$F$16:$G$21,2,FALSE)</f>
        <v>--- Error ---</v>
      </c>
      <c r="P339" s="19" t="str">
        <f>IFERROR(VLOOKUP(RiskRegister[[#This Row],[Inherent Risk Rating]],'Rating factors'!$F$30:$G$44,2,FALSE),"-- Error --")</f>
        <v>-- Error --</v>
      </c>
      <c r="Q339" s="19" t="str">
        <f>IFERROR(RiskRegister[[#This Row],[Inherent Impact Rating]]*RiskRegister[[#This Row],[Inherent Likelihood Rating]],"-- Error --")</f>
        <v>-- Error --</v>
      </c>
      <c r="R339" s="18" t="s">
        <v>111</v>
      </c>
      <c r="T339" s="18" t="s">
        <v>112</v>
      </c>
      <c r="U339" s="19" t="str">
        <f>VLOOKUP(RiskRegister[[#This Row],[Residual Impact Level]],'Rating factors'!$F$4:$G$9,2,FALSE)</f>
        <v>--- Error ---</v>
      </c>
      <c r="V339" s="18" t="s">
        <v>89</v>
      </c>
      <c r="W339" s="19" t="str">
        <f>VLOOKUP(RiskRegister[[#This Row],[Residual Likelihood Level]],'Rating factors'!$F$16:$G$21,2,FALSE)</f>
        <v>--- Error ---</v>
      </c>
      <c r="X339" s="19" t="str">
        <f>IFERROR(VLOOKUP(RiskRegister[[#This Row],[Residual Risk Rating]],'Rating factors'!$F$30:$G$44,2,FALSE),"-- Error --")</f>
        <v>-- Error --</v>
      </c>
      <c r="Y339" s="19" t="str">
        <f>IFERROR(RiskRegister[[#This Row],[Residual Impact Rating]]*RiskRegister[[#This Row],[Residual Likelihood Rating]],"-- Error --")</f>
        <v>-- Error --</v>
      </c>
      <c r="Z339" s="18" t="s">
        <v>113</v>
      </c>
      <c r="AB339" s="61"/>
      <c r="AD339" s="22" t="str">
        <f ca="1">IF(ISBLANK(RiskRegister[[#This Row],[Risk Due Date]]), "Missing Risk Due Date", IF(RiskRegister[[#This Row],[Risk Due Date]] &lt; TODAY(), "Overdue", "Not Overdue"))</f>
        <v>Missing Risk Due Date</v>
      </c>
      <c r="AF339" s="22" t="str">
        <f>IF(ISBLANK(RiskRegister[[#This Row],[Risk Due Date]]), "Missing Risk Due Date", TEXT(RiskRegister[[#This Row],[Risk Due Date]], "YYYY-MM"))</f>
        <v>Missing Risk Due Date</v>
      </c>
      <c r="AG339" s="22" t="str">
        <f>IF(RiskRegister[[#This Row],[Created Date]]="","Created Date missing",(TEXT(RiskRegister[[#This Row],[Created Date]],"mmm") &amp; "-" &amp; YEAR(RiskRegister[[#This Row],[Created Date]])))</f>
        <v>Created Date missing</v>
      </c>
      <c r="AH339" s="79">
        <f>IF(RiskRegister[[#This Row],[Risk Status]]="Closed",RiskRegister[[#This Row],[Risk Close Date]],RiskRegister[[#This Row],[Risk Due Date]])</f>
        <v>0</v>
      </c>
      <c r="AI339" s="79">
        <f>IF(RiskRegister[[#This Row],[Risk-Change-Date]]=0,DATE(2030,1,1),RiskRegister[[#This Row],[Risk-Change-Date]])</f>
        <v>47484</v>
      </c>
      <c r="AJ339" s="22" t="str">
        <f>RiskRegister[[#This Row],[Inherent Impact Level]]&amp;"-"&amp;RiskRegister[[#This Row],[Inherent Likelihood Level]]</f>
        <v>-- Select Impact ----- Select Likelihood --</v>
      </c>
      <c r="AK339" s="22" t="str">
        <f>RiskRegister[[#This Row],[Residual Impact Level]]&amp;"-"&amp;RiskRegister[[#This Row],[Residual Likelihood Level]]</f>
        <v>-- Select Impact ----- Select Likelihood --</v>
      </c>
      <c r="AL339" s="22" t="str">
        <f t="shared" si="10"/>
        <v>Error</v>
      </c>
      <c r="AM339" s="22" t="str">
        <f>IF(RiskRegister[[#This Row],[Risk Status]]="Closed",RiskRegister[[#This Row],[Residual Impact Level]],RiskRegister[[#This Row],[Inherent Impact Level]])</f>
        <v>-- Select Impact --</v>
      </c>
      <c r="AN339" s="22" t="str">
        <f>IF(RiskRegister[[#This Row],[Risk Status]]="Closed",RiskRegister[[#This Row],[Residual Likelihood Level]],RiskRegister[[#This Row],[Inherent Likelihood Level]])</f>
        <v>-- Select Likelihood --</v>
      </c>
      <c r="AO339" s="22" t="str">
        <f>IF(RiskRegister[[#This Row],[Risk Status]]="Closed",RiskRegister[[#This Row],[Residual-I-L-Combo]],RiskRegister[[#This Row],[Inherent-I-L-Combo]])</f>
        <v>-- Select Impact ----- Select Likelihood --</v>
      </c>
      <c r="AP339" s="22" t="str">
        <f t="shared" si="11"/>
        <v>-- Error --</v>
      </c>
    </row>
    <row r="340" spans="1:42" s="18" customFormat="1" ht="64" x14ac:dyDescent="0.2">
      <c r="A340" s="18">
        <v>337</v>
      </c>
      <c r="G340" s="18" t="s">
        <v>87</v>
      </c>
      <c r="I340" s="18" t="s">
        <v>85</v>
      </c>
      <c r="L340" s="18" t="s">
        <v>112</v>
      </c>
      <c r="M340" s="19" t="str">
        <f>VLOOKUP(RiskRegister[[#This Row],[Inherent Impact Level]],'Rating factors'!$F$4:$G$9,2,FALSE)</f>
        <v>--- Error ---</v>
      </c>
      <c r="N340" s="18" t="s">
        <v>89</v>
      </c>
      <c r="O340" s="19" t="str">
        <f>VLOOKUP(RiskRegister[[#This Row],[Inherent Likelihood Level]],'Rating factors'!$F$16:$G$21,2,FALSE)</f>
        <v>--- Error ---</v>
      </c>
      <c r="P340" s="19" t="str">
        <f>IFERROR(VLOOKUP(RiskRegister[[#This Row],[Inherent Risk Rating]],'Rating factors'!$F$30:$G$44,2,FALSE),"-- Error --")</f>
        <v>-- Error --</v>
      </c>
      <c r="Q340" s="19" t="str">
        <f>IFERROR(RiskRegister[[#This Row],[Inherent Impact Rating]]*RiskRegister[[#This Row],[Inherent Likelihood Rating]],"-- Error --")</f>
        <v>-- Error --</v>
      </c>
      <c r="R340" s="18" t="s">
        <v>111</v>
      </c>
      <c r="T340" s="18" t="s">
        <v>112</v>
      </c>
      <c r="U340" s="19" t="str">
        <f>VLOOKUP(RiskRegister[[#This Row],[Residual Impact Level]],'Rating factors'!$F$4:$G$9,2,FALSE)</f>
        <v>--- Error ---</v>
      </c>
      <c r="V340" s="18" t="s">
        <v>89</v>
      </c>
      <c r="W340" s="19" t="str">
        <f>VLOOKUP(RiskRegister[[#This Row],[Residual Likelihood Level]],'Rating factors'!$F$16:$G$21,2,FALSE)</f>
        <v>--- Error ---</v>
      </c>
      <c r="X340" s="19" t="str">
        <f>IFERROR(VLOOKUP(RiskRegister[[#This Row],[Residual Risk Rating]],'Rating factors'!$F$30:$G$44,2,FALSE),"-- Error --")</f>
        <v>-- Error --</v>
      </c>
      <c r="Y340" s="19" t="str">
        <f>IFERROR(RiskRegister[[#This Row],[Residual Impact Rating]]*RiskRegister[[#This Row],[Residual Likelihood Rating]],"-- Error --")</f>
        <v>-- Error --</v>
      </c>
      <c r="Z340" s="18" t="s">
        <v>113</v>
      </c>
      <c r="AB340" s="61"/>
      <c r="AD340" s="22" t="str">
        <f ca="1">IF(ISBLANK(RiskRegister[[#This Row],[Risk Due Date]]), "Missing Risk Due Date", IF(RiskRegister[[#This Row],[Risk Due Date]] &lt; TODAY(), "Overdue", "Not Overdue"))</f>
        <v>Missing Risk Due Date</v>
      </c>
      <c r="AF340" s="22" t="str">
        <f>IF(ISBLANK(RiskRegister[[#This Row],[Risk Due Date]]), "Missing Risk Due Date", TEXT(RiskRegister[[#This Row],[Risk Due Date]], "YYYY-MM"))</f>
        <v>Missing Risk Due Date</v>
      </c>
      <c r="AG340" s="22" t="str">
        <f>IF(RiskRegister[[#This Row],[Created Date]]="","Created Date missing",(TEXT(RiskRegister[[#This Row],[Created Date]],"mmm") &amp; "-" &amp; YEAR(RiskRegister[[#This Row],[Created Date]])))</f>
        <v>Created Date missing</v>
      </c>
      <c r="AH340" s="79">
        <f>IF(RiskRegister[[#This Row],[Risk Status]]="Closed",RiskRegister[[#This Row],[Risk Close Date]],RiskRegister[[#This Row],[Risk Due Date]])</f>
        <v>0</v>
      </c>
      <c r="AI340" s="79">
        <f>IF(RiskRegister[[#This Row],[Risk-Change-Date]]=0,DATE(2030,1,1),RiskRegister[[#This Row],[Risk-Change-Date]])</f>
        <v>47484</v>
      </c>
      <c r="AJ340" s="22" t="str">
        <f>RiskRegister[[#This Row],[Inherent Impact Level]]&amp;"-"&amp;RiskRegister[[#This Row],[Inherent Likelihood Level]]</f>
        <v>-- Select Impact ----- Select Likelihood --</v>
      </c>
      <c r="AK340" s="22" t="str">
        <f>RiskRegister[[#This Row],[Residual Impact Level]]&amp;"-"&amp;RiskRegister[[#This Row],[Residual Likelihood Level]]</f>
        <v>-- Select Impact ----- Select Likelihood --</v>
      </c>
      <c r="AL340" s="22" t="str">
        <f t="shared" si="10"/>
        <v>Error</v>
      </c>
      <c r="AM340" s="22" t="str">
        <f>IF(RiskRegister[[#This Row],[Risk Status]]="Closed",RiskRegister[[#This Row],[Residual Impact Level]],RiskRegister[[#This Row],[Inherent Impact Level]])</f>
        <v>-- Select Impact --</v>
      </c>
      <c r="AN340" s="22" t="str">
        <f>IF(RiskRegister[[#This Row],[Risk Status]]="Closed",RiskRegister[[#This Row],[Residual Likelihood Level]],RiskRegister[[#This Row],[Inherent Likelihood Level]])</f>
        <v>-- Select Likelihood --</v>
      </c>
      <c r="AO340" s="22" t="str">
        <f>IF(RiskRegister[[#This Row],[Risk Status]]="Closed",RiskRegister[[#This Row],[Residual-I-L-Combo]],RiskRegister[[#This Row],[Inherent-I-L-Combo]])</f>
        <v>-- Select Impact ----- Select Likelihood --</v>
      </c>
      <c r="AP340" s="22" t="str">
        <f t="shared" si="11"/>
        <v>-- Error --</v>
      </c>
    </row>
    <row r="341" spans="1:42" s="18" customFormat="1" ht="64" x14ac:dyDescent="0.2">
      <c r="A341" s="18">
        <v>338</v>
      </c>
      <c r="G341" s="18" t="s">
        <v>87</v>
      </c>
      <c r="I341" s="18" t="s">
        <v>85</v>
      </c>
      <c r="L341" s="18" t="s">
        <v>112</v>
      </c>
      <c r="M341" s="19" t="str">
        <f>VLOOKUP(RiskRegister[[#This Row],[Inherent Impact Level]],'Rating factors'!$F$4:$G$9,2,FALSE)</f>
        <v>--- Error ---</v>
      </c>
      <c r="N341" s="18" t="s">
        <v>89</v>
      </c>
      <c r="O341" s="19" t="str">
        <f>VLOOKUP(RiskRegister[[#This Row],[Inherent Likelihood Level]],'Rating factors'!$F$16:$G$21,2,FALSE)</f>
        <v>--- Error ---</v>
      </c>
      <c r="P341" s="19" t="str">
        <f>IFERROR(VLOOKUP(RiskRegister[[#This Row],[Inherent Risk Rating]],'Rating factors'!$F$30:$G$44,2,FALSE),"-- Error --")</f>
        <v>-- Error --</v>
      </c>
      <c r="Q341" s="19" t="str">
        <f>IFERROR(RiskRegister[[#This Row],[Inherent Impact Rating]]*RiskRegister[[#This Row],[Inherent Likelihood Rating]],"-- Error --")</f>
        <v>-- Error --</v>
      </c>
      <c r="R341" s="18" t="s">
        <v>111</v>
      </c>
      <c r="T341" s="18" t="s">
        <v>112</v>
      </c>
      <c r="U341" s="19" t="str">
        <f>VLOOKUP(RiskRegister[[#This Row],[Residual Impact Level]],'Rating factors'!$F$4:$G$9,2,FALSE)</f>
        <v>--- Error ---</v>
      </c>
      <c r="V341" s="18" t="s">
        <v>89</v>
      </c>
      <c r="W341" s="19" t="str">
        <f>VLOOKUP(RiskRegister[[#This Row],[Residual Likelihood Level]],'Rating factors'!$F$16:$G$21,2,FALSE)</f>
        <v>--- Error ---</v>
      </c>
      <c r="X341" s="19" t="str">
        <f>IFERROR(VLOOKUP(RiskRegister[[#This Row],[Residual Risk Rating]],'Rating factors'!$F$30:$G$44,2,FALSE),"-- Error --")</f>
        <v>-- Error --</v>
      </c>
      <c r="Y341" s="19" t="str">
        <f>IFERROR(RiskRegister[[#This Row],[Residual Impact Rating]]*RiskRegister[[#This Row],[Residual Likelihood Rating]],"-- Error --")</f>
        <v>-- Error --</v>
      </c>
      <c r="Z341" s="18" t="s">
        <v>113</v>
      </c>
      <c r="AB341" s="61"/>
      <c r="AD341" s="22" t="str">
        <f ca="1">IF(ISBLANK(RiskRegister[[#This Row],[Risk Due Date]]), "Missing Risk Due Date", IF(RiskRegister[[#This Row],[Risk Due Date]] &lt; TODAY(), "Overdue", "Not Overdue"))</f>
        <v>Missing Risk Due Date</v>
      </c>
      <c r="AF341" s="22" t="str">
        <f>IF(ISBLANK(RiskRegister[[#This Row],[Risk Due Date]]), "Missing Risk Due Date", TEXT(RiskRegister[[#This Row],[Risk Due Date]], "YYYY-MM"))</f>
        <v>Missing Risk Due Date</v>
      </c>
      <c r="AG341" s="22" t="str">
        <f>IF(RiskRegister[[#This Row],[Created Date]]="","Created Date missing",(TEXT(RiskRegister[[#This Row],[Created Date]],"mmm") &amp; "-" &amp; YEAR(RiskRegister[[#This Row],[Created Date]])))</f>
        <v>Created Date missing</v>
      </c>
      <c r="AH341" s="79">
        <f>IF(RiskRegister[[#This Row],[Risk Status]]="Closed",RiskRegister[[#This Row],[Risk Close Date]],RiskRegister[[#This Row],[Risk Due Date]])</f>
        <v>0</v>
      </c>
      <c r="AI341" s="79">
        <f>IF(RiskRegister[[#This Row],[Risk-Change-Date]]=0,DATE(2030,1,1),RiskRegister[[#This Row],[Risk-Change-Date]])</f>
        <v>47484</v>
      </c>
      <c r="AJ341" s="22" t="str">
        <f>RiskRegister[[#This Row],[Inherent Impact Level]]&amp;"-"&amp;RiskRegister[[#This Row],[Inherent Likelihood Level]]</f>
        <v>-- Select Impact ----- Select Likelihood --</v>
      </c>
      <c r="AK341" s="22" t="str">
        <f>RiskRegister[[#This Row],[Residual Impact Level]]&amp;"-"&amp;RiskRegister[[#This Row],[Residual Likelihood Level]]</f>
        <v>-- Select Impact ----- Select Likelihood --</v>
      </c>
      <c r="AL341" s="22" t="str">
        <f t="shared" si="10"/>
        <v>Error</v>
      </c>
      <c r="AM341" s="22" t="str">
        <f>IF(RiskRegister[[#This Row],[Risk Status]]="Closed",RiskRegister[[#This Row],[Residual Impact Level]],RiskRegister[[#This Row],[Inherent Impact Level]])</f>
        <v>-- Select Impact --</v>
      </c>
      <c r="AN341" s="22" t="str">
        <f>IF(RiskRegister[[#This Row],[Risk Status]]="Closed",RiskRegister[[#This Row],[Residual Likelihood Level]],RiskRegister[[#This Row],[Inherent Likelihood Level]])</f>
        <v>-- Select Likelihood --</v>
      </c>
      <c r="AO341" s="22" t="str">
        <f>IF(RiskRegister[[#This Row],[Risk Status]]="Closed",RiskRegister[[#This Row],[Residual-I-L-Combo]],RiskRegister[[#This Row],[Inherent-I-L-Combo]])</f>
        <v>-- Select Impact ----- Select Likelihood --</v>
      </c>
      <c r="AP341" s="22" t="str">
        <f t="shared" si="11"/>
        <v>-- Error --</v>
      </c>
    </row>
    <row r="342" spans="1:42" s="18" customFormat="1" ht="64" x14ac:dyDescent="0.2">
      <c r="A342" s="18">
        <v>339</v>
      </c>
      <c r="G342" s="18" t="s">
        <v>87</v>
      </c>
      <c r="I342" s="18" t="s">
        <v>85</v>
      </c>
      <c r="L342" s="18" t="s">
        <v>112</v>
      </c>
      <c r="M342" s="19" t="str">
        <f>VLOOKUP(RiskRegister[[#This Row],[Inherent Impact Level]],'Rating factors'!$F$4:$G$9,2,FALSE)</f>
        <v>--- Error ---</v>
      </c>
      <c r="N342" s="18" t="s">
        <v>89</v>
      </c>
      <c r="O342" s="19" t="str">
        <f>VLOOKUP(RiskRegister[[#This Row],[Inherent Likelihood Level]],'Rating factors'!$F$16:$G$21,2,FALSE)</f>
        <v>--- Error ---</v>
      </c>
      <c r="P342" s="19" t="str">
        <f>IFERROR(VLOOKUP(RiskRegister[[#This Row],[Inherent Risk Rating]],'Rating factors'!$F$30:$G$44,2,FALSE),"-- Error --")</f>
        <v>-- Error --</v>
      </c>
      <c r="Q342" s="19" t="str">
        <f>IFERROR(RiskRegister[[#This Row],[Inherent Impact Rating]]*RiskRegister[[#This Row],[Inherent Likelihood Rating]],"-- Error --")</f>
        <v>-- Error --</v>
      </c>
      <c r="R342" s="18" t="s">
        <v>111</v>
      </c>
      <c r="T342" s="18" t="s">
        <v>112</v>
      </c>
      <c r="U342" s="19" t="str">
        <f>VLOOKUP(RiskRegister[[#This Row],[Residual Impact Level]],'Rating factors'!$F$4:$G$9,2,FALSE)</f>
        <v>--- Error ---</v>
      </c>
      <c r="V342" s="18" t="s">
        <v>89</v>
      </c>
      <c r="W342" s="19" t="str">
        <f>VLOOKUP(RiskRegister[[#This Row],[Residual Likelihood Level]],'Rating factors'!$F$16:$G$21,2,FALSE)</f>
        <v>--- Error ---</v>
      </c>
      <c r="X342" s="19" t="str">
        <f>IFERROR(VLOOKUP(RiskRegister[[#This Row],[Residual Risk Rating]],'Rating factors'!$F$30:$G$44,2,FALSE),"-- Error --")</f>
        <v>-- Error --</v>
      </c>
      <c r="Y342" s="19" t="str">
        <f>IFERROR(RiskRegister[[#This Row],[Residual Impact Rating]]*RiskRegister[[#This Row],[Residual Likelihood Rating]],"-- Error --")</f>
        <v>-- Error --</v>
      </c>
      <c r="Z342" s="18" t="s">
        <v>113</v>
      </c>
      <c r="AB342" s="61"/>
      <c r="AD342" s="22" t="str">
        <f ca="1">IF(ISBLANK(RiskRegister[[#This Row],[Risk Due Date]]), "Missing Risk Due Date", IF(RiskRegister[[#This Row],[Risk Due Date]] &lt; TODAY(), "Overdue", "Not Overdue"))</f>
        <v>Missing Risk Due Date</v>
      </c>
      <c r="AF342" s="22" t="str">
        <f>IF(ISBLANK(RiskRegister[[#This Row],[Risk Due Date]]), "Missing Risk Due Date", TEXT(RiskRegister[[#This Row],[Risk Due Date]], "YYYY-MM"))</f>
        <v>Missing Risk Due Date</v>
      </c>
      <c r="AG342" s="22" t="str">
        <f>IF(RiskRegister[[#This Row],[Created Date]]="","Created Date missing",(TEXT(RiskRegister[[#This Row],[Created Date]],"mmm") &amp; "-" &amp; YEAR(RiskRegister[[#This Row],[Created Date]])))</f>
        <v>Created Date missing</v>
      </c>
      <c r="AH342" s="79">
        <f>IF(RiskRegister[[#This Row],[Risk Status]]="Closed",RiskRegister[[#This Row],[Risk Close Date]],RiskRegister[[#This Row],[Risk Due Date]])</f>
        <v>0</v>
      </c>
      <c r="AI342" s="79">
        <f>IF(RiskRegister[[#This Row],[Risk-Change-Date]]=0,DATE(2030,1,1),RiskRegister[[#This Row],[Risk-Change-Date]])</f>
        <v>47484</v>
      </c>
      <c r="AJ342" s="22" t="str">
        <f>RiskRegister[[#This Row],[Inherent Impact Level]]&amp;"-"&amp;RiskRegister[[#This Row],[Inherent Likelihood Level]]</f>
        <v>-- Select Impact ----- Select Likelihood --</v>
      </c>
      <c r="AK342" s="22" t="str">
        <f>RiskRegister[[#This Row],[Residual Impact Level]]&amp;"-"&amp;RiskRegister[[#This Row],[Residual Likelihood Level]]</f>
        <v>-- Select Impact ----- Select Likelihood --</v>
      </c>
      <c r="AL342" s="22" t="str">
        <f t="shared" si="10"/>
        <v>Error</v>
      </c>
      <c r="AM342" s="22" t="str">
        <f>IF(RiskRegister[[#This Row],[Risk Status]]="Closed",RiskRegister[[#This Row],[Residual Impact Level]],RiskRegister[[#This Row],[Inherent Impact Level]])</f>
        <v>-- Select Impact --</v>
      </c>
      <c r="AN342" s="22" t="str">
        <f>IF(RiskRegister[[#This Row],[Risk Status]]="Closed",RiskRegister[[#This Row],[Residual Likelihood Level]],RiskRegister[[#This Row],[Inherent Likelihood Level]])</f>
        <v>-- Select Likelihood --</v>
      </c>
      <c r="AO342" s="22" t="str">
        <f>IF(RiskRegister[[#This Row],[Risk Status]]="Closed",RiskRegister[[#This Row],[Residual-I-L-Combo]],RiskRegister[[#This Row],[Inherent-I-L-Combo]])</f>
        <v>-- Select Impact ----- Select Likelihood --</v>
      </c>
      <c r="AP342" s="22" t="str">
        <f t="shared" si="11"/>
        <v>-- Error --</v>
      </c>
    </row>
    <row r="343" spans="1:42" s="18" customFormat="1" ht="64" x14ac:dyDescent="0.2">
      <c r="A343" s="18">
        <v>340</v>
      </c>
      <c r="G343" s="18" t="s">
        <v>87</v>
      </c>
      <c r="I343" s="18" t="s">
        <v>85</v>
      </c>
      <c r="L343" s="18" t="s">
        <v>112</v>
      </c>
      <c r="M343" s="19" t="str">
        <f>VLOOKUP(RiskRegister[[#This Row],[Inherent Impact Level]],'Rating factors'!$F$4:$G$9,2,FALSE)</f>
        <v>--- Error ---</v>
      </c>
      <c r="N343" s="18" t="s">
        <v>89</v>
      </c>
      <c r="O343" s="19" t="str">
        <f>VLOOKUP(RiskRegister[[#This Row],[Inherent Likelihood Level]],'Rating factors'!$F$16:$G$21,2,FALSE)</f>
        <v>--- Error ---</v>
      </c>
      <c r="P343" s="19" t="str">
        <f>IFERROR(VLOOKUP(RiskRegister[[#This Row],[Inherent Risk Rating]],'Rating factors'!$F$30:$G$44,2,FALSE),"-- Error --")</f>
        <v>-- Error --</v>
      </c>
      <c r="Q343" s="19" t="str">
        <f>IFERROR(RiskRegister[[#This Row],[Inherent Impact Rating]]*RiskRegister[[#This Row],[Inherent Likelihood Rating]],"-- Error --")</f>
        <v>-- Error --</v>
      </c>
      <c r="R343" s="18" t="s">
        <v>111</v>
      </c>
      <c r="T343" s="18" t="s">
        <v>112</v>
      </c>
      <c r="U343" s="19" t="str">
        <f>VLOOKUP(RiskRegister[[#This Row],[Residual Impact Level]],'Rating factors'!$F$4:$G$9,2,FALSE)</f>
        <v>--- Error ---</v>
      </c>
      <c r="V343" s="18" t="s">
        <v>89</v>
      </c>
      <c r="W343" s="19" t="str">
        <f>VLOOKUP(RiskRegister[[#This Row],[Residual Likelihood Level]],'Rating factors'!$F$16:$G$21,2,FALSE)</f>
        <v>--- Error ---</v>
      </c>
      <c r="X343" s="19" t="str">
        <f>IFERROR(VLOOKUP(RiskRegister[[#This Row],[Residual Risk Rating]],'Rating factors'!$F$30:$G$44,2,FALSE),"-- Error --")</f>
        <v>-- Error --</v>
      </c>
      <c r="Y343" s="19" t="str">
        <f>IFERROR(RiskRegister[[#This Row],[Residual Impact Rating]]*RiskRegister[[#This Row],[Residual Likelihood Rating]],"-- Error --")</f>
        <v>-- Error --</v>
      </c>
      <c r="Z343" s="18" t="s">
        <v>113</v>
      </c>
      <c r="AB343" s="61"/>
      <c r="AD343" s="22" t="str">
        <f ca="1">IF(ISBLANK(RiskRegister[[#This Row],[Risk Due Date]]), "Missing Risk Due Date", IF(RiskRegister[[#This Row],[Risk Due Date]] &lt; TODAY(), "Overdue", "Not Overdue"))</f>
        <v>Missing Risk Due Date</v>
      </c>
      <c r="AF343" s="22" t="str">
        <f>IF(ISBLANK(RiskRegister[[#This Row],[Risk Due Date]]), "Missing Risk Due Date", TEXT(RiskRegister[[#This Row],[Risk Due Date]], "YYYY-MM"))</f>
        <v>Missing Risk Due Date</v>
      </c>
      <c r="AG343" s="22" t="str">
        <f>IF(RiskRegister[[#This Row],[Created Date]]="","Created Date missing",(TEXT(RiskRegister[[#This Row],[Created Date]],"mmm") &amp; "-" &amp; YEAR(RiskRegister[[#This Row],[Created Date]])))</f>
        <v>Created Date missing</v>
      </c>
      <c r="AH343" s="79">
        <f>IF(RiskRegister[[#This Row],[Risk Status]]="Closed",RiskRegister[[#This Row],[Risk Close Date]],RiskRegister[[#This Row],[Risk Due Date]])</f>
        <v>0</v>
      </c>
      <c r="AI343" s="79">
        <f>IF(RiskRegister[[#This Row],[Risk-Change-Date]]=0,DATE(2030,1,1),RiskRegister[[#This Row],[Risk-Change-Date]])</f>
        <v>47484</v>
      </c>
      <c r="AJ343" s="22" t="str">
        <f>RiskRegister[[#This Row],[Inherent Impact Level]]&amp;"-"&amp;RiskRegister[[#This Row],[Inherent Likelihood Level]]</f>
        <v>-- Select Impact ----- Select Likelihood --</v>
      </c>
      <c r="AK343" s="22" t="str">
        <f>RiskRegister[[#This Row],[Residual Impact Level]]&amp;"-"&amp;RiskRegister[[#This Row],[Residual Likelihood Level]]</f>
        <v>-- Select Impact ----- Select Likelihood --</v>
      </c>
      <c r="AL343" s="22" t="str">
        <f t="shared" si="10"/>
        <v>Error</v>
      </c>
      <c r="AM343" s="22" t="str">
        <f>IF(RiskRegister[[#This Row],[Risk Status]]="Closed",RiskRegister[[#This Row],[Residual Impact Level]],RiskRegister[[#This Row],[Inherent Impact Level]])</f>
        <v>-- Select Impact --</v>
      </c>
      <c r="AN343" s="22" t="str">
        <f>IF(RiskRegister[[#This Row],[Risk Status]]="Closed",RiskRegister[[#This Row],[Residual Likelihood Level]],RiskRegister[[#This Row],[Inherent Likelihood Level]])</f>
        <v>-- Select Likelihood --</v>
      </c>
      <c r="AO343" s="22" t="str">
        <f>IF(RiskRegister[[#This Row],[Risk Status]]="Closed",RiskRegister[[#This Row],[Residual-I-L-Combo]],RiskRegister[[#This Row],[Inherent-I-L-Combo]])</f>
        <v>-- Select Impact ----- Select Likelihood --</v>
      </c>
      <c r="AP343" s="22" t="str">
        <f t="shared" si="11"/>
        <v>-- Error --</v>
      </c>
    </row>
    <row r="344" spans="1:42" s="18" customFormat="1" ht="64" x14ac:dyDescent="0.2">
      <c r="A344" s="18">
        <v>341</v>
      </c>
      <c r="G344" s="18" t="s">
        <v>87</v>
      </c>
      <c r="I344" s="18" t="s">
        <v>85</v>
      </c>
      <c r="L344" s="18" t="s">
        <v>112</v>
      </c>
      <c r="M344" s="19" t="str">
        <f>VLOOKUP(RiskRegister[[#This Row],[Inherent Impact Level]],'Rating factors'!$F$4:$G$9,2,FALSE)</f>
        <v>--- Error ---</v>
      </c>
      <c r="N344" s="18" t="s">
        <v>89</v>
      </c>
      <c r="O344" s="19" t="str">
        <f>VLOOKUP(RiskRegister[[#This Row],[Inherent Likelihood Level]],'Rating factors'!$F$16:$G$21,2,FALSE)</f>
        <v>--- Error ---</v>
      </c>
      <c r="P344" s="19" t="str">
        <f>IFERROR(VLOOKUP(RiskRegister[[#This Row],[Inherent Risk Rating]],'Rating factors'!$F$30:$G$44,2,FALSE),"-- Error --")</f>
        <v>-- Error --</v>
      </c>
      <c r="Q344" s="19" t="str">
        <f>IFERROR(RiskRegister[[#This Row],[Inherent Impact Rating]]*RiskRegister[[#This Row],[Inherent Likelihood Rating]],"-- Error --")</f>
        <v>-- Error --</v>
      </c>
      <c r="R344" s="18" t="s">
        <v>111</v>
      </c>
      <c r="T344" s="18" t="s">
        <v>112</v>
      </c>
      <c r="U344" s="19" t="str">
        <f>VLOOKUP(RiskRegister[[#This Row],[Residual Impact Level]],'Rating factors'!$F$4:$G$9,2,FALSE)</f>
        <v>--- Error ---</v>
      </c>
      <c r="V344" s="18" t="s">
        <v>89</v>
      </c>
      <c r="W344" s="19" t="str">
        <f>VLOOKUP(RiskRegister[[#This Row],[Residual Likelihood Level]],'Rating factors'!$F$16:$G$21,2,FALSE)</f>
        <v>--- Error ---</v>
      </c>
      <c r="X344" s="19" t="str">
        <f>IFERROR(VLOOKUP(RiskRegister[[#This Row],[Residual Risk Rating]],'Rating factors'!$F$30:$G$44,2,FALSE),"-- Error --")</f>
        <v>-- Error --</v>
      </c>
      <c r="Y344" s="19" t="str">
        <f>IFERROR(RiskRegister[[#This Row],[Residual Impact Rating]]*RiskRegister[[#This Row],[Residual Likelihood Rating]],"-- Error --")</f>
        <v>-- Error --</v>
      </c>
      <c r="Z344" s="18" t="s">
        <v>113</v>
      </c>
      <c r="AB344" s="61"/>
      <c r="AD344" s="22" t="str">
        <f ca="1">IF(ISBLANK(RiskRegister[[#This Row],[Risk Due Date]]), "Missing Risk Due Date", IF(RiskRegister[[#This Row],[Risk Due Date]] &lt; TODAY(), "Overdue", "Not Overdue"))</f>
        <v>Missing Risk Due Date</v>
      </c>
      <c r="AF344" s="22" t="str">
        <f>IF(ISBLANK(RiskRegister[[#This Row],[Risk Due Date]]), "Missing Risk Due Date", TEXT(RiskRegister[[#This Row],[Risk Due Date]], "YYYY-MM"))</f>
        <v>Missing Risk Due Date</v>
      </c>
      <c r="AG344" s="22" t="str">
        <f>IF(RiskRegister[[#This Row],[Created Date]]="","Created Date missing",(TEXT(RiskRegister[[#This Row],[Created Date]],"mmm") &amp; "-" &amp; YEAR(RiskRegister[[#This Row],[Created Date]])))</f>
        <v>Created Date missing</v>
      </c>
      <c r="AH344" s="79">
        <f>IF(RiskRegister[[#This Row],[Risk Status]]="Closed",RiskRegister[[#This Row],[Risk Close Date]],RiskRegister[[#This Row],[Risk Due Date]])</f>
        <v>0</v>
      </c>
      <c r="AI344" s="79">
        <f>IF(RiskRegister[[#This Row],[Risk-Change-Date]]=0,DATE(2030,1,1),RiskRegister[[#This Row],[Risk-Change-Date]])</f>
        <v>47484</v>
      </c>
      <c r="AJ344" s="22" t="str">
        <f>RiskRegister[[#This Row],[Inherent Impact Level]]&amp;"-"&amp;RiskRegister[[#This Row],[Inherent Likelihood Level]]</f>
        <v>-- Select Impact ----- Select Likelihood --</v>
      </c>
      <c r="AK344" s="22" t="str">
        <f>RiskRegister[[#This Row],[Residual Impact Level]]&amp;"-"&amp;RiskRegister[[#This Row],[Residual Likelihood Level]]</f>
        <v>-- Select Impact ----- Select Likelihood --</v>
      </c>
      <c r="AL344" s="22" t="str">
        <f t="shared" si="10"/>
        <v>Error</v>
      </c>
      <c r="AM344" s="22" t="str">
        <f>IF(RiskRegister[[#This Row],[Risk Status]]="Closed",RiskRegister[[#This Row],[Residual Impact Level]],RiskRegister[[#This Row],[Inherent Impact Level]])</f>
        <v>-- Select Impact --</v>
      </c>
      <c r="AN344" s="22" t="str">
        <f>IF(RiskRegister[[#This Row],[Risk Status]]="Closed",RiskRegister[[#This Row],[Residual Likelihood Level]],RiskRegister[[#This Row],[Inherent Likelihood Level]])</f>
        <v>-- Select Likelihood --</v>
      </c>
      <c r="AO344" s="22" t="str">
        <f>IF(RiskRegister[[#This Row],[Risk Status]]="Closed",RiskRegister[[#This Row],[Residual-I-L-Combo]],RiskRegister[[#This Row],[Inherent-I-L-Combo]])</f>
        <v>-- Select Impact ----- Select Likelihood --</v>
      </c>
      <c r="AP344" s="22" t="str">
        <f t="shared" si="11"/>
        <v>-- Error --</v>
      </c>
    </row>
    <row r="345" spans="1:42" s="18" customFormat="1" ht="64" x14ac:dyDescent="0.2">
      <c r="A345" s="18">
        <v>342</v>
      </c>
      <c r="G345" s="18" t="s">
        <v>87</v>
      </c>
      <c r="I345" s="18" t="s">
        <v>85</v>
      </c>
      <c r="L345" s="18" t="s">
        <v>112</v>
      </c>
      <c r="M345" s="19" t="str">
        <f>VLOOKUP(RiskRegister[[#This Row],[Inherent Impact Level]],'Rating factors'!$F$4:$G$9,2,FALSE)</f>
        <v>--- Error ---</v>
      </c>
      <c r="N345" s="18" t="s">
        <v>89</v>
      </c>
      <c r="O345" s="19" t="str">
        <f>VLOOKUP(RiskRegister[[#This Row],[Inherent Likelihood Level]],'Rating factors'!$F$16:$G$21,2,FALSE)</f>
        <v>--- Error ---</v>
      </c>
      <c r="P345" s="19" t="str">
        <f>IFERROR(VLOOKUP(RiskRegister[[#This Row],[Inherent Risk Rating]],'Rating factors'!$F$30:$G$44,2,FALSE),"-- Error --")</f>
        <v>-- Error --</v>
      </c>
      <c r="Q345" s="19" t="str">
        <f>IFERROR(RiskRegister[[#This Row],[Inherent Impact Rating]]*RiskRegister[[#This Row],[Inherent Likelihood Rating]],"-- Error --")</f>
        <v>-- Error --</v>
      </c>
      <c r="R345" s="18" t="s">
        <v>111</v>
      </c>
      <c r="T345" s="18" t="s">
        <v>112</v>
      </c>
      <c r="U345" s="19" t="str">
        <f>VLOOKUP(RiskRegister[[#This Row],[Residual Impact Level]],'Rating factors'!$F$4:$G$9,2,FALSE)</f>
        <v>--- Error ---</v>
      </c>
      <c r="V345" s="18" t="s">
        <v>89</v>
      </c>
      <c r="W345" s="19" t="str">
        <f>VLOOKUP(RiskRegister[[#This Row],[Residual Likelihood Level]],'Rating factors'!$F$16:$G$21,2,FALSE)</f>
        <v>--- Error ---</v>
      </c>
      <c r="X345" s="19" t="str">
        <f>IFERROR(VLOOKUP(RiskRegister[[#This Row],[Residual Risk Rating]],'Rating factors'!$F$30:$G$44,2,FALSE),"-- Error --")</f>
        <v>-- Error --</v>
      </c>
      <c r="Y345" s="19" t="str">
        <f>IFERROR(RiskRegister[[#This Row],[Residual Impact Rating]]*RiskRegister[[#This Row],[Residual Likelihood Rating]],"-- Error --")</f>
        <v>-- Error --</v>
      </c>
      <c r="Z345" s="18" t="s">
        <v>113</v>
      </c>
      <c r="AB345" s="61"/>
      <c r="AD345" s="22" t="str">
        <f ca="1">IF(ISBLANK(RiskRegister[[#This Row],[Risk Due Date]]), "Missing Risk Due Date", IF(RiskRegister[[#This Row],[Risk Due Date]] &lt; TODAY(), "Overdue", "Not Overdue"))</f>
        <v>Missing Risk Due Date</v>
      </c>
      <c r="AF345" s="22" t="str">
        <f>IF(ISBLANK(RiskRegister[[#This Row],[Risk Due Date]]), "Missing Risk Due Date", TEXT(RiskRegister[[#This Row],[Risk Due Date]], "YYYY-MM"))</f>
        <v>Missing Risk Due Date</v>
      </c>
      <c r="AG345" s="22" t="str">
        <f>IF(RiskRegister[[#This Row],[Created Date]]="","Created Date missing",(TEXT(RiskRegister[[#This Row],[Created Date]],"mmm") &amp; "-" &amp; YEAR(RiskRegister[[#This Row],[Created Date]])))</f>
        <v>Created Date missing</v>
      </c>
      <c r="AH345" s="79">
        <f>IF(RiskRegister[[#This Row],[Risk Status]]="Closed",RiskRegister[[#This Row],[Risk Close Date]],RiskRegister[[#This Row],[Risk Due Date]])</f>
        <v>0</v>
      </c>
      <c r="AI345" s="79">
        <f>IF(RiskRegister[[#This Row],[Risk-Change-Date]]=0,DATE(2030,1,1),RiskRegister[[#This Row],[Risk-Change-Date]])</f>
        <v>47484</v>
      </c>
      <c r="AJ345" s="22" t="str">
        <f>RiskRegister[[#This Row],[Inherent Impact Level]]&amp;"-"&amp;RiskRegister[[#This Row],[Inherent Likelihood Level]]</f>
        <v>-- Select Impact ----- Select Likelihood --</v>
      </c>
      <c r="AK345" s="22" t="str">
        <f>RiskRegister[[#This Row],[Residual Impact Level]]&amp;"-"&amp;RiskRegister[[#This Row],[Residual Likelihood Level]]</f>
        <v>-- Select Impact ----- Select Likelihood --</v>
      </c>
      <c r="AL345" s="22" t="str">
        <f t="shared" si="10"/>
        <v>Error</v>
      </c>
      <c r="AM345" s="22" t="str">
        <f>IF(RiskRegister[[#This Row],[Risk Status]]="Closed",RiskRegister[[#This Row],[Residual Impact Level]],RiskRegister[[#This Row],[Inherent Impact Level]])</f>
        <v>-- Select Impact --</v>
      </c>
      <c r="AN345" s="22" t="str">
        <f>IF(RiskRegister[[#This Row],[Risk Status]]="Closed",RiskRegister[[#This Row],[Residual Likelihood Level]],RiskRegister[[#This Row],[Inherent Likelihood Level]])</f>
        <v>-- Select Likelihood --</v>
      </c>
      <c r="AO345" s="22" t="str">
        <f>IF(RiskRegister[[#This Row],[Risk Status]]="Closed",RiskRegister[[#This Row],[Residual-I-L-Combo]],RiskRegister[[#This Row],[Inherent-I-L-Combo]])</f>
        <v>-- Select Impact ----- Select Likelihood --</v>
      </c>
      <c r="AP345" s="22" t="str">
        <f t="shared" si="11"/>
        <v>-- Error --</v>
      </c>
    </row>
    <row r="346" spans="1:42" s="18" customFormat="1" ht="64" x14ac:dyDescent="0.2">
      <c r="A346" s="18">
        <v>343</v>
      </c>
      <c r="G346" s="18" t="s">
        <v>87</v>
      </c>
      <c r="I346" s="18" t="s">
        <v>85</v>
      </c>
      <c r="L346" s="18" t="s">
        <v>112</v>
      </c>
      <c r="M346" s="19" t="str">
        <f>VLOOKUP(RiskRegister[[#This Row],[Inherent Impact Level]],'Rating factors'!$F$4:$G$9,2,FALSE)</f>
        <v>--- Error ---</v>
      </c>
      <c r="N346" s="18" t="s">
        <v>89</v>
      </c>
      <c r="O346" s="19" t="str">
        <f>VLOOKUP(RiskRegister[[#This Row],[Inherent Likelihood Level]],'Rating factors'!$F$16:$G$21,2,FALSE)</f>
        <v>--- Error ---</v>
      </c>
      <c r="P346" s="19" t="str">
        <f>IFERROR(VLOOKUP(RiskRegister[[#This Row],[Inherent Risk Rating]],'Rating factors'!$F$30:$G$44,2,FALSE),"-- Error --")</f>
        <v>-- Error --</v>
      </c>
      <c r="Q346" s="19" t="str">
        <f>IFERROR(RiskRegister[[#This Row],[Inherent Impact Rating]]*RiskRegister[[#This Row],[Inherent Likelihood Rating]],"-- Error --")</f>
        <v>-- Error --</v>
      </c>
      <c r="R346" s="18" t="s">
        <v>111</v>
      </c>
      <c r="T346" s="18" t="s">
        <v>112</v>
      </c>
      <c r="U346" s="19" t="str">
        <f>VLOOKUP(RiskRegister[[#This Row],[Residual Impact Level]],'Rating factors'!$F$4:$G$9,2,FALSE)</f>
        <v>--- Error ---</v>
      </c>
      <c r="V346" s="18" t="s">
        <v>89</v>
      </c>
      <c r="W346" s="19" t="str">
        <f>VLOOKUP(RiskRegister[[#This Row],[Residual Likelihood Level]],'Rating factors'!$F$16:$G$21,2,FALSE)</f>
        <v>--- Error ---</v>
      </c>
      <c r="X346" s="19" t="str">
        <f>IFERROR(VLOOKUP(RiskRegister[[#This Row],[Residual Risk Rating]],'Rating factors'!$F$30:$G$44,2,FALSE),"-- Error --")</f>
        <v>-- Error --</v>
      </c>
      <c r="Y346" s="19" t="str">
        <f>IFERROR(RiskRegister[[#This Row],[Residual Impact Rating]]*RiskRegister[[#This Row],[Residual Likelihood Rating]],"-- Error --")</f>
        <v>-- Error --</v>
      </c>
      <c r="Z346" s="18" t="s">
        <v>113</v>
      </c>
      <c r="AB346" s="61"/>
      <c r="AD346" s="22" t="str">
        <f ca="1">IF(ISBLANK(RiskRegister[[#This Row],[Risk Due Date]]), "Missing Risk Due Date", IF(RiskRegister[[#This Row],[Risk Due Date]] &lt; TODAY(), "Overdue", "Not Overdue"))</f>
        <v>Missing Risk Due Date</v>
      </c>
      <c r="AF346" s="22" t="str">
        <f>IF(ISBLANK(RiskRegister[[#This Row],[Risk Due Date]]), "Missing Risk Due Date", TEXT(RiskRegister[[#This Row],[Risk Due Date]], "YYYY-MM"))</f>
        <v>Missing Risk Due Date</v>
      </c>
      <c r="AG346" s="22" t="str">
        <f>IF(RiskRegister[[#This Row],[Created Date]]="","Created Date missing",(TEXT(RiskRegister[[#This Row],[Created Date]],"mmm") &amp; "-" &amp; YEAR(RiskRegister[[#This Row],[Created Date]])))</f>
        <v>Created Date missing</v>
      </c>
      <c r="AH346" s="79">
        <f>IF(RiskRegister[[#This Row],[Risk Status]]="Closed",RiskRegister[[#This Row],[Risk Close Date]],RiskRegister[[#This Row],[Risk Due Date]])</f>
        <v>0</v>
      </c>
      <c r="AI346" s="79">
        <f>IF(RiskRegister[[#This Row],[Risk-Change-Date]]=0,DATE(2030,1,1),RiskRegister[[#This Row],[Risk-Change-Date]])</f>
        <v>47484</v>
      </c>
      <c r="AJ346" s="22" t="str">
        <f>RiskRegister[[#This Row],[Inherent Impact Level]]&amp;"-"&amp;RiskRegister[[#This Row],[Inherent Likelihood Level]]</f>
        <v>-- Select Impact ----- Select Likelihood --</v>
      </c>
      <c r="AK346" s="22" t="str">
        <f>RiskRegister[[#This Row],[Residual Impact Level]]&amp;"-"&amp;RiskRegister[[#This Row],[Residual Likelihood Level]]</f>
        <v>-- Select Impact ----- Select Likelihood --</v>
      </c>
      <c r="AL346" s="22" t="str">
        <f t="shared" si="10"/>
        <v>Error</v>
      </c>
      <c r="AM346" s="22" t="str">
        <f>IF(RiskRegister[[#This Row],[Risk Status]]="Closed",RiskRegister[[#This Row],[Residual Impact Level]],RiskRegister[[#This Row],[Inherent Impact Level]])</f>
        <v>-- Select Impact --</v>
      </c>
      <c r="AN346" s="22" t="str">
        <f>IF(RiskRegister[[#This Row],[Risk Status]]="Closed",RiskRegister[[#This Row],[Residual Likelihood Level]],RiskRegister[[#This Row],[Inherent Likelihood Level]])</f>
        <v>-- Select Likelihood --</v>
      </c>
      <c r="AO346" s="22" t="str">
        <f>IF(RiskRegister[[#This Row],[Risk Status]]="Closed",RiskRegister[[#This Row],[Residual-I-L-Combo]],RiskRegister[[#This Row],[Inherent-I-L-Combo]])</f>
        <v>-- Select Impact ----- Select Likelihood --</v>
      </c>
      <c r="AP346" s="22" t="str">
        <f t="shared" si="11"/>
        <v>-- Error --</v>
      </c>
    </row>
    <row r="347" spans="1:42" s="18" customFormat="1" ht="64" x14ac:dyDescent="0.2">
      <c r="A347" s="18">
        <v>344</v>
      </c>
      <c r="G347" s="18" t="s">
        <v>87</v>
      </c>
      <c r="I347" s="18" t="s">
        <v>85</v>
      </c>
      <c r="L347" s="18" t="s">
        <v>112</v>
      </c>
      <c r="M347" s="19" t="str">
        <f>VLOOKUP(RiskRegister[[#This Row],[Inherent Impact Level]],'Rating factors'!$F$4:$G$9,2,FALSE)</f>
        <v>--- Error ---</v>
      </c>
      <c r="N347" s="18" t="s">
        <v>89</v>
      </c>
      <c r="O347" s="19" t="str">
        <f>VLOOKUP(RiskRegister[[#This Row],[Inherent Likelihood Level]],'Rating factors'!$F$16:$G$21,2,FALSE)</f>
        <v>--- Error ---</v>
      </c>
      <c r="P347" s="19" t="str">
        <f>IFERROR(VLOOKUP(RiskRegister[[#This Row],[Inherent Risk Rating]],'Rating factors'!$F$30:$G$44,2,FALSE),"-- Error --")</f>
        <v>-- Error --</v>
      </c>
      <c r="Q347" s="19" t="str">
        <f>IFERROR(RiskRegister[[#This Row],[Inherent Impact Rating]]*RiskRegister[[#This Row],[Inherent Likelihood Rating]],"-- Error --")</f>
        <v>-- Error --</v>
      </c>
      <c r="R347" s="18" t="s">
        <v>111</v>
      </c>
      <c r="T347" s="18" t="s">
        <v>112</v>
      </c>
      <c r="U347" s="19" t="str">
        <f>VLOOKUP(RiskRegister[[#This Row],[Residual Impact Level]],'Rating factors'!$F$4:$G$9,2,FALSE)</f>
        <v>--- Error ---</v>
      </c>
      <c r="V347" s="18" t="s">
        <v>89</v>
      </c>
      <c r="W347" s="19" t="str">
        <f>VLOOKUP(RiskRegister[[#This Row],[Residual Likelihood Level]],'Rating factors'!$F$16:$G$21,2,FALSE)</f>
        <v>--- Error ---</v>
      </c>
      <c r="X347" s="19" t="str">
        <f>IFERROR(VLOOKUP(RiskRegister[[#This Row],[Residual Risk Rating]],'Rating factors'!$F$30:$G$44,2,FALSE),"-- Error --")</f>
        <v>-- Error --</v>
      </c>
      <c r="Y347" s="19" t="str">
        <f>IFERROR(RiskRegister[[#This Row],[Residual Impact Rating]]*RiskRegister[[#This Row],[Residual Likelihood Rating]],"-- Error --")</f>
        <v>-- Error --</v>
      </c>
      <c r="Z347" s="18" t="s">
        <v>113</v>
      </c>
      <c r="AB347" s="61"/>
      <c r="AD347" s="22" t="str">
        <f ca="1">IF(ISBLANK(RiskRegister[[#This Row],[Risk Due Date]]), "Missing Risk Due Date", IF(RiskRegister[[#This Row],[Risk Due Date]] &lt; TODAY(), "Overdue", "Not Overdue"))</f>
        <v>Missing Risk Due Date</v>
      </c>
      <c r="AF347" s="22" t="str">
        <f>IF(ISBLANK(RiskRegister[[#This Row],[Risk Due Date]]), "Missing Risk Due Date", TEXT(RiskRegister[[#This Row],[Risk Due Date]], "YYYY-MM"))</f>
        <v>Missing Risk Due Date</v>
      </c>
      <c r="AG347" s="22" t="str">
        <f>IF(RiskRegister[[#This Row],[Created Date]]="","Created Date missing",(TEXT(RiskRegister[[#This Row],[Created Date]],"mmm") &amp; "-" &amp; YEAR(RiskRegister[[#This Row],[Created Date]])))</f>
        <v>Created Date missing</v>
      </c>
      <c r="AH347" s="79">
        <f>IF(RiskRegister[[#This Row],[Risk Status]]="Closed",RiskRegister[[#This Row],[Risk Close Date]],RiskRegister[[#This Row],[Risk Due Date]])</f>
        <v>0</v>
      </c>
      <c r="AI347" s="79">
        <f>IF(RiskRegister[[#This Row],[Risk-Change-Date]]=0,DATE(2030,1,1),RiskRegister[[#This Row],[Risk-Change-Date]])</f>
        <v>47484</v>
      </c>
      <c r="AJ347" s="22" t="str">
        <f>RiskRegister[[#This Row],[Inherent Impact Level]]&amp;"-"&amp;RiskRegister[[#This Row],[Inherent Likelihood Level]]</f>
        <v>-- Select Impact ----- Select Likelihood --</v>
      </c>
      <c r="AK347" s="22" t="str">
        <f>RiskRegister[[#This Row],[Residual Impact Level]]&amp;"-"&amp;RiskRegister[[#This Row],[Residual Likelihood Level]]</f>
        <v>-- Select Impact ----- Select Likelihood --</v>
      </c>
      <c r="AL347" s="22" t="str">
        <f t="shared" si="10"/>
        <v>Error</v>
      </c>
      <c r="AM347" s="22" t="str">
        <f>IF(RiskRegister[[#This Row],[Risk Status]]="Closed",RiskRegister[[#This Row],[Residual Impact Level]],RiskRegister[[#This Row],[Inherent Impact Level]])</f>
        <v>-- Select Impact --</v>
      </c>
      <c r="AN347" s="22" t="str">
        <f>IF(RiskRegister[[#This Row],[Risk Status]]="Closed",RiskRegister[[#This Row],[Residual Likelihood Level]],RiskRegister[[#This Row],[Inherent Likelihood Level]])</f>
        <v>-- Select Likelihood --</v>
      </c>
      <c r="AO347" s="22" t="str">
        <f>IF(RiskRegister[[#This Row],[Risk Status]]="Closed",RiskRegister[[#This Row],[Residual-I-L-Combo]],RiskRegister[[#This Row],[Inherent-I-L-Combo]])</f>
        <v>-- Select Impact ----- Select Likelihood --</v>
      </c>
      <c r="AP347" s="22" t="str">
        <f t="shared" si="11"/>
        <v>-- Error --</v>
      </c>
    </row>
    <row r="348" spans="1:42" s="18" customFormat="1" ht="64" x14ac:dyDescent="0.2">
      <c r="A348" s="18">
        <v>345</v>
      </c>
      <c r="G348" s="18" t="s">
        <v>87</v>
      </c>
      <c r="I348" s="18" t="s">
        <v>85</v>
      </c>
      <c r="L348" s="18" t="s">
        <v>112</v>
      </c>
      <c r="M348" s="19" t="str">
        <f>VLOOKUP(RiskRegister[[#This Row],[Inherent Impact Level]],'Rating factors'!$F$4:$G$9,2,FALSE)</f>
        <v>--- Error ---</v>
      </c>
      <c r="N348" s="18" t="s">
        <v>89</v>
      </c>
      <c r="O348" s="19" t="str">
        <f>VLOOKUP(RiskRegister[[#This Row],[Inherent Likelihood Level]],'Rating factors'!$F$16:$G$21,2,FALSE)</f>
        <v>--- Error ---</v>
      </c>
      <c r="P348" s="19" t="str">
        <f>IFERROR(VLOOKUP(RiskRegister[[#This Row],[Inherent Risk Rating]],'Rating factors'!$F$30:$G$44,2,FALSE),"-- Error --")</f>
        <v>-- Error --</v>
      </c>
      <c r="Q348" s="19" t="str">
        <f>IFERROR(RiskRegister[[#This Row],[Inherent Impact Rating]]*RiskRegister[[#This Row],[Inherent Likelihood Rating]],"-- Error --")</f>
        <v>-- Error --</v>
      </c>
      <c r="R348" s="18" t="s">
        <v>111</v>
      </c>
      <c r="T348" s="18" t="s">
        <v>112</v>
      </c>
      <c r="U348" s="19" t="str">
        <f>VLOOKUP(RiskRegister[[#This Row],[Residual Impact Level]],'Rating factors'!$F$4:$G$9,2,FALSE)</f>
        <v>--- Error ---</v>
      </c>
      <c r="V348" s="18" t="s">
        <v>89</v>
      </c>
      <c r="W348" s="19" t="str">
        <f>VLOOKUP(RiskRegister[[#This Row],[Residual Likelihood Level]],'Rating factors'!$F$16:$G$21,2,FALSE)</f>
        <v>--- Error ---</v>
      </c>
      <c r="X348" s="19" t="str">
        <f>IFERROR(VLOOKUP(RiskRegister[[#This Row],[Residual Risk Rating]],'Rating factors'!$F$30:$G$44,2,FALSE),"-- Error --")</f>
        <v>-- Error --</v>
      </c>
      <c r="Y348" s="19" t="str">
        <f>IFERROR(RiskRegister[[#This Row],[Residual Impact Rating]]*RiskRegister[[#This Row],[Residual Likelihood Rating]],"-- Error --")</f>
        <v>-- Error --</v>
      </c>
      <c r="Z348" s="18" t="s">
        <v>113</v>
      </c>
      <c r="AB348" s="61"/>
      <c r="AD348" s="22" t="str">
        <f ca="1">IF(ISBLANK(RiskRegister[[#This Row],[Risk Due Date]]), "Missing Risk Due Date", IF(RiskRegister[[#This Row],[Risk Due Date]] &lt; TODAY(), "Overdue", "Not Overdue"))</f>
        <v>Missing Risk Due Date</v>
      </c>
      <c r="AF348" s="22" t="str">
        <f>IF(ISBLANK(RiskRegister[[#This Row],[Risk Due Date]]), "Missing Risk Due Date", TEXT(RiskRegister[[#This Row],[Risk Due Date]], "YYYY-MM"))</f>
        <v>Missing Risk Due Date</v>
      </c>
      <c r="AG348" s="22" t="str">
        <f>IF(RiskRegister[[#This Row],[Created Date]]="","Created Date missing",(TEXT(RiskRegister[[#This Row],[Created Date]],"mmm") &amp; "-" &amp; YEAR(RiskRegister[[#This Row],[Created Date]])))</f>
        <v>Created Date missing</v>
      </c>
      <c r="AH348" s="79">
        <f>IF(RiskRegister[[#This Row],[Risk Status]]="Closed",RiskRegister[[#This Row],[Risk Close Date]],RiskRegister[[#This Row],[Risk Due Date]])</f>
        <v>0</v>
      </c>
      <c r="AI348" s="79">
        <f>IF(RiskRegister[[#This Row],[Risk-Change-Date]]=0,DATE(2030,1,1),RiskRegister[[#This Row],[Risk-Change-Date]])</f>
        <v>47484</v>
      </c>
      <c r="AJ348" s="22" t="str">
        <f>RiskRegister[[#This Row],[Inherent Impact Level]]&amp;"-"&amp;RiskRegister[[#This Row],[Inherent Likelihood Level]]</f>
        <v>-- Select Impact ----- Select Likelihood --</v>
      </c>
      <c r="AK348" s="22" t="str">
        <f>RiskRegister[[#This Row],[Residual Impact Level]]&amp;"-"&amp;RiskRegister[[#This Row],[Residual Likelihood Level]]</f>
        <v>-- Select Impact ----- Select Likelihood --</v>
      </c>
      <c r="AL348" s="22" t="str">
        <f t="shared" si="10"/>
        <v>Error</v>
      </c>
      <c r="AM348" s="22" t="str">
        <f>IF(RiskRegister[[#This Row],[Risk Status]]="Closed",RiskRegister[[#This Row],[Residual Impact Level]],RiskRegister[[#This Row],[Inherent Impact Level]])</f>
        <v>-- Select Impact --</v>
      </c>
      <c r="AN348" s="22" t="str">
        <f>IF(RiskRegister[[#This Row],[Risk Status]]="Closed",RiskRegister[[#This Row],[Residual Likelihood Level]],RiskRegister[[#This Row],[Inherent Likelihood Level]])</f>
        <v>-- Select Likelihood --</v>
      </c>
      <c r="AO348" s="22" t="str">
        <f>IF(RiskRegister[[#This Row],[Risk Status]]="Closed",RiskRegister[[#This Row],[Residual-I-L-Combo]],RiskRegister[[#This Row],[Inherent-I-L-Combo]])</f>
        <v>-- Select Impact ----- Select Likelihood --</v>
      </c>
      <c r="AP348" s="22" t="str">
        <f t="shared" si="11"/>
        <v>-- Error --</v>
      </c>
    </row>
    <row r="349" spans="1:42" s="18" customFormat="1" ht="64" x14ac:dyDescent="0.2">
      <c r="A349" s="18">
        <v>346</v>
      </c>
      <c r="G349" s="18" t="s">
        <v>87</v>
      </c>
      <c r="I349" s="18" t="s">
        <v>85</v>
      </c>
      <c r="L349" s="18" t="s">
        <v>112</v>
      </c>
      <c r="M349" s="19" t="str">
        <f>VLOOKUP(RiskRegister[[#This Row],[Inherent Impact Level]],'Rating factors'!$F$4:$G$9,2,FALSE)</f>
        <v>--- Error ---</v>
      </c>
      <c r="N349" s="18" t="s">
        <v>89</v>
      </c>
      <c r="O349" s="19" t="str">
        <f>VLOOKUP(RiskRegister[[#This Row],[Inherent Likelihood Level]],'Rating factors'!$F$16:$G$21,2,FALSE)</f>
        <v>--- Error ---</v>
      </c>
      <c r="P349" s="19" t="str">
        <f>IFERROR(VLOOKUP(RiskRegister[[#This Row],[Inherent Risk Rating]],'Rating factors'!$F$30:$G$44,2,FALSE),"-- Error --")</f>
        <v>-- Error --</v>
      </c>
      <c r="Q349" s="19" t="str">
        <f>IFERROR(RiskRegister[[#This Row],[Inherent Impact Rating]]*RiskRegister[[#This Row],[Inherent Likelihood Rating]],"-- Error --")</f>
        <v>-- Error --</v>
      </c>
      <c r="R349" s="18" t="s">
        <v>111</v>
      </c>
      <c r="T349" s="18" t="s">
        <v>112</v>
      </c>
      <c r="U349" s="19" t="str">
        <f>VLOOKUP(RiskRegister[[#This Row],[Residual Impact Level]],'Rating factors'!$F$4:$G$9,2,FALSE)</f>
        <v>--- Error ---</v>
      </c>
      <c r="V349" s="18" t="s">
        <v>89</v>
      </c>
      <c r="W349" s="19" t="str">
        <f>VLOOKUP(RiskRegister[[#This Row],[Residual Likelihood Level]],'Rating factors'!$F$16:$G$21,2,FALSE)</f>
        <v>--- Error ---</v>
      </c>
      <c r="X349" s="19" t="str">
        <f>IFERROR(VLOOKUP(RiskRegister[[#This Row],[Residual Risk Rating]],'Rating factors'!$F$30:$G$44,2,FALSE),"-- Error --")</f>
        <v>-- Error --</v>
      </c>
      <c r="Y349" s="19" t="str">
        <f>IFERROR(RiskRegister[[#This Row],[Residual Impact Rating]]*RiskRegister[[#This Row],[Residual Likelihood Rating]],"-- Error --")</f>
        <v>-- Error --</v>
      </c>
      <c r="Z349" s="18" t="s">
        <v>113</v>
      </c>
      <c r="AB349" s="61"/>
      <c r="AD349" s="22" t="str">
        <f ca="1">IF(ISBLANK(RiskRegister[[#This Row],[Risk Due Date]]), "Missing Risk Due Date", IF(RiskRegister[[#This Row],[Risk Due Date]] &lt; TODAY(), "Overdue", "Not Overdue"))</f>
        <v>Missing Risk Due Date</v>
      </c>
      <c r="AF349" s="22" t="str">
        <f>IF(ISBLANK(RiskRegister[[#This Row],[Risk Due Date]]), "Missing Risk Due Date", TEXT(RiskRegister[[#This Row],[Risk Due Date]], "YYYY-MM"))</f>
        <v>Missing Risk Due Date</v>
      </c>
      <c r="AG349" s="22" t="str">
        <f>IF(RiskRegister[[#This Row],[Created Date]]="","Created Date missing",(TEXT(RiskRegister[[#This Row],[Created Date]],"mmm") &amp; "-" &amp; YEAR(RiskRegister[[#This Row],[Created Date]])))</f>
        <v>Created Date missing</v>
      </c>
      <c r="AH349" s="79">
        <f>IF(RiskRegister[[#This Row],[Risk Status]]="Closed",RiskRegister[[#This Row],[Risk Close Date]],RiskRegister[[#This Row],[Risk Due Date]])</f>
        <v>0</v>
      </c>
      <c r="AI349" s="79">
        <f>IF(RiskRegister[[#This Row],[Risk-Change-Date]]=0,DATE(2030,1,1),RiskRegister[[#This Row],[Risk-Change-Date]])</f>
        <v>47484</v>
      </c>
      <c r="AJ349" s="22" t="str">
        <f>RiskRegister[[#This Row],[Inherent Impact Level]]&amp;"-"&amp;RiskRegister[[#This Row],[Inherent Likelihood Level]]</f>
        <v>-- Select Impact ----- Select Likelihood --</v>
      </c>
      <c r="AK349" s="22" t="str">
        <f>RiskRegister[[#This Row],[Residual Impact Level]]&amp;"-"&amp;RiskRegister[[#This Row],[Residual Likelihood Level]]</f>
        <v>-- Select Impact ----- Select Likelihood --</v>
      </c>
      <c r="AL349" s="22" t="str">
        <f t="shared" si="10"/>
        <v>Error</v>
      </c>
      <c r="AM349" s="22" t="str">
        <f>IF(RiskRegister[[#This Row],[Risk Status]]="Closed",RiskRegister[[#This Row],[Residual Impact Level]],RiskRegister[[#This Row],[Inherent Impact Level]])</f>
        <v>-- Select Impact --</v>
      </c>
      <c r="AN349" s="22" t="str">
        <f>IF(RiskRegister[[#This Row],[Risk Status]]="Closed",RiskRegister[[#This Row],[Residual Likelihood Level]],RiskRegister[[#This Row],[Inherent Likelihood Level]])</f>
        <v>-- Select Likelihood --</v>
      </c>
      <c r="AO349" s="22" t="str">
        <f>IF(RiskRegister[[#This Row],[Risk Status]]="Closed",RiskRegister[[#This Row],[Residual-I-L-Combo]],RiskRegister[[#This Row],[Inherent-I-L-Combo]])</f>
        <v>-- Select Impact ----- Select Likelihood --</v>
      </c>
      <c r="AP349" s="22" t="str">
        <f t="shared" si="11"/>
        <v>-- Error --</v>
      </c>
    </row>
    <row r="350" spans="1:42" s="18" customFormat="1" ht="64" x14ac:dyDescent="0.2">
      <c r="A350" s="18">
        <v>347</v>
      </c>
      <c r="G350" s="18" t="s">
        <v>87</v>
      </c>
      <c r="I350" s="18" t="s">
        <v>85</v>
      </c>
      <c r="L350" s="18" t="s">
        <v>112</v>
      </c>
      <c r="M350" s="19" t="str">
        <f>VLOOKUP(RiskRegister[[#This Row],[Inherent Impact Level]],'Rating factors'!$F$4:$G$9,2,FALSE)</f>
        <v>--- Error ---</v>
      </c>
      <c r="N350" s="18" t="s">
        <v>89</v>
      </c>
      <c r="O350" s="19" t="str">
        <f>VLOOKUP(RiskRegister[[#This Row],[Inherent Likelihood Level]],'Rating factors'!$F$16:$G$21,2,FALSE)</f>
        <v>--- Error ---</v>
      </c>
      <c r="P350" s="19" t="str">
        <f>IFERROR(VLOOKUP(RiskRegister[[#This Row],[Inherent Risk Rating]],'Rating factors'!$F$30:$G$44,2,FALSE),"-- Error --")</f>
        <v>-- Error --</v>
      </c>
      <c r="Q350" s="19" t="str">
        <f>IFERROR(RiskRegister[[#This Row],[Inherent Impact Rating]]*RiskRegister[[#This Row],[Inherent Likelihood Rating]],"-- Error --")</f>
        <v>-- Error --</v>
      </c>
      <c r="R350" s="18" t="s">
        <v>111</v>
      </c>
      <c r="T350" s="18" t="s">
        <v>112</v>
      </c>
      <c r="U350" s="19" t="str">
        <f>VLOOKUP(RiskRegister[[#This Row],[Residual Impact Level]],'Rating factors'!$F$4:$G$9,2,FALSE)</f>
        <v>--- Error ---</v>
      </c>
      <c r="V350" s="18" t="s">
        <v>89</v>
      </c>
      <c r="W350" s="19" t="str">
        <f>VLOOKUP(RiskRegister[[#This Row],[Residual Likelihood Level]],'Rating factors'!$F$16:$G$21,2,FALSE)</f>
        <v>--- Error ---</v>
      </c>
      <c r="X350" s="19" t="str">
        <f>IFERROR(VLOOKUP(RiskRegister[[#This Row],[Residual Risk Rating]],'Rating factors'!$F$30:$G$44,2,FALSE),"-- Error --")</f>
        <v>-- Error --</v>
      </c>
      <c r="Y350" s="19" t="str">
        <f>IFERROR(RiskRegister[[#This Row],[Residual Impact Rating]]*RiskRegister[[#This Row],[Residual Likelihood Rating]],"-- Error --")</f>
        <v>-- Error --</v>
      </c>
      <c r="Z350" s="18" t="s">
        <v>113</v>
      </c>
      <c r="AB350" s="61"/>
      <c r="AD350" s="22" t="str">
        <f ca="1">IF(ISBLANK(RiskRegister[[#This Row],[Risk Due Date]]), "Missing Risk Due Date", IF(RiskRegister[[#This Row],[Risk Due Date]] &lt; TODAY(), "Overdue", "Not Overdue"))</f>
        <v>Missing Risk Due Date</v>
      </c>
      <c r="AF350" s="22" t="str">
        <f>IF(ISBLANK(RiskRegister[[#This Row],[Risk Due Date]]), "Missing Risk Due Date", TEXT(RiskRegister[[#This Row],[Risk Due Date]], "YYYY-MM"))</f>
        <v>Missing Risk Due Date</v>
      </c>
      <c r="AG350" s="22" t="str">
        <f>IF(RiskRegister[[#This Row],[Created Date]]="","Created Date missing",(TEXT(RiskRegister[[#This Row],[Created Date]],"mmm") &amp; "-" &amp; YEAR(RiskRegister[[#This Row],[Created Date]])))</f>
        <v>Created Date missing</v>
      </c>
      <c r="AH350" s="79">
        <f>IF(RiskRegister[[#This Row],[Risk Status]]="Closed",RiskRegister[[#This Row],[Risk Close Date]],RiskRegister[[#This Row],[Risk Due Date]])</f>
        <v>0</v>
      </c>
      <c r="AI350" s="79">
        <f>IF(RiskRegister[[#This Row],[Risk-Change-Date]]=0,DATE(2030,1,1),RiskRegister[[#This Row],[Risk-Change-Date]])</f>
        <v>47484</v>
      </c>
      <c r="AJ350" s="22" t="str">
        <f>RiskRegister[[#This Row],[Inherent Impact Level]]&amp;"-"&amp;RiskRegister[[#This Row],[Inherent Likelihood Level]]</f>
        <v>-- Select Impact ----- Select Likelihood --</v>
      </c>
      <c r="AK350" s="22" t="str">
        <f>RiskRegister[[#This Row],[Residual Impact Level]]&amp;"-"&amp;RiskRegister[[#This Row],[Residual Likelihood Level]]</f>
        <v>-- Select Impact ----- Select Likelihood --</v>
      </c>
      <c r="AL350" s="22" t="str">
        <f t="shared" si="10"/>
        <v>Error</v>
      </c>
      <c r="AM350" s="22" t="str">
        <f>IF(RiskRegister[[#This Row],[Risk Status]]="Closed",RiskRegister[[#This Row],[Residual Impact Level]],RiskRegister[[#This Row],[Inherent Impact Level]])</f>
        <v>-- Select Impact --</v>
      </c>
      <c r="AN350" s="22" t="str">
        <f>IF(RiskRegister[[#This Row],[Risk Status]]="Closed",RiskRegister[[#This Row],[Residual Likelihood Level]],RiskRegister[[#This Row],[Inherent Likelihood Level]])</f>
        <v>-- Select Likelihood --</v>
      </c>
      <c r="AO350" s="22" t="str">
        <f>IF(RiskRegister[[#This Row],[Risk Status]]="Closed",RiskRegister[[#This Row],[Residual-I-L-Combo]],RiskRegister[[#This Row],[Inherent-I-L-Combo]])</f>
        <v>-- Select Impact ----- Select Likelihood --</v>
      </c>
      <c r="AP350" s="22" t="str">
        <f t="shared" si="11"/>
        <v>-- Error --</v>
      </c>
    </row>
    <row r="351" spans="1:42" s="18" customFormat="1" ht="64" x14ac:dyDescent="0.2">
      <c r="A351" s="18">
        <v>348</v>
      </c>
      <c r="G351" s="18" t="s">
        <v>87</v>
      </c>
      <c r="I351" s="18" t="s">
        <v>85</v>
      </c>
      <c r="L351" s="18" t="s">
        <v>112</v>
      </c>
      <c r="M351" s="19" t="str">
        <f>VLOOKUP(RiskRegister[[#This Row],[Inherent Impact Level]],'Rating factors'!$F$4:$G$9,2,FALSE)</f>
        <v>--- Error ---</v>
      </c>
      <c r="N351" s="18" t="s">
        <v>89</v>
      </c>
      <c r="O351" s="19" t="str">
        <f>VLOOKUP(RiskRegister[[#This Row],[Inherent Likelihood Level]],'Rating factors'!$F$16:$G$21,2,FALSE)</f>
        <v>--- Error ---</v>
      </c>
      <c r="P351" s="19" t="str">
        <f>IFERROR(VLOOKUP(RiskRegister[[#This Row],[Inherent Risk Rating]],'Rating factors'!$F$30:$G$44,2,FALSE),"-- Error --")</f>
        <v>-- Error --</v>
      </c>
      <c r="Q351" s="19" t="str">
        <f>IFERROR(RiskRegister[[#This Row],[Inherent Impact Rating]]*RiskRegister[[#This Row],[Inherent Likelihood Rating]],"-- Error --")</f>
        <v>-- Error --</v>
      </c>
      <c r="R351" s="18" t="s">
        <v>111</v>
      </c>
      <c r="T351" s="18" t="s">
        <v>112</v>
      </c>
      <c r="U351" s="19" t="str">
        <f>VLOOKUP(RiskRegister[[#This Row],[Residual Impact Level]],'Rating factors'!$F$4:$G$9,2,FALSE)</f>
        <v>--- Error ---</v>
      </c>
      <c r="V351" s="18" t="s">
        <v>89</v>
      </c>
      <c r="W351" s="19" t="str">
        <f>VLOOKUP(RiskRegister[[#This Row],[Residual Likelihood Level]],'Rating factors'!$F$16:$G$21,2,FALSE)</f>
        <v>--- Error ---</v>
      </c>
      <c r="X351" s="19" t="str">
        <f>IFERROR(VLOOKUP(RiskRegister[[#This Row],[Residual Risk Rating]],'Rating factors'!$F$30:$G$44,2,FALSE),"-- Error --")</f>
        <v>-- Error --</v>
      </c>
      <c r="Y351" s="19" t="str">
        <f>IFERROR(RiskRegister[[#This Row],[Residual Impact Rating]]*RiskRegister[[#This Row],[Residual Likelihood Rating]],"-- Error --")</f>
        <v>-- Error --</v>
      </c>
      <c r="Z351" s="18" t="s">
        <v>113</v>
      </c>
      <c r="AB351" s="61"/>
      <c r="AD351" s="22" t="str">
        <f ca="1">IF(ISBLANK(RiskRegister[[#This Row],[Risk Due Date]]), "Missing Risk Due Date", IF(RiskRegister[[#This Row],[Risk Due Date]] &lt; TODAY(), "Overdue", "Not Overdue"))</f>
        <v>Missing Risk Due Date</v>
      </c>
      <c r="AF351" s="22" t="str">
        <f>IF(ISBLANK(RiskRegister[[#This Row],[Risk Due Date]]), "Missing Risk Due Date", TEXT(RiskRegister[[#This Row],[Risk Due Date]], "YYYY-MM"))</f>
        <v>Missing Risk Due Date</v>
      </c>
      <c r="AG351" s="22" t="str">
        <f>IF(RiskRegister[[#This Row],[Created Date]]="","Created Date missing",(TEXT(RiskRegister[[#This Row],[Created Date]],"mmm") &amp; "-" &amp; YEAR(RiskRegister[[#This Row],[Created Date]])))</f>
        <v>Created Date missing</v>
      </c>
      <c r="AH351" s="79">
        <f>IF(RiskRegister[[#This Row],[Risk Status]]="Closed",RiskRegister[[#This Row],[Risk Close Date]],RiskRegister[[#This Row],[Risk Due Date]])</f>
        <v>0</v>
      </c>
      <c r="AI351" s="79">
        <f>IF(RiskRegister[[#This Row],[Risk-Change-Date]]=0,DATE(2030,1,1),RiskRegister[[#This Row],[Risk-Change-Date]])</f>
        <v>47484</v>
      </c>
      <c r="AJ351" s="22" t="str">
        <f>RiskRegister[[#This Row],[Inherent Impact Level]]&amp;"-"&amp;RiskRegister[[#This Row],[Inherent Likelihood Level]]</f>
        <v>-- Select Impact ----- Select Likelihood --</v>
      </c>
      <c r="AK351" s="22" t="str">
        <f>RiskRegister[[#This Row],[Residual Impact Level]]&amp;"-"&amp;RiskRegister[[#This Row],[Residual Likelihood Level]]</f>
        <v>-- Select Impact ----- Select Likelihood --</v>
      </c>
      <c r="AL351" s="22" t="str">
        <f t="shared" si="10"/>
        <v>Error</v>
      </c>
      <c r="AM351" s="22" t="str">
        <f>IF(RiskRegister[[#This Row],[Risk Status]]="Closed",RiskRegister[[#This Row],[Residual Impact Level]],RiskRegister[[#This Row],[Inherent Impact Level]])</f>
        <v>-- Select Impact --</v>
      </c>
      <c r="AN351" s="22" t="str">
        <f>IF(RiskRegister[[#This Row],[Risk Status]]="Closed",RiskRegister[[#This Row],[Residual Likelihood Level]],RiskRegister[[#This Row],[Inherent Likelihood Level]])</f>
        <v>-- Select Likelihood --</v>
      </c>
      <c r="AO351" s="22" t="str">
        <f>IF(RiskRegister[[#This Row],[Risk Status]]="Closed",RiskRegister[[#This Row],[Residual-I-L-Combo]],RiskRegister[[#This Row],[Inherent-I-L-Combo]])</f>
        <v>-- Select Impact ----- Select Likelihood --</v>
      </c>
      <c r="AP351" s="22" t="str">
        <f t="shared" si="11"/>
        <v>-- Error --</v>
      </c>
    </row>
    <row r="352" spans="1:42" s="18" customFormat="1" ht="64" x14ac:dyDescent="0.2">
      <c r="A352" s="18">
        <v>349</v>
      </c>
      <c r="G352" s="18" t="s">
        <v>87</v>
      </c>
      <c r="I352" s="18" t="s">
        <v>85</v>
      </c>
      <c r="L352" s="18" t="s">
        <v>112</v>
      </c>
      <c r="M352" s="19" t="str">
        <f>VLOOKUP(RiskRegister[[#This Row],[Inherent Impact Level]],'Rating factors'!$F$4:$G$9,2,FALSE)</f>
        <v>--- Error ---</v>
      </c>
      <c r="N352" s="18" t="s">
        <v>89</v>
      </c>
      <c r="O352" s="19" t="str">
        <f>VLOOKUP(RiskRegister[[#This Row],[Inherent Likelihood Level]],'Rating factors'!$F$16:$G$21,2,FALSE)</f>
        <v>--- Error ---</v>
      </c>
      <c r="P352" s="19" t="str">
        <f>IFERROR(VLOOKUP(RiskRegister[[#This Row],[Inherent Risk Rating]],'Rating factors'!$F$30:$G$44,2,FALSE),"-- Error --")</f>
        <v>-- Error --</v>
      </c>
      <c r="Q352" s="19" t="str">
        <f>IFERROR(RiskRegister[[#This Row],[Inherent Impact Rating]]*RiskRegister[[#This Row],[Inherent Likelihood Rating]],"-- Error --")</f>
        <v>-- Error --</v>
      </c>
      <c r="R352" s="18" t="s">
        <v>111</v>
      </c>
      <c r="T352" s="18" t="s">
        <v>112</v>
      </c>
      <c r="U352" s="19" t="str">
        <f>VLOOKUP(RiskRegister[[#This Row],[Residual Impact Level]],'Rating factors'!$F$4:$G$9,2,FALSE)</f>
        <v>--- Error ---</v>
      </c>
      <c r="V352" s="18" t="s">
        <v>89</v>
      </c>
      <c r="W352" s="19" t="str">
        <f>VLOOKUP(RiskRegister[[#This Row],[Residual Likelihood Level]],'Rating factors'!$F$16:$G$21,2,FALSE)</f>
        <v>--- Error ---</v>
      </c>
      <c r="X352" s="19" t="str">
        <f>IFERROR(VLOOKUP(RiskRegister[[#This Row],[Residual Risk Rating]],'Rating factors'!$F$30:$G$44,2,FALSE),"-- Error --")</f>
        <v>-- Error --</v>
      </c>
      <c r="Y352" s="19" t="str">
        <f>IFERROR(RiskRegister[[#This Row],[Residual Impact Rating]]*RiskRegister[[#This Row],[Residual Likelihood Rating]],"-- Error --")</f>
        <v>-- Error --</v>
      </c>
      <c r="Z352" s="18" t="s">
        <v>113</v>
      </c>
      <c r="AB352" s="61"/>
      <c r="AD352" s="22" t="str">
        <f ca="1">IF(ISBLANK(RiskRegister[[#This Row],[Risk Due Date]]), "Missing Risk Due Date", IF(RiskRegister[[#This Row],[Risk Due Date]] &lt; TODAY(), "Overdue", "Not Overdue"))</f>
        <v>Missing Risk Due Date</v>
      </c>
      <c r="AF352" s="22" t="str">
        <f>IF(ISBLANK(RiskRegister[[#This Row],[Risk Due Date]]), "Missing Risk Due Date", TEXT(RiskRegister[[#This Row],[Risk Due Date]], "YYYY-MM"))</f>
        <v>Missing Risk Due Date</v>
      </c>
      <c r="AG352" s="22" t="str">
        <f>IF(RiskRegister[[#This Row],[Created Date]]="","Created Date missing",(TEXT(RiskRegister[[#This Row],[Created Date]],"mmm") &amp; "-" &amp; YEAR(RiskRegister[[#This Row],[Created Date]])))</f>
        <v>Created Date missing</v>
      </c>
      <c r="AH352" s="79">
        <f>IF(RiskRegister[[#This Row],[Risk Status]]="Closed",RiskRegister[[#This Row],[Risk Close Date]],RiskRegister[[#This Row],[Risk Due Date]])</f>
        <v>0</v>
      </c>
      <c r="AI352" s="79">
        <f>IF(RiskRegister[[#This Row],[Risk-Change-Date]]=0,DATE(2030,1,1),RiskRegister[[#This Row],[Risk-Change-Date]])</f>
        <v>47484</v>
      </c>
      <c r="AJ352" s="22" t="str">
        <f>RiskRegister[[#This Row],[Inherent Impact Level]]&amp;"-"&amp;RiskRegister[[#This Row],[Inherent Likelihood Level]]</f>
        <v>-- Select Impact ----- Select Likelihood --</v>
      </c>
      <c r="AK352" s="22" t="str">
        <f>RiskRegister[[#This Row],[Residual Impact Level]]&amp;"-"&amp;RiskRegister[[#This Row],[Residual Likelihood Level]]</f>
        <v>-- Select Impact ----- Select Likelihood --</v>
      </c>
      <c r="AL352" s="22" t="str">
        <f t="shared" si="10"/>
        <v>Error</v>
      </c>
      <c r="AM352" s="22" t="str">
        <f>IF(RiskRegister[[#This Row],[Risk Status]]="Closed",RiskRegister[[#This Row],[Residual Impact Level]],RiskRegister[[#This Row],[Inherent Impact Level]])</f>
        <v>-- Select Impact --</v>
      </c>
      <c r="AN352" s="22" t="str">
        <f>IF(RiskRegister[[#This Row],[Risk Status]]="Closed",RiskRegister[[#This Row],[Residual Likelihood Level]],RiskRegister[[#This Row],[Inherent Likelihood Level]])</f>
        <v>-- Select Likelihood --</v>
      </c>
      <c r="AO352" s="22" t="str">
        <f>IF(RiskRegister[[#This Row],[Risk Status]]="Closed",RiskRegister[[#This Row],[Residual-I-L-Combo]],RiskRegister[[#This Row],[Inherent-I-L-Combo]])</f>
        <v>-- Select Impact ----- Select Likelihood --</v>
      </c>
      <c r="AP352" s="22" t="str">
        <f t="shared" si="11"/>
        <v>-- Error --</v>
      </c>
    </row>
    <row r="353" spans="1:42" s="18" customFormat="1" ht="64" x14ac:dyDescent="0.2">
      <c r="A353" s="18">
        <v>350</v>
      </c>
      <c r="G353" s="18" t="s">
        <v>87</v>
      </c>
      <c r="I353" s="18" t="s">
        <v>85</v>
      </c>
      <c r="L353" s="18" t="s">
        <v>112</v>
      </c>
      <c r="M353" s="19" t="str">
        <f>VLOOKUP(RiskRegister[[#This Row],[Inherent Impact Level]],'Rating factors'!$F$4:$G$9,2,FALSE)</f>
        <v>--- Error ---</v>
      </c>
      <c r="N353" s="18" t="s">
        <v>89</v>
      </c>
      <c r="O353" s="19" t="str">
        <f>VLOOKUP(RiskRegister[[#This Row],[Inherent Likelihood Level]],'Rating factors'!$F$16:$G$21,2,FALSE)</f>
        <v>--- Error ---</v>
      </c>
      <c r="P353" s="19" t="str">
        <f>IFERROR(VLOOKUP(RiskRegister[[#This Row],[Inherent Risk Rating]],'Rating factors'!$F$30:$G$44,2,FALSE),"-- Error --")</f>
        <v>-- Error --</v>
      </c>
      <c r="Q353" s="19" t="str">
        <f>IFERROR(RiskRegister[[#This Row],[Inherent Impact Rating]]*RiskRegister[[#This Row],[Inherent Likelihood Rating]],"-- Error --")</f>
        <v>-- Error --</v>
      </c>
      <c r="R353" s="18" t="s">
        <v>111</v>
      </c>
      <c r="T353" s="18" t="s">
        <v>112</v>
      </c>
      <c r="U353" s="19" t="str">
        <f>VLOOKUP(RiskRegister[[#This Row],[Residual Impact Level]],'Rating factors'!$F$4:$G$9,2,FALSE)</f>
        <v>--- Error ---</v>
      </c>
      <c r="V353" s="18" t="s">
        <v>89</v>
      </c>
      <c r="W353" s="19" t="str">
        <f>VLOOKUP(RiskRegister[[#This Row],[Residual Likelihood Level]],'Rating factors'!$F$16:$G$21,2,FALSE)</f>
        <v>--- Error ---</v>
      </c>
      <c r="X353" s="19" t="str">
        <f>IFERROR(VLOOKUP(RiskRegister[[#This Row],[Residual Risk Rating]],'Rating factors'!$F$30:$G$44,2,FALSE),"-- Error --")</f>
        <v>-- Error --</v>
      </c>
      <c r="Y353" s="19" t="str">
        <f>IFERROR(RiskRegister[[#This Row],[Residual Impact Rating]]*RiskRegister[[#This Row],[Residual Likelihood Rating]],"-- Error --")</f>
        <v>-- Error --</v>
      </c>
      <c r="Z353" s="18" t="s">
        <v>113</v>
      </c>
      <c r="AB353" s="61"/>
      <c r="AD353" s="22" t="str">
        <f ca="1">IF(ISBLANK(RiskRegister[[#This Row],[Risk Due Date]]), "Missing Risk Due Date", IF(RiskRegister[[#This Row],[Risk Due Date]] &lt; TODAY(), "Overdue", "Not Overdue"))</f>
        <v>Missing Risk Due Date</v>
      </c>
      <c r="AF353" s="22" t="str">
        <f>IF(ISBLANK(RiskRegister[[#This Row],[Risk Due Date]]), "Missing Risk Due Date", TEXT(RiskRegister[[#This Row],[Risk Due Date]], "YYYY-MM"))</f>
        <v>Missing Risk Due Date</v>
      </c>
      <c r="AG353" s="22" t="str">
        <f>IF(RiskRegister[[#This Row],[Created Date]]="","Created Date missing",(TEXT(RiskRegister[[#This Row],[Created Date]],"mmm") &amp; "-" &amp; YEAR(RiskRegister[[#This Row],[Created Date]])))</f>
        <v>Created Date missing</v>
      </c>
      <c r="AH353" s="79">
        <f>IF(RiskRegister[[#This Row],[Risk Status]]="Closed",RiskRegister[[#This Row],[Risk Close Date]],RiskRegister[[#This Row],[Risk Due Date]])</f>
        <v>0</v>
      </c>
      <c r="AI353" s="79">
        <f>IF(RiskRegister[[#This Row],[Risk-Change-Date]]=0,DATE(2030,1,1),RiskRegister[[#This Row],[Risk-Change-Date]])</f>
        <v>47484</v>
      </c>
      <c r="AJ353" s="22" t="str">
        <f>RiskRegister[[#This Row],[Inherent Impact Level]]&amp;"-"&amp;RiskRegister[[#This Row],[Inherent Likelihood Level]]</f>
        <v>-- Select Impact ----- Select Likelihood --</v>
      </c>
      <c r="AK353" s="22" t="str">
        <f>RiskRegister[[#This Row],[Residual Impact Level]]&amp;"-"&amp;RiskRegister[[#This Row],[Residual Likelihood Level]]</f>
        <v>-- Select Impact ----- Select Likelihood --</v>
      </c>
      <c r="AL353" s="22" t="str">
        <f t="shared" si="10"/>
        <v>Error</v>
      </c>
      <c r="AM353" s="22" t="str">
        <f>IF(RiskRegister[[#This Row],[Risk Status]]="Closed",RiskRegister[[#This Row],[Residual Impact Level]],RiskRegister[[#This Row],[Inherent Impact Level]])</f>
        <v>-- Select Impact --</v>
      </c>
      <c r="AN353" s="22" t="str">
        <f>IF(RiskRegister[[#This Row],[Risk Status]]="Closed",RiskRegister[[#This Row],[Residual Likelihood Level]],RiskRegister[[#This Row],[Inherent Likelihood Level]])</f>
        <v>-- Select Likelihood --</v>
      </c>
      <c r="AO353" s="22" t="str">
        <f>IF(RiskRegister[[#This Row],[Risk Status]]="Closed",RiskRegister[[#This Row],[Residual-I-L-Combo]],RiskRegister[[#This Row],[Inherent-I-L-Combo]])</f>
        <v>-- Select Impact ----- Select Likelihood --</v>
      </c>
      <c r="AP353" s="22" t="str">
        <f t="shared" si="11"/>
        <v>-- Error --</v>
      </c>
    </row>
    <row r="354" spans="1:42" s="18" customFormat="1" ht="64" x14ac:dyDescent="0.2">
      <c r="A354" s="18">
        <v>351</v>
      </c>
      <c r="G354" s="18" t="s">
        <v>87</v>
      </c>
      <c r="I354" s="18" t="s">
        <v>85</v>
      </c>
      <c r="L354" s="18" t="s">
        <v>112</v>
      </c>
      <c r="M354" s="19" t="str">
        <f>VLOOKUP(RiskRegister[[#This Row],[Inherent Impact Level]],'Rating factors'!$F$4:$G$9,2,FALSE)</f>
        <v>--- Error ---</v>
      </c>
      <c r="N354" s="18" t="s">
        <v>89</v>
      </c>
      <c r="O354" s="19" t="str">
        <f>VLOOKUP(RiskRegister[[#This Row],[Inherent Likelihood Level]],'Rating factors'!$F$16:$G$21,2,FALSE)</f>
        <v>--- Error ---</v>
      </c>
      <c r="P354" s="19" t="str">
        <f>IFERROR(VLOOKUP(RiskRegister[[#This Row],[Inherent Risk Rating]],'Rating factors'!$F$30:$G$44,2,FALSE),"-- Error --")</f>
        <v>-- Error --</v>
      </c>
      <c r="Q354" s="19" t="str">
        <f>IFERROR(RiskRegister[[#This Row],[Inherent Impact Rating]]*RiskRegister[[#This Row],[Inherent Likelihood Rating]],"-- Error --")</f>
        <v>-- Error --</v>
      </c>
      <c r="R354" s="18" t="s">
        <v>111</v>
      </c>
      <c r="T354" s="18" t="s">
        <v>112</v>
      </c>
      <c r="U354" s="19" t="str">
        <f>VLOOKUP(RiskRegister[[#This Row],[Residual Impact Level]],'Rating factors'!$F$4:$G$9,2,FALSE)</f>
        <v>--- Error ---</v>
      </c>
      <c r="V354" s="18" t="s">
        <v>89</v>
      </c>
      <c r="W354" s="19" t="str">
        <f>VLOOKUP(RiskRegister[[#This Row],[Residual Likelihood Level]],'Rating factors'!$F$16:$G$21,2,FALSE)</f>
        <v>--- Error ---</v>
      </c>
      <c r="X354" s="19" t="str">
        <f>IFERROR(VLOOKUP(RiskRegister[[#This Row],[Residual Risk Rating]],'Rating factors'!$F$30:$G$44,2,FALSE),"-- Error --")</f>
        <v>-- Error --</v>
      </c>
      <c r="Y354" s="19" t="str">
        <f>IFERROR(RiskRegister[[#This Row],[Residual Impact Rating]]*RiskRegister[[#This Row],[Residual Likelihood Rating]],"-- Error --")</f>
        <v>-- Error --</v>
      </c>
      <c r="Z354" s="18" t="s">
        <v>113</v>
      </c>
      <c r="AB354" s="61"/>
      <c r="AD354" s="22" t="str">
        <f ca="1">IF(ISBLANK(RiskRegister[[#This Row],[Risk Due Date]]), "Missing Risk Due Date", IF(RiskRegister[[#This Row],[Risk Due Date]] &lt; TODAY(), "Overdue", "Not Overdue"))</f>
        <v>Missing Risk Due Date</v>
      </c>
      <c r="AF354" s="22" t="str">
        <f>IF(ISBLANK(RiskRegister[[#This Row],[Risk Due Date]]), "Missing Risk Due Date", TEXT(RiskRegister[[#This Row],[Risk Due Date]], "YYYY-MM"))</f>
        <v>Missing Risk Due Date</v>
      </c>
      <c r="AG354" s="22" t="str">
        <f>IF(RiskRegister[[#This Row],[Created Date]]="","Created Date missing",(TEXT(RiskRegister[[#This Row],[Created Date]],"mmm") &amp; "-" &amp; YEAR(RiskRegister[[#This Row],[Created Date]])))</f>
        <v>Created Date missing</v>
      </c>
      <c r="AH354" s="79">
        <f>IF(RiskRegister[[#This Row],[Risk Status]]="Closed",RiskRegister[[#This Row],[Risk Close Date]],RiskRegister[[#This Row],[Risk Due Date]])</f>
        <v>0</v>
      </c>
      <c r="AI354" s="79">
        <f>IF(RiskRegister[[#This Row],[Risk-Change-Date]]=0,DATE(2030,1,1),RiskRegister[[#This Row],[Risk-Change-Date]])</f>
        <v>47484</v>
      </c>
      <c r="AJ354" s="22" t="str">
        <f>RiskRegister[[#This Row],[Inherent Impact Level]]&amp;"-"&amp;RiskRegister[[#This Row],[Inherent Likelihood Level]]</f>
        <v>-- Select Impact ----- Select Likelihood --</v>
      </c>
      <c r="AK354" s="22" t="str">
        <f>RiskRegister[[#This Row],[Residual Impact Level]]&amp;"-"&amp;RiskRegister[[#This Row],[Residual Likelihood Level]]</f>
        <v>-- Select Impact ----- Select Likelihood --</v>
      </c>
      <c r="AL354" s="22" t="str">
        <f t="shared" si="10"/>
        <v>Error</v>
      </c>
      <c r="AM354" s="22" t="str">
        <f>IF(RiskRegister[[#This Row],[Risk Status]]="Closed",RiskRegister[[#This Row],[Residual Impact Level]],RiskRegister[[#This Row],[Inherent Impact Level]])</f>
        <v>-- Select Impact --</v>
      </c>
      <c r="AN354" s="22" t="str">
        <f>IF(RiskRegister[[#This Row],[Risk Status]]="Closed",RiskRegister[[#This Row],[Residual Likelihood Level]],RiskRegister[[#This Row],[Inherent Likelihood Level]])</f>
        <v>-- Select Likelihood --</v>
      </c>
      <c r="AO354" s="22" t="str">
        <f>IF(RiskRegister[[#This Row],[Risk Status]]="Closed",RiskRegister[[#This Row],[Residual-I-L-Combo]],RiskRegister[[#This Row],[Inherent-I-L-Combo]])</f>
        <v>-- Select Impact ----- Select Likelihood --</v>
      </c>
      <c r="AP354" s="22" t="str">
        <f t="shared" si="11"/>
        <v>-- Error --</v>
      </c>
    </row>
    <row r="355" spans="1:42" s="18" customFormat="1" ht="64" x14ac:dyDescent="0.2">
      <c r="A355" s="18">
        <v>352</v>
      </c>
      <c r="G355" s="18" t="s">
        <v>87</v>
      </c>
      <c r="I355" s="18" t="s">
        <v>85</v>
      </c>
      <c r="L355" s="18" t="s">
        <v>112</v>
      </c>
      <c r="M355" s="19" t="str">
        <f>VLOOKUP(RiskRegister[[#This Row],[Inherent Impact Level]],'Rating factors'!$F$4:$G$9,2,FALSE)</f>
        <v>--- Error ---</v>
      </c>
      <c r="N355" s="18" t="s">
        <v>89</v>
      </c>
      <c r="O355" s="19" t="str">
        <f>VLOOKUP(RiskRegister[[#This Row],[Inherent Likelihood Level]],'Rating factors'!$F$16:$G$21,2,FALSE)</f>
        <v>--- Error ---</v>
      </c>
      <c r="P355" s="19" t="str">
        <f>IFERROR(VLOOKUP(RiskRegister[[#This Row],[Inherent Risk Rating]],'Rating factors'!$F$30:$G$44,2,FALSE),"-- Error --")</f>
        <v>-- Error --</v>
      </c>
      <c r="Q355" s="19" t="str">
        <f>IFERROR(RiskRegister[[#This Row],[Inherent Impact Rating]]*RiskRegister[[#This Row],[Inherent Likelihood Rating]],"-- Error --")</f>
        <v>-- Error --</v>
      </c>
      <c r="R355" s="18" t="s">
        <v>111</v>
      </c>
      <c r="T355" s="18" t="s">
        <v>112</v>
      </c>
      <c r="U355" s="19" t="str">
        <f>VLOOKUP(RiskRegister[[#This Row],[Residual Impact Level]],'Rating factors'!$F$4:$G$9,2,FALSE)</f>
        <v>--- Error ---</v>
      </c>
      <c r="V355" s="18" t="s">
        <v>89</v>
      </c>
      <c r="W355" s="19" t="str">
        <f>VLOOKUP(RiskRegister[[#This Row],[Residual Likelihood Level]],'Rating factors'!$F$16:$G$21,2,FALSE)</f>
        <v>--- Error ---</v>
      </c>
      <c r="X355" s="19" t="str">
        <f>IFERROR(VLOOKUP(RiskRegister[[#This Row],[Residual Risk Rating]],'Rating factors'!$F$30:$G$44,2,FALSE),"-- Error --")</f>
        <v>-- Error --</v>
      </c>
      <c r="Y355" s="19" t="str">
        <f>IFERROR(RiskRegister[[#This Row],[Residual Impact Rating]]*RiskRegister[[#This Row],[Residual Likelihood Rating]],"-- Error --")</f>
        <v>-- Error --</v>
      </c>
      <c r="Z355" s="18" t="s">
        <v>113</v>
      </c>
      <c r="AB355" s="61"/>
      <c r="AD355" s="22" t="str">
        <f ca="1">IF(ISBLANK(RiskRegister[[#This Row],[Risk Due Date]]), "Missing Risk Due Date", IF(RiskRegister[[#This Row],[Risk Due Date]] &lt; TODAY(), "Overdue", "Not Overdue"))</f>
        <v>Missing Risk Due Date</v>
      </c>
      <c r="AF355" s="22" t="str">
        <f>IF(ISBLANK(RiskRegister[[#This Row],[Risk Due Date]]), "Missing Risk Due Date", TEXT(RiskRegister[[#This Row],[Risk Due Date]], "YYYY-MM"))</f>
        <v>Missing Risk Due Date</v>
      </c>
      <c r="AG355" s="22" t="str">
        <f>IF(RiskRegister[[#This Row],[Created Date]]="","Created Date missing",(TEXT(RiskRegister[[#This Row],[Created Date]],"mmm") &amp; "-" &amp; YEAR(RiskRegister[[#This Row],[Created Date]])))</f>
        <v>Created Date missing</v>
      </c>
      <c r="AH355" s="79">
        <f>IF(RiskRegister[[#This Row],[Risk Status]]="Closed",RiskRegister[[#This Row],[Risk Close Date]],RiskRegister[[#This Row],[Risk Due Date]])</f>
        <v>0</v>
      </c>
      <c r="AI355" s="79">
        <f>IF(RiskRegister[[#This Row],[Risk-Change-Date]]=0,DATE(2030,1,1),RiskRegister[[#This Row],[Risk-Change-Date]])</f>
        <v>47484</v>
      </c>
      <c r="AJ355" s="22" t="str">
        <f>RiskRegister[[#This Row],[Inherent Impact Level]]&amp;"-"&amp;RiskRegister[[#This Row],[Inherent Likelihood Level]]</f>
        <v>-- Select Impact ----- Select Likelihood --</v>
      </c>
      <c r="AK355" s="22" t="str">
        <f>RiskRegister[[#This Row],[Residual Impact Level]]&amp;"-"&amp;RiskRegister[[#This Row],[Residual Likelihood Level]]</f>
        <v>-- Select Impact ----- Select Likelihood --</v>
      </c>
      <c r="AL355" s="22" t="str">
        <f t="shared" si="10"/>
        <v>Error</v>
      </c>
      <c r="AM355" s="22" t="str">
        <f>IF(RiskRegister[[#This Row],[Risk Status]]="Closed",RiskRegister[[#This Row],[Residual Impact Level]],RiskRegister[[#This Row],[Inherent Impact Level]])</f>
        <v>-- Select Impact --</v>
      </c>
      <c r="AN355" s="22" t="str">
        <f>IF(RiskRegister[[#This Row],[Risk Status]]="Closed",RiskRegister[[#This Row],[Residual Likelihood Level]],RiskRegister[[#This Row],[Inherent Likelihood Level]])</f>
        <v>-- Select Likelihood --</v>
      </c>
      <c r="AO355" s="22" t="str">
        <f>IF(RiskRegister[[#This Row],[Risk Status]]="Closed",RiskRegister[[#This Row],[Residual-I-L-Combo]],RiskRegister[[#This Row],[Inherent-I-L-Combo]])</f>
        <v>-- Select Impact ----- Select Likelihood --</v>
      </c>
      <c r="AP355" s="22" t="str">
        <f t="shared" si="11"/>
        <v>-- Error --</v>
      </c>
    </row>
    <row r="356" spans="1:42" s="18" customFormat="1" ht="64" x14ac:dyDescent="0.2">
      <c r="A356" s="18">
        <v>353</v>
      </c>
      <c r="G356" s="18" t="s">
        <v>87</v>
      </c>
      <c r="I356" s="18" t="s">
        <v>85</v>
      </c>
      <c r="L356" s="18" t="s">
        <v>112</v>
      </c>
      <c r="M356" s="19" t="str">
        <f>VLOOKUP(RiskRegister[[#This Row],[Inherent Impact Level]],'Rating factors'!$F$4:$G$9,2,FALSE)</f>
        <v>--- Error ---</v>
      </c>
      <c r="N356" s="18" t="s">
        <v>89</v>
      </c>
      <c r="O356" s="19" t="str">
        <f>VLOOKUP(RiskRegister[[#This Row],[Inherent Likelihood Level]],'Rating factors'!$F$16:$G$21,2,FALSE)</f>
        <v>--- Error ---</v>
      </c>
      <c r="P356" s="19" t="str">
        <f>IFERROR(VLOOKUP(RiskRegister[[#This Row],[Inherent Risk Rating]],'Rating factors'!$F$30:$G$44,2,FALSE),"-- Error --")</f>
        <v>-- Error --</v>
      </c>
      <c r="Q356" s="19" t="str">
        <f>IFERROR(RiskRegister[[#This Row],[Inherent Impact Rating]]*RiskRegister[[#This Row],[Inherent Likelihood Rating]],"-- Error --")</f>
        <v>-- Error --</v>
      </c>
      <c r="R356" s="18" t="s">
        <v>111</v>
      </c>
      <c r="T356" s="18" t="s">
        <v>112</v>
      </c>
      <c r="U356" s="19" t="str">
        <f>VLOOKUP(RiskRegister[[#This Row],[Residual Impact Level]],'Rating factors'!$F$4:$G$9,2,FALSE)</f>
        <v>--- Error ---</v>
      </c>
      <c r="V356" s="18" t="s">
        <v>89</v>
      </c>
      <c r="W356" s="19" t="str">
        <f>VLOOKUP(RiskRegister[[#This Row],[Residual Likelihood Level]],'Rating factors'!$F$16:$G$21,2,FALSE)</f>
        <v>--- Error ---</v>
      </c>
      <c r="X356" s="19" t="str">
        <f>IFERROR(VLOOKUP(RiskRegister[[#This Row],[Residual Risk Rating]],'Rating factors'!$F$30:$G$44,2,FALSE),"-- Error --")</f>
        <v>-- Error --</v>
      </c>
      <c r="Y356" s="19" t="str">
        <f>IFERROR(RiskRegister[[#This Row],[Residual Impact Rating]]*RiskRegister[[#This Row],[Residual Likelihood Rating]],"-- Error --")</f>
        <v>-- Error --</v>
      </c>
      <c r="Z356" s="18" t="s">
        <v>113</v>
      </c>
      <c r="AB356" s="61"/>
      <c r="AD356" s="22" t="str">
        <f ca="1">IF(ISBLANK(RiskRegister[[#This Row],[Risk Due Date]]), "Missing Risk Due Date", IF(RiskRegister[[#This Row],[Risk Due Date]] &lt; TODAY(), "Overdue", "Not Overdue"))</f>
        <v>Missing Risk Due Date</v>
      </c>
      <c r="AF356" s="22" t="str">
        <f>IF(ISBLANK(RiskRegister[[#This Row],[Risk Due Date]]), "Missing Risk Due Date", TEXT(RiskRegister[[#This Row],[Risk Due Date]], "YYYY-MM"))</f>
        <v>Missing Risk Due Date</v>
      </c>
      <c r="AG356" s="22" t="str">
        <f>IF(RiskRegister[[#This Row],[Created Date]]="","Created Date missing",(TEXT(RiskRegister[[#This Row],[Created Date]],"mmm") &amp; "-" &amp; YEAR(RiskRegister[[#This Row],[Created Date]])))</f>
        <v>Created Date missing</v>
      </c>
      <c r="AH356" s="79">
        <f>IF(RiskRegister[[#This Row],[Risk Status]]="Closed",RiskRegister[[#This Row],[Risk Close Date]],RiskRegister[[#This Row],[Risk Due Date]])</f>
        <v>0</v>
      </c>
      <c r="AI356" s="79">
        <f>IF(RiskRegister[[#This Row],[Risk-Change-Date]]=0,DATE(2030,1,1),RiskRegister[[#This Row],[Risk-Change-Date]])</f>
        <v>47484</v>
      </c>
      <c r="AJ356" s="22" t="str">
        <f>RiskRegister[[#This Row],[Inherent Impact Level]]&amp;"-"&amp;RiskRegister[[#This Row],[Inherent Likelihood Level]]</f>
        <v>-- Select Impact ----- Select Likelihood --</v>
      </c>
      <c r="AK356" s="22" t="str">
        <f>RiskRegister[[#This Row],[Residual Impact Level]]&amp;"-"&amp;RiskRegister[[#This Row],[Residual Likelihood Level]]</f>
        <v>-- Select Impact ----- Select Likelihood --</v>
      </c>
      <c r="AL356" s="22" t="str">
        <f t="shared" si="10"/>
        <v>Error</v>
      </c>
      <c r="AM356" s="22" t="str">
        <f>IF(RiskRegister[[#This Row],[Risk Status]]="Closed",RiskRegister[[#This Row],[Residual Impact Level]],RiskRegister[[#This Row],[Inherent Impact Level]])</f>
        <v>-- Select Impact --</v>
      </c>
      <c r="AN356" s="22" t="str">
        <f>IF(RiskRegister[[#This Row],[Risk Status]]="Closed",RiskRegister[[#This Row],[Residual Likelihood Level]],RiskRegister[[#This Row],[Inherent Likelihood Level]])</f>
        <v>-- Select Likelihood --</v>
      </c>
      <c r="AO356" s="22" t="str">
        <f>IF(RiskRegister[[#This Row],[Risk Status]]="Closed",RiskRegister[[#This Row],[Residual-I-L-Combo]],RiskRegister[[#This Row],[Inherent-I-L-Combo]])</f>
        <v>-- Select Impact ----- Select Likelihood --</v>
      </c>
      <c r="AP356" s="22" t="str">
        <f t="shared" si="11"/>
        <v>-- Error --</v>
      </c>
    </row>
    <row r="357" spans="1:42" s="18" customFormat="1" ht="64" x14ac:dyDescent="0.2">
      <c r="A357" s="18">
        <v>354</v>
      </c>
      <c r="G357" s="18" t="s">
        <v>87</v>
      </c>
      <c r="I357" s="18" t="s">
        <v>85</v>
      </c>
      <c r="L357" s="18" t="s">
        <v>112</v>
      </c>
      <c r="M357" s="19" t="str">
        <f>VLOOKUP(RiskRegister[[#This Row],[Inherent Impact Level]],'Rating factors'!$F$4:$G$9,2,FALSE)</f>
        <v>--- Error ---</v>
      </c>
      <c r="N357" s="18" t="s">
        <v>89</v>
      </c>
      <c r="O357" s="19" t="str">
        <f>VLOOKUP(RiskRegister[[#This Row],[Inherent Likelihood Level]],'Rating factors'!$F$16:$G$21,2,FALSE)</f>
        <v>--- Error ---</v>
      </c>
      <c r="P357" s="19" t="str">
        <f>IFERROR(VLOOKUP(RiskRegister[[#This Row],[Inherent Risk Rating]],'Rating factors'!$F$30:$G$44,2,FALSE),"-- Error --")</f>
        <v>-- Error --</v>
      </c>
      <c r="Q357" s="19" t="str">
        <f>IFERROR(RiskRegister[[#This Row],[Inherent Impact Rating]]*RiskRegister[[#This Row],[Inherent Likelihood Rating]],"-- Error --")</f>
        <v>-- Error --</v>
      </c>
      <c r="R357" s="18" t="s">
        <v>111</v>
      </c>
      <c r="T357" s="18" t="s">
        <v>112</v>
      </c>
      <c r="U357" s="19" t="str">
        <f>VLOOKUP(RiskRegister[[#This Row],[Residual Impact Level]],'Rating factors'!$F$4:$G$9,2,FALSE)</f>
        <v>--- Error ---</v>
      </c>
      <c r="V357" s="18" t="s">
        <v>89</v>
      </c>
      <c r="W357" s="19" t="str">
        <f>VLOOKUP(RiskRegister[[#This Row],[Residual Likelihood Level]],'Rating factors'!$F$16:$G$21,2,FALSE)</f>
        <v>--- Error ---</v>
      </c>
      <c r="X357" s="19" t="str">
        <f>IFERROR(VLOOKUP(RiskRegister[[#This Row],[Residual Risk Rating]],'Rating factors'!$F$30:$G$44,2,FALSE),"-- Error --")</f>
        <v>-- Error --</v>
      </c>
      <c r="Y357" s="19" t="str">
        <f>IFERROR(RiskRegister[[#This Row],[Residual Impact Rating]]*RiskRegister[[#This Row],[Residual Likelihood Rating]],"-- Error --")</f>
        <v>-- Error --</v>
      </c>
      <c r="Z357" s="18" t="s">
        <v>113</v>
      </c>
      <c r="AB357" s="61"/>
      <c r="AD357" s="22" t="str">
        <f ca="1">IF(ISBLANK(RiskRegister[[#This Row],[Risk Due Date]]), "Missing Risk Due Date", IF(RiskRegister[[#This Row],[Risk Due Date]] &lt; TODAY(), "Overdue", "Not Overdue"))</f>
        <v>Missing Risk Due Date</v>
      </c>
      <c r="AF357" s="22" t="str">
        <f>IF(ISBLANK(RiskRegister[[#This Row],[Risk Due Date]]), "Missing Risk Due Date", TEXT(RiskRegister[[#This Row],[Risk Due Date]], "YYYY-MM"))</f>
        <v>Missing Risk Due Date</v>
      </c>
      <c r="AG357" s="22" t="str">
        <f>IF(RiskRegister[[#This Row],[Created Date]]="","Created Date missing",(TEXT(RiskRegister[[#This Row],[Created Date]],"mmm") &amp; "-" &amp; YEAR(RiskRegister[[#This Row],[Created Date]])))</f>
        <v>Created Date missing</v>
      </c>
      <c r="AH357" s="79">
        <f>IF(RiskRegister[[#This Row],[Risk Status]]="Closed",RiskRegister[[#This Row],[Risk Close Date]],RiskRegister[[#This Row],[Risk Due Date]])</f>
        <v>0</v>
      </c>
      <c r="AI357" s="79">
        <f>IF(RiskRegister[[#This Row],[Risk-Change-Date]]=0,DATE(2030,1,1),RiskRegister[[#This Row],[Risk-Change-Date]])</f>
        <v>47484</v>
      </c>
      <c r="AJ357" s="22" t="str">
        <f>RiskRegister[[#This Row],[Inherent Impact Level]]&amp;"-"&amp;RiskRegister[[#This Row],[Inherent Likelihood Level]]</f>
        <v>-- Select Impact ----- Select Likelihood --</v>
      </c>
      <c r="AK357" s="22" t="str">
        <f>RiskRegister[[#This Row],[Residual Impact Level]]&amp;"-"&amp;RiskRegister[[#This Row],[Residual Likelihood Level]]</f>
        <v>-- Select Impact ----- Select Likelihood --</v>
      </c>
      <c r="AL357" s="22" t="str">
        <f t="shared" si="10"/>
        <v>Error</v>
      </c>
      <c r="AM357" s="22" t="str">
        <f>IF(RiskRegister[[#This Row],[Risk Status]]="Closed",RiskRegister[[#This Row],[Residual Impact Level]],RiskRegister[[#This Row],[Inherent Impact Level]])</f>
        <v>-- Select Impact --</v>
      </c>
      <c r="AN357" s="22" t="str">
        <f>IF(RiskRegister[[#This Row],[Risk Status]]="Closed",RiskRegister[[#This Row],[Residual Likelihood Level]],RiskRegister[[#This Row],[Inherent Likelihood Level]])</f>
        <v>-- Select Likelihood --</v>
      </c>
      <c r="AO357" s="22" t="str">
        <f>IF(RiskRegister[[#This Row],[Risk Status]]="Closed",RiskRegister[[#This Row],[Residual-I-L-Combo]],RiskRegister[[#This Row],[Inherent-I-L-Combo]])</f>
        <v>-- Select Impact ----- Select Likelihood --</v>
      </c>
      <c r="AP357" s="22" t="str">
        <f t="shared" si="11"/>
        <v>-- Error --</v>
      </c>
    </row>
    <row r="358" spans="1:42" s="18" customFormat="1" ht="64" x14ac:dyDescent="0.2">
      <c r="A358" s="18">
        <v>355</v>
      </c>
      <c r="G358" s="18" t="s">
        <v>87</v>
      </c>
      <c r="I358" s="18" t="s">
        <v>85</v>
      </c>
      <c r="L358" s="18" t="s">
        <v>112</v>
      </c>
      <c r="M358" s="19" t="str">
        <f>VLOOKUP(RiskRegister[[#This Row],[Inherent Impact Level]],'Rating factors'!$F$4:$G$9,2,FALSE)</f>
        <v>--- Error ---</v>
      </c>
      <c r="N358" s="18" t="s">
        <v>89</v>
      </c>
      <c r="O358" s="19" t="str">
        <f>VLOOKUP(RiskRegister[[#This Row],[Inherent Likelihood Level]],'Rating factors'!$F$16:$G$21,2,FALSE)</f>
        <v>--- Error ---</v>
      </c>
      <c r="P358" s="19" t="str">
        <f>IFERROR(VLOOKUP(RiskRegister[[#This Row],[Inherent Risk Rating]],'Rating factors'!$F$30:$G$44,2,FALSE),"-- Error --")</f>
        <v>-- Error --</v>
      </c>
      <c r="Q358" s="19" t="str">
        <f>IFERROR(RiskRegister[[#This Row],[Inherent Impact Rating]]*RiskRegister[[#This Row],[Inherent Likelihood Rating]],"-- Error --")</f>
        <v>-- Error --</v>
      </c>
      <c r="R358" s="18" t="s">
        <v>111</v>
      </c>
      <c r="T358" s="18" t="s">
        <v>112</v>
      </c>
      <c r="U358" s="19" t="str">
        <f>VLOOKUP(RiskRegister[[#This Row],[Residual Impact Level]],'Rating factors'!$F$4:$G$9,2,FALSE)</f>
        <v>--- Error ---</v>
      </c>
      <c r="V358" s="18" t="s">
        <v>89</v>
      </c>
      <c r="W358" s="19" t="str">
        <f>VLOOKUP(RiskRegister[[#This Row],[Residual Likelihood Level]],'Rating factors'!$F$16:$G$21,2,FALSE)</f>
        <v>--- Error ---</v>
      </c>
      <c r="X358" s="19" t="str">
        <f>IFERROR(VLOOKUP(RiskRegister[[#This Row],[Residual Risk Rating]],'Rating factors'!$F$30:$G$44,2,FALSE),"-- Error --")</f>
        <v>-- Error --</v>
      </c>
      <c r="Y358" s="19" t="str">
        <f>IFERROR(RiskRegister[[#This Row],[Residual Impact Rating]]*RiskRegister[[#This Row],[Residual Likelihood Rating]],"-- Error --")</f>
        <v>-- Error --</v>
      </c>
      <c r="Z358" s="18" t="s">
        <v>113</v>
      </c>
      <c r="AB358" s="61"/>
      <c r="AD358" s="22" t="str">
        <f ca="1">IF(ISBLANK(RiskRegister[[#This Row],[Risk Due Date]]), "Missing Risk Due Date", IF(RiskRegister[[#This Row],[Risk Due Date]] &lt; TODAY(), "Overdue", "Not Overdue"))</f>
        <v>Missing Risk Due Date</v>
      </c>
      <c r="AF358" s="22" t="str">
        <f>IF(ISBLANK(RiskRegister[[#This Row],[Risk Due Date]]), "Missing Risk Due Date", TEXT(RiskRegister[[#This Row],[Risk Due Date]], "YYYY-MM"))</f>
        <v>Missing Risk Due Date</v>
      </c>
      <c r="AG358" s="22" t="str">
        <f>IF(RiskRegister[[#This Row],[Created Date]]="","Created Date missing",(TEXT(RiskRegister[[#This Row],[Created Date]],"mmm") &amp; "-" &amp; YEAR(RiskRegister[[#This Row],[Created Date]])))</f>
        <v>Created Date missing</v>
      </c>
      <c r="AH358" s="79">
        <f>IF(RiskRegister[[#This Row],[Risk Status]]="Closed",RiskRegister[[#This Row],[Risk Close Date]],RiskRegister[[#This Row],[Risk Due Date]])</f>
        <v>0</v>
      </c>
      <c r="AI358" s="79">
        <f>IF(RiskRegister[[#This Row],[Risk-Change-Date]]=0,DATE(2030,1,1),RiskRegister[[#This Row],[Risk-Change-Date]])</f>
        <v>47484</v>
      </c>
      <c r="AJ358" s="22" t="str">
        <f>RiskRegister[[#This Row],[Inherent Impact Level]]&amp;"-"&amp;RiskRegister[[#This Row],[Inherent Likelihood Level]]</f>
        <v>-- Select Impact ----- Select Likelihood --</v>
      </c>
      <c r="AK358" s="22" t="str">
        <f>RiskRegister[[#This Row],[Residual Impact Level]]&amp;"-"&amp;RiskRegister[[#This Row],[Residual Likelihood Level]]</f>
        <v>-- Select Impact ----- Select Likelihood --</v>
      </c>
      <c r="AL358" s="22" t="str">
        <f t="shared" si="10"/>
        <v>Error</v>
      </c>
      <c r="AM358" s="22" t="str">
        <f>IF(RiskRegister[[#This Row],[Risk Status]]="Closed",RiskRegister[[#This Row],[Residual Impact Level]],RiskRegister[[#This Row],[Inherent Impact Level]])</f>
        <v>-- Select Impact --</v>
      </c>
      <c r="AN358" s="22" t="str">
        <f>IF(RiskRegister[[#This Row],[Risk Status]]="Closed",RiskRegister[[#This Row],[Residual Likelihood Level]],RiskRegister[[#This Row],[Inherent Likelihood Level]])</f>
        <v>-- Select Likelihood --</v>
      </c>
      <c r="AO358" s="22" t="str">
        <f>IF(RiskRegister[[#This Row],[Risk Status]]="Closed",RiskRegister[[#This Row],[Residual-I-L-Combo]],RiskRegister[[#This Row],[Inherent-I-L-Combo]])</f>
        <v>-- Select Impact ----- Select Likelihood --</v>
      </c>
      <c r="AP358" s="22" t="str">
        <f t="shared" si="11"/>
        <v>-- Error --</v>
      </c>
    </row>
    <row r="359" spans="1:42" s="18" customFormat="1" ht="64" x14ac:dyDescent="0.2">
      <c r="A359" s="18">
        <v>356</v>
      </c>
      <c r="G359" s="18" t="s">
        <v>87</v>
      </c>
      <c r="I359" s="18" t="s">
        <v>85</v>
      </c>
      <c r="L359" s="18" t="s">
        <v>112</v>
      </c>
      <c r="M359" s="19" t="str">
        <f>VLOOKUP(RiskRegister[[#This Row],[Inherent Impact Level]],'Rating factors'!$F$4:$G$9,2,FALSE)</f>
        <v>--- Error ---</v>
      </c>
      <c r="N359" s="18" t="s">
        <v>89</v>
      </c>
      <c r="O359" s="19" t="str">
        <f>VLOOKUP(RiskRegister[[#This Row],[Inherent Likelihood Level]],'Rating factors'!$F$16:$G$21,2,FALSE)</f>
        <v>--- Error ---</v>
      </c>
      <c r="P359" s="19" t="str">
        <f>IFERROR(VLOOKUP(RiskRegister[[#This Row],[Inherent Risk Rating]],'Rating factors'!$F$30:$G$44,2,FALSE),"-- Error --")</f>
        <v>-- Error --</v>
      </c>
      <c r="Q359" s="19" t="str">
        <f>IFERROR(RiskRegister[[#This Row],[Inherent Impact Rating]]*RiskRegister[[#This Row],[Inherent Likelihood Rating]],"-- Error --")</f>
        <v>-- Error --</v>
      </c>
      <c r="R359" s="18" t="s">
        <v>111</v>
      </c>
      <c r="T359" s="18" t="s">
        <v>112</v>
      </c>
      <c r="U359" s="19" t="str">
        <f>VLOOKUP(RiskRegister[[#This Row],[Residual Impact Level]],'Rating factors'!$F$4:$G$9,2,FALSE)</f>
        <v>--- Error ---</v>
      </c>
      <c r="V359" s="18" t="s">
        <v>89</v>
      </c>
      <c r="W359" s="19" t="str">
        <f>VLOOKUP(RiskRegister[[#This Row],[Residual Likelihood Level]],'Rating factors'!$F$16:$G$21,2,FALSE)</f>
        <v>--- Error ---</v>
      </c>
      <c r="X359" s="19" t="str">
        <f>IFERROR(VLOOKUP(RiskRegister[[#This Row],[Residual Risk Rating]],'Rating factors'!$F$30:$G$44,2,FALSE),"-- Error --")</f>
        <v>-- Error --</v>
      </c>
      <c r="Y359" s="19" t="str">
        <f>IFERROR(RiskRegister[[#This Row],[Residual Impact Rating]]*RiskRegister[[#This Row],[Residual Likelihood Rating]],"-- Error --")</f>
        <v>-- Error --</v>
      </c>
      <c r="Z359" s="18" t="s">
        <v>113</v>
      </c>
      <c r="AB359" s="61"/>
      <c r="AD359" s="22" t="str">
        <f ca="1">IF(ISBLANK(RiskRegister[[#This Row],[Risk Due Date]]), "Missing Risk Due Date", IF(RiskRegister[[#This Row],[Risk Due Date]] &lt; TODAY(), "Overdue", "Not Overdue"))</f>
        <v>Missing Risk Due Date</v>
      </c>
      <c r="AF359" s="22" t="str">
        <f>IF(ISBLANK(RiskRegister[[#This Row],[Risk Due Date]]), "Missing Risk Due Date", TEXT(RiskRegister[[#This Row],[Risk Due Date]], "YYYY-MM"))</f>
        <v>Missing Risk Due Date</v>
      </c>
      <c r="AG359" s="22" t="str">
        <f>IF(RiskRegister[[#This Row],[Created Date]]="","Created Date missing",(TEXT(RiskRegister[[#This Row],[Created Date]],"mmm") &amp; "-" &amp; YEAR(RiskRegister[[#This Row],[Created Date]])))</f>
        <v>Created Date missing</v>
      </c>
      <c r="AH359" s="79">
        <f>IF(RiskRegister[[#This Row],[Risk Status]]="Closed",RiskRegister[[#This Row],[Risk Close Date]],RiskRegister[[#This Row],[Risk Due Date]])</f>
        <v>0</v>
      </c>
      <c r="AI359" s="79">
        <f>IF(RiskRegister[[#This Row],[Risk-Change-Date]]=0,DATE(2030,1,1),RiskRegister[[#This Row],[Risk-Change-Date]])</f>
        <v>47484</v>
      </c>
      <c r="AJ359" s="22" t="str">
        <f>RiskRegister[[#This Row],[Inherent Impact Level]]&amp;"-"&amp;RiskRegister[[#This Row],[Inherent Likelihood Level]]</f>
        <v>-- Select Impact ----- Select Likelihood --</v>
      </c>
      <c r="AK359" s="22" t="str">
        <f>RiskRegister[[#This Row],[Residual Impact Level]]&amp;"-"&amp;RiskRegister[[#This Row],[Residual Likelihood Level]]</f>
        <v>-- Select Impact ----- Select Likelihood --</v>
      </c>
      <c r="AL359" s="22" t="str">
        <f t="shared" si="10"/>
        <v>Error</v>
      </c>
      <c r="AM359" s="22" t="str">
        <f>IF(RiskRegister[[#This Row],[Risk Status]]="Closed",RiskRegister[[#This Row],[Residual Impact Level]],RiskRegister[[#This Row],[Inherent Impact Level]])</f>
        <v>-- Select Impact --</v>
      </c>
      <c r="AN359" s="22" t="str">
        <f>IF(RiskRegister[[#This Row],[Risk Status]]="Closed",RiskRegister[[#This Row],[Residual Likelihood Level]],RiskRegister[[#This Row],[Inherent Likelihood Level]])</f>
        <v>-- Select Likelihood --</v>
      </c>
      <c r="AO359" s="22" t="str">
        <f>IF(RiskRegister[[#This Row],[Risk Status]]="Closed",RiskRegister[[#This Row],[Residual-I-L-Combo]],RiskRegister[[#This Row],[Inherent-I-L-Combo]])</f>
        <v>-- Select Impact ----- Select Likelihood --</v>
      </c>
      <c r="AP359" s="22" t="str">
        <f t="shared" si="11"/>
        <v>-- Error --</v>
      </c>
    </row>
    <row r="360" spans="1:42" s="18" customFormat="1" ht="64" x14ac:dyDescent="0.2">
      <c r="A360" s="18">
        <v>357</v>
      </c>
      <c r="G360" s="18" t="s">
        <v>87</v>
      </c>
      <c r="I360" s="18" t="s">
        <v>85</v>
      </c>
      <c r="L360" s="18" t="s">
        <v>112</v>
      </c>
      <c r="M360" s="19" t="str">
        <f>VLOOKUP(RiskRegister[[#This Row],[Inherent Impact Level]],'Rating factors'!$F$4:$G$9,2,FALSE)</f>
        <v>--- Error ---</v>
      </c>
      <c r="N360" s="18" t="s">
        <v>89</v>
      </c>
      <c r="O360" s="19" t="str">
        <f>VLOOKUP(RiskRegister[[#This Row],[Inherent Likelihood Level]],'Rating factors'!$F$16:$G$21,2,FALSE)</f>
        <v>--- Error ---</v>
      </c>
      <c r="P360" s="19" t="str">
        <f>IFERROR(VLOOKUP(RiskRegister[[#This Row],[Inherent Risk Rating]],'Rating factors'!$F$30:$G$44,2,FALSE),"-- Error --")</f>
        <v>-- Error --</v>
      </c>
      <c r="Q360" s="19" t="str">
        <f>IFERROR(RiskRegister[[#This Row],[Inherent Impact Rating]]*RiskRegister[[#This Row],[Inherent Likelihood Rating]],"-- Error --")</f>
        <v>-- Error --</v>
      </c>
      <c r="R360" s="18" t="s">
        <v>111</v>
      </c>
      <c r="T360" s="18" t="s">
        <v>112</v>
      </c>
      <c r="U360" s="19" t="str">
        <f>VLOOKUP(RiskRegister[[#This Row],[Residual Impact Level]],'Rating factors'!$F$4:$G$9,2,FALSE)</f>
        <v>--- Error ---</v>
      </c>
      <c r="V360" s="18" t="s">
        <v>89</v>
      </c>
      <c r="W360" s="19" t="str">
        <f>VLOOKUP(RiskRegister[[#This Row],[Residual Likelihood Level]],'Rating factors'!$F$16:$G$21,2,FALSE)</f>
        <v>--- Error ---</v>
      </c>
      <c r="X360" s="19" t="str">
        <f>IFERROR(VLOOKUP(RiskRegister[[#This Row],[Residual Risk Rating]],'Rating factors'!$F$30:$G$44,2,FALSE),"-- Error --")</f>
        <v>-- Error --</v>
      </c>
      <c r="Y360" s="19" t="str">
        <f>IFERROR(RiskRegister[[#This Row],[Residual Impact Rating]]*RiskRegister[[#This Row],[Residual Likelihood Rating]],"-- Error --")</f>
        <v>-- Error --</v>
      </c>
      <c r="Z360" s="18" t="s">
        <v>113</v>
      </c>
      <c r="AB360" s="61"/>
      <c r="AD360" s="22" t="str">
        <f ca="1">IF(ISBLANK(RiskRegister[[#This Row],[Risk Due Date]]), "Missing Risk Due Date", IF(RiskRegister[[#This Row],[Risk Due Date]] &lt; TODAY(), "Overdue", "Not Overdue"))</f>
        <v>Missing Risk Due Date</v>
      </c>
      <c r="AF360" s="22" t="str">
        <f>IF(ISBLANK(RiskRegister[[#This Row],[Risk Due Date]]), "Missing Risk Due Date", TEXT(RiskRegister[[#This Row],[Risk Due Date]], "YYYY-MM"))</f>
        <v>Missing Risk Due Date</v>
      </c>
      <c r="AG360" s="22" t="str">
        <f>IF(RiskRegister[[#This Row],[Created Date]]="","Created Date missing",(TEXT(RiskRegister[[#This Row],[Created Date]],"mmm") &amp; "-" &amp; YEAR(RiskRegister[[#This Row],[Created Date]])))</f>
        <v>Created Date missing</v>
      </c>
      <c r="AH360" s="79">
        <f>IF(RiskRegister[[#This Row],[Risk Status]]="Closed",RiskRegister[[#This Row],[Risk Close Date]],RiskRegister[[#This Row],[Risk Due Date]])</f>
        <v>0</v>
      </c>
      <c r="AI360" s="79">
        <f>IF(RiskRegister[[#This Row],[Risk-Change-Date]]=0,DATE(2030,1,1),RiskRegister[[#This Row],[Risk-Change-Date]])</f>
        <v>47484</v>
      </c>
      <c r="AJ360" s="22" t="str">
        <f>RiskRegister[[#This Row],[Inherent Impact Level]]&amp;"-"&amp;RiskRegister[[#This Row],[Inherent Likelihood Level]]</f>
        <v>-- Select Impact ----- Select Likelihood --</v>
      </c>
      <c r="AK360" s="22" t="str">
        <f>RiskRegister[[#This Row],[Residual Impact Level]]&amp;"-"&amp;RiskRegister[[#This Row],[Residual Likelihood Level]]</f>
        <v>-- Select Impact ----- Select Likelihood --</v>
      </c>
      <c r="AL360" s="22" t="str">
        <f t="shared" si="10"/>
        <v>Error</v>
      </c>
      <c r="AM360" s="22" t="str">
        <f>IF(RiskRegister[[#This Row],[Risk Status]]="Closed",RiskRegister[[#This Row],[Residual Impact Level]],RiskRegister[[#This Row],[Inherent Impact Level]])</f>
        <v>-- Select Impact --</v>
      </c>
      <c r="AN360" s="22" t="str">
        <f>IF(RiskRegister[[#This Row],[Risk Status]]="Closed",RiskRegister[[#This Row],[Residual Likelihood Level]],RiskRegister[[#This Row],[Inherent Likelihood Level]])</f>
        <v>-- Select Likelihood --</v>
      </c>
      <c r="AO360" s="22" t="str">
        <f>IF(RiskRegister[[#This Row],[Risk Status]]="Closed",RiskRegister[[#This Row],[Residual-I-L-Combo]],RiskRegister[[#This Row],[Inherent-I-L-Combo]])</f>
        <v>-- Select Impact ----- Select Likelihood --</v>
      </c>
      <c r="AP360" s="22" t="str">
        <f t="shared" si="11"/>
        <v>-- Error --</v>
      </c>
    </row>
    <row r="361" spans="1:42" s="18" customFormat="1" ht="64" x14ac:dyDescent="0.2">
      <c r="A361" s="18">
        <v>358</v>
      </c>
      <c r="G361" s="18" t="s">
        <v>87</v>
      </c>
      <c r="I361" s="18" t="s">
        <v>85</v>
      </c>
      <c r="L361" s="18" t="s">
        <v>112</v>
      </c>
      <c r="M361" s="19" t="str">
        <f>VLOOKUP(RiskRegister[[#This Row],[Inherent Impact Level]],'Rating factors'!$F$4:$G$9,2,FALSE)</f>
        <v>--- Error ---</v>
      </c>
      <c r="N361" s="18" t="s">
        <v>89</v>
      </c>
      <c r="O361" s="19" t="str">
        <f>VLOOKUP(RiskRegister[[#This Row],[Inherent Likelihood Level]],'Rating factors'!$F$16:$G$21,2,FALSE)</f>
        <v>--- Error ---</v>
      </c>
      <c r="P361" s="19" t="str">
        <f>IFERROR(VLOOKUP(RiskRegister[[#This Row],[Inherent Risk Rating]],'Rating factors'!$F$30:$G$44,2,FALSE),"-- Error --")</f>
        <v>-- Error --</v>
      </c>
      <c r="Q361" s="19" t="str">
        <f>IFERROR(RiskRegister[[#This Row],[Inherent Impact Rating]]*RiskRegister[[#This Row],[Inherent Likelihood Rating]],"-- Error --")</f>
        <v>-- Error --</v>
      </c>
      <c r="R361" s="18" t="s">
        <v>111</v>
      </c>
      <c r="T361" s="18" t="s">
        <v>112</v>
      </c>
      <c r="U361" s="19" t="str">
        <f>VLOOKUP(RiskRegister[[#This Row],[Residual Impact Level]],'Rating factors'!$F$4:$G$9,2,FALSE)</f>
        <v>--- Error ---</v>
      </c>
      <c r="V361" s="18" t="s">
        <v>89</v>
      </c>
      <c r="W361" s="19" t="str">
        <f>VLOOKUP(RiskRegister[[#This Row],[Residual Likelihood Level]],'Rating factors'!$F$16:$G$21,2,FALSE)</f>
        <v>--- Error ---</v>
      </c>
      <c r="X361" s="19" t="str">
        <f>IFERROR(VLOOKUP(RiskRegister[[#This Row],[Residual Risk Rating]],'Rating factors'!$F$30:$G$44,2,FALSE),"-- Error --")</f>
        <v>-- Error --</v>
      </c>
      <c r="Y361" s="19" t="str">
        <f>IFERROR(RiskRegister[[#This Row],[Residual Impact Rating]]*RiskRegister[[#This Row],[Residual Likelihood Rating]],"-- Error --")</f>
        <v>-- Error --</v>
      </c>
      <c r="Z361" s="18" t="s">
        <v>113</v>
      </c>
      <c r="AB361" s="61"/>
      <c r="AD361" s="22" t="str">
        <f ca="1">IF(ISBLANK(RiskRegister[[#This Row],[Risk Due Date]]), "Missing Risk Due Date", IF(RiskRegister[[#This Row],[Risk Due Date]] &lt; TODAY(), "Overdue", "Not Overdue"))</f>
        <v>Missing Risk Due Date</v>
      </c>
      <c r="AF361" s="22" t="str">
        <f>IF(ISBLANK(RiskRegister[[#This Row],[Risk Due Date]]), "Missing Risk Due Date", TEXT(RiskRegister[[#This Row],[Risk Due Date]], "YYYY-MM"))</f>
        <v>Missing Risk Due Date</v>
      </c>
      <c r="AG361" s="22" t="str">
        <f>IF(RiskRegister[[#This Row],[Created Date]]="","Created Date missing",(TEXT(RiskRegister[[#This Row],[Created Date]],"mmm") &amp; "-" &amp; YEAR(RiskRegister[[#This Row],[Created Date]])))</f>
        <v>Created Date missing</v>
      </c>
      <c r="AH361" s="79">
        <f>IF(RiskRegister[[#This Row],[Risk Status]]="Closed",RiskRegister[[#This Row],[Risk Close Date]],RiskRegister[[#This Row],[Risk Due Date]])</f>
        <v>0</v>
      </c>
      <c r="AI361" s="79">
        <f>IF(RiskRegister[[#This Row],[Risk-Change-Date]]=0,DATE(2030,1,1),RiskRegister[[#This Row],[Risk-Change-Date]])</f>
        <v>47484</v>
      </c>
      <c r="AJ361" s="22" t="str">
        <f>RiskRegister[[#This Row],[Inherent Impact Level]]&amp;"-"&amp;RiskRegister[[#This Row],[Inherent Likelihood Level]]</f>
        <v>-- Select Impact ----- Select Likelihood --</v>
      </c>
      <c r="AK361" s="22" t="str">
        <f>RiskRegister[[#This Row],[Residual Impact Level]]&amp;"-"&amp;RiskRegister[[#This Row],[Residual Likelihood Level]]</f>
        <v>-- Select Impact ----- Select Likelihood --</v>
      </c>
      <c r="AL361" s="22" t="str">
        <f t="shared" si="10"/>
        <v>Error</v>
      </c>
      <c r="AM361" s="22" t="str">
        <f>IF(RiskRegister[[#This Row],[Risk Status]]="Closed",RiskRegister[[#This Row],[Residual Impact Level]],RiskRegister[[#This Row],[Inherent Impact Level]])</f>
        <v>-- Select Impact --</v>
      </c>
      <c r="AN361" s="22" t="str">
        <f>IF(RiskRegister[[#This Row],[Risk Status]]="Closed",RiskRegister[[#This Row],[Residual Likelihood Level]],RiskRegister[[#This Row],[Inherent Likelihood Level]])</f>
        <v>-- Select Likelihood --</v>
      </c>
      <c r="AO361" s="22" t="str">
        <f>IF(RiskRegister[[#This Row],[Risk Status]]="Closed",RiskRegister[[#This Row],[Residual-I-L-Combo]],RiskRegister[[#This Row],[Inherent-I-L-Combo]])</f>
        <v>-- Select Impact ----- Select Likelihood --</v>
      </c>
      <c r="AP361" s="22" t="str">
        <f t="shared" si="11"/>
        <v>-- Error --</v>
      </c>
    </row>
    <row r="362" spans="1:42" s="18" customFormat="1" ht="64" x14ac:dyDescent="0.2">
      <c r="A362" s="18">
        <v>359</v>
      </c>
      <c r="G362" s="18" t="s">
        <v>87</v>
      </c>
      <c r="I362" s="18" t="s">
        <v>85</v>
      </c>
      <c r="L362" s="18" t="s">
        <v>112</v>
      </c>
      <c r="M362" s="19" t="str">
        <f>VLOOKUP(RiskRegister[[#This Row],[Inherent Impact Level]],'Rating factors'!$F$4:$G$9,2,FALSE)</f>
        <v>--- Error ---</v>
      </c>
      <c r="N362" s="18" t="s">
        <v>89</v>
      </c>
      <c r="O362" s="19" t="str">
        <f>VLOOKUP(RiskRegister[[#This Row],[Inherent Likelihood Level]],'Rating factors'!$F$16:$G$21,2,FALSE)</f>
        <v>--- Error ---</v>
      </c>
      <c r="P362" s="19" t="str">
        <f>IFERROR(VLOOKUP(RiskRegister[[#This Row],[Inherent Risk Rating]],'Rating factors'!$F$30:$G$44,2,FALSE),"-- Error --")</f>
        <v>-- Error --</v>
      </c>
      <c r="Q362" s="19" t="str">
        <f>IFERROR(RiskRegister[[#This Row],[Inherent Impact Rating]]*RiskRegister[[#This Row],[Inherent Likelihood Rating]],"-- Error --")</f>
        <v>-- Error --</v>
      </c>
      <c r="R362" s="18" t="s">
        <v>111</v>
      </c>
      <c r="T362" s="18" t="s">
        <v>112</v>
      </c>
      <c r="U362" s="19" t="str">
        <f>VLOOKUP(RiskRegister[[#This Row],[Residual Impact Level]],'Rating factors'!$F$4:$G$9,2,FALSE)</f>
        <v>--- Error ---</v>
      </c>
      <c r="V362" s="18" t="s">
        <v>89</v>
      </c>
      <c r="W362" s="19" t="str">
        <f>VLOOKUP(RiskRegister[[#This Row],[Residual Likelihood Level]],'Rating factors'!$F$16:$G$21,2,FALSE)</f>
        <v>--- Error ---</v>
      </c>
      <c r="X362" s="19" t="str">
        <f>IFERROR(VLOOKUP(RiskRegister[[#This Row],[Residual Risk Rating]],'Rating factors'!$F$30:$G$44,2,FALSE),"-- Error --")</f>
        <v>-- Error --</v>
      </c>
      <c r="Y362" s="19" t="str">
        <f>IFERROR(RiskRegister[[#This Row],[Residual Impact Rating]]*RiskRegister[[#This Row],[Residual Likelihood Rating]],"-- Error --")</f>
        <v>-- Error --</v>
      </c>
      <c r="Z362" s="18" t="s">
        <v>113</v>
      </c>
      <c r="AB362" s="61"/>
      <c r="AD362" s="22" t="str">
        <f ca="1">IF(ISBLANK(RiskRegister[[#This Row],[Risk Due Date]]), "Missing Risk Due Date", IF(RiskRegister[[#This Row],[Risk Due Date]] &lt; TODAY(), "Overdue", "Not Overdue"))</f>
        <v>Missing Risk Due Date</v>
      </c>
      <c r="AF362" s="22" t="str">
        <f>IF(ISBLANK(RiskRegister[[#This Row],[Risk Due Date]]), "Missing Risk Due Date", TEXT(RiskRegister[[#This Row],[Risk Due Date]], "YYYY-MM"))</f>
        <v>Missing Risk Due Date</v>
      </c>
      <c r="AG362" s="22" t="str">
        <f>IF(RiskRegister[[#This Row],[Created Date]]="","Created Date missing",(TEXT(RiskRegister[[#This Row],[Created Date]],"mmm") &amp; "-" &amp; YEAR(RiskRegister[[#This Row],[Created Date]])))</f>
        <v>Created Date missing</v>
      </c>
      <c r="AH362" s="79">
        <f>IF(RiskRegister[[#This Row],[Risk Status]]="Closed",RiskRegister[[#This Row],[Risk Close Date]],RiskRegister[[#This Row],[Risk Due Date]])</f>
        <v>0</v>
      </c>
      <c r="AI362" s="79">
        <f>IF(RiskRegister[[#This Row],[Risk-Change-Date]]=0,DATE(2030,1,1),RiskRegister[[#This Row],[Risk-Change-Date]])</f>
        <v>47484</v>
      </c>
      <c r="AJ362" s="22" t="str">
        <f>RiskRegister[[#This Row],[Inherent Impact Level]]&amp;"-"&amp;RiskRegister[[#This Row],[Inherent Likelihood Level]]</f>
        <v>-- Select Impact ----- Select Likelihood --</v>
      </c>
      <c r="AK362" s="22" t="str">
        <f>RiskRegister[[#This Row],[Residual Impact Level]]&amp;"-"&amp;RiskRegister[[#This Row],[Residual Likelihood Level]]</f>
        <v>-- Select Impact ----- Select Likelihood --</v>
      </c>
      <c r="AL362" s="22" t="str">
        <f t="shared" si="10"/>
        <v>Error</v>
      </c>
      <c r="AM362" s="22" t="str">
        <f>IF(RiskRegister[[#This Row],[Risk Status]]="Closed",RiskRegister[[#This Row],[Residual Impact Level]],RiskRegister[[#This Row],[Inherent Impact Level]])</f>
        <v>-- Select Impact --</v>
      </c>
      <c r="AN362" s="22" t="str">
        <f>IF(RiskRegister[[#This Row],[Risk Status]]="Closed",RiskRegister[[#This Row],[Residual Likelihood Level]],RiskRegister[[#This Row],[Inherent Likelihood Level]])</f>
        <v>-- Select Likelihood --</v>
      </c>
      <c r="AO362" s="22" t="str">
        <f>IF(RiskRegister[[#This Row],[Risk Status]]="Closed",RiskRegister[[#This Row],[Residual-I-L-Combo]],RiskRegister[[#This Row],[Inherent-I-L-Combo]])</f>
        <v>-- Select Impact ----- Select Likelihood --</v>
      </c>
      <c r="AP362" s="22" t="str">
        <f t="shared" si="11"/>
        <v>-- Error --</v>
      </c>
    </row>
    <row r="363" spans="1:42" s="18" customFormat="1" ht="64" x14ac:dyDescent="0.2">
      <c r="A363" s="18">
        <v>360</v>
      </c>
      <c r="G363" s="18" t="s">
        <v>87</v>
      </c>
      <c r="I363" s="18" t="s">
        <v>85</v>
      </c>
      <c r="L363" s="18" t="s">
        <v>112</v>
      </c>
      <c r="M363" s="19" t="str">
        <f>VLOOKUP(RiskRegister[[#This Row],[Inherent Impact Level]],'Rating factors'!$F$4:$G$9,2,FALSE)</f>
        <v>--- Error ---</v>
      </c>
      <c r="N363" s="18" t="s">
        <v>89</v>
      </c>
      <c r="O363" s="19" t="str">
        <f>VLOOKUP(RiskRegister[[#This Row],[Inherent Likelihood Level]],'Rating factors'!$F$16:$G$21,2,FALSE)</f>
        <v>--- Error ---</v>
      </c>
      <c r="P363" s="19" t="str">
        <f>IFERROR(VLOOKUP(RiskRegister[[#This Row],[Inherent Risk Rating]],'Rating factors'!$F$30:$G$44,2,FALSE),"-- Error --")</f>
        <v>-- Error --</v>
      </c>
      <c r="Q363" s="19" t="str">
        <f>IFERROR(RiskRegister[[#This Row],[Inherent Impact Rating]]*RiskRegister[[#This Row],[Inherent Likelihood Rating]],"-- Error --")</f>
        <v>-- Error --</v>
      </c>
      <c r="R363" s="18" t="s">
        <v>111</v>
      </c>
      <c r="T363" s="18" t="s">
        <v>112</v>
      </c>
      <c r="U363" s="19" t="str">
        <f>VLOOKUP(RiskRegister[[#This Row],[Residual Impact Level]],'Rating factors'!$F$4:$G$9,2,FALSE)</f>
        <v>--- Error ---</v>
      </c>
      <c r="V363" s="18" t="s">
        <v>89</v>
      </c>
      <c r="W363" s="19" t="str">
        <f>VLOOKUP(RiskRegister[[#This Row],[Residual Likelihood Level]],'Rating factors'!$F$16:$G$21,2,FALSE)</f>
        <v>--- Error ---</v>
      </c>
      <c r="X363" s="19" t="str">
        <f>IFERROR(VLOOKUP(RiskRegister[[#This Row],[Residual Risk Rating]],'Rating factors'!$F$30:$G$44,2,FALSE),"-- Error --")</f>
        <v>-- Error --</v>
      </c>
      <c r="Y363" s="19" t="str">
        <f>IFERROR(RiskRegister[[#This Row],[Residual Impact Rating]]*RiskRegister[[#This Row],[Residual Likelihood Rating]],"-- Error --")</f>
        <v>-- Error --</v>
      </c>
      <c r="Z363" s="18" t="s">
        <v>113</v>
      </c>
      <c r="AB363" s="61"/>
      <c r="AD363" s="22" t="str">
        <f ca="1">IF(ISBLANK(RiskRegister[[#This Row],[Risk Due Date]]), "Missing Risk Due Date", IF(RiskRegister[[#This Row],[Risk Due Date]] &lt; TODAY(), "Overdue", "Not Overdue"))</f>
        <v>Missing Risk Due Date</v>
      </c>
      <c r="AF363" s="22" t="str">
        <f>IF(ISBLANK(RiskRegister[[#This Row],[Risk Due Date]]), "Missing Risk Due Date", TEXT(RiskRegister[[#This Row],[Risk Due Date]], "YYYY-MM"))</f>
        <v>Missing Risk Due Date</v>
      </c>
      <c r="AG363" s="22" t="str">
        <f>IF(RiskRegister[[#This Row],[Created Date]]="","Created Date missing",(TEXT(RiskRegister[[#This Row],[Created Date]],"mmm") &amp; "-" &amp; YEAR(RiskRegister[[#This Row],[Created Date]])))</f>
        <v>Created Date missing</v>
      </c>
      <c r="AH363" s="79">
        <f>IF(RiskRegister[[#This Row],[Risk Status]]="Closed",RiskRegister[[#This Row],[Risk Close Date]],RiskRegister[[#This Row],[Risk Due Date]])</f>
        <v>0</v>
      </c>
      <c r="AI363" s="79">
        <f>IF(RiskRegister[[#This Row],[Risk-Change-Date]]=0,DATE(2030,1,1),RiskRegister[[#This Row],[Risk-Change-Date]])</f>
        <v>47484</v>
      </c>
      <c r="AJ363" s="22" t="str">
        <f>RiskRegister[[#This Row],[Inherent Impact Level]]&amp;"-"&amp;RiskRegister[[#This Row],[Inherent Likelihood Level]]</f>
        <v>-- Select Impact ----- Select Likelihood --</v>
      </c>
      <c r="AK363" s="22" t="str">
        <f>RiskRegister[[#This Row],[Residual Impact Level]]&amp;"-"&amp;RiskRegister[[#This Row],[Residual Likelihood Level]]</f>
        <v>-- Select Impact ----- Select Likelihood --</v>
      </c>
      <c r="AL363" s="22" t="str">
        <f t="shared" si="10"/>
        <v>Error</v>
      </c>
      <c r="AM363" s="22" t="str">
        <f>IF(RiskRegister[[#This Row],[Risk Status]]="Closed",RiskRegister[[#This Row],[Residual Impact Level]],RiskRegister[[#This Row],[Inherent Impact Level]])</f>
        <v>-- Select Impact --</v>
      </c>
      <c r="AN363" s="22" t="str">
        <f>IF(RiskRegister[[#This Row],[Risk Status]]="Closed",RiskRegister[[#This Row],[Residual Likelihood Level]],RiskRegister[[#This Row],[Inherent Likelihood Level]])</f>
        <v>-- Select Likelihood --</v>
      </c>
      <c r="AO363" s="22" t="str">
        <f>IF(RiskRegister[[#This Row],[Risk Status]]="Closed",RiskRegister[[#This Row],[Residual-I-L-Combo]],RiskRegister[[#This Row],[Inherent-I-L-Combo]])</f>
        <v>-- Select Impact ----- Select Likelihood --</v>
      </c>
      <c r="AP363" s="22" t="str">
        <f t="shared" si="11"/>
        <v>-- Error --</v>
      </c>
    </row>
    <row r="364" spans="1:42" s="18" customFormat="1" ht="64" x14ac:dyDescent="0.2">
      <c r="A364" s="18">
        <v>361</v>
      </c>
      <c r="G364" s="18" t="s">
        <v>87</v>
      </c>
      <c r="I364" s="18" t="s">
        <v>85</v>
      </c>
      <c r="L364" s="18" t="s">
        <v>112</v>
      </c>
      <c r="M364" s="19" t="str">
        <f>VLOOKUP(RiskRegister[[#This Row],[Inherent Impact Level]],'Rating factors'!$F$4:$G$9,2,FALSE)</f>
        <v>--- Error ---</v>
      </c>
      <c r="N364" s="18" t="s">
        <v>89</v>
      </c>
      <c r="O364" s="19" t="str">
        <f>VLOOKUP(RiskRegister[[#This Row],[Inherent Likelihood Level]],'Rating factors'!$F$16:$G$21,2,FALSE)</f>
        <v>--- Error ---</v>
      </c>
      <c r="P364" s="19" t="str">
        <f>IFERROR(VLOOKUP(RiskRegister[[#This Row],[Inherent Risk Rating]],'Rating factors'!$F$30:$G$44,2,FALSE),"-- Error --")</f>
        <v>-- Error --</v>
      </c>
      <c r="Q364" s="19" t="str">
        <f>IFERROR(RiskRegister[[#This Row],[Inherent Impact Rating]]*RiskRegister[[#This Row],[Inherent Likelihood Rating]],"-- Error --")</f>
        <v>-- Error --</v>
      </c>
      <c r="R364" s="18" t="s">
        <v>111</v>
      </c>
      <c r="T364" s="18" t="s">
        <v>112</v>
      </c>
      <c r="U364" s="19" t="str">
        <f>VLOOKUP(RiskRegister[[#This Row],[Residual Impact Level]],'Rating factors'!$F$4:$G$9,2,FALSE)</f>
        <v>--- Error ---</v>
      </c>
      <c r="V364" s="18" t="s">
        <v>89</v>
      </c>
      <c r="W364" s="19" t="str">
        <f>VLOOKUP(RiskRegister[[#This Row],[Residual Likelihood Level]],'Rating factors'!$F$16:$G$21,2,FALSE)</f>
        <v>--- Error ---</v>
      </c>
      <c r="X364" s="19" t="str">
        <f>IFERROR(VLOOKUP(RiskRegister[[#This Row],[Residual Risk Rating]],'Rating factors'!$F$30:$G$44,2,FALSE),"-- Error --")</f>
        <v>-- Error --</v>
      </c>
      <c r="Y364" s="19" t="str">
        <f>IFERROR(RiskRegister[[#This Row],[Residual Impact Rating]]*RiskRegister[[#This Row],[Residual Likelihood Rating]],"-- Error --")</f>
        <v>-- Error --</v>
      </c>
      <c r="Z364" s="18" t="s">
        <v>113</v>
      </c>
      <c r="AB364" s="61"/>
      <c r="AD364" s="22" t="str">
        <f ca="1">IF(ISBLANK(RiskRegister[[#This Row],[Risk Due Date]]), "Missing Risk Due Date", IF(RiskRegister[[#This Row],[Risk Due Date]] &lt; TODAY(), "Overdue", "Not Overdue"))</f>
        <v>Missing Risk Due Date</v>
      </c>
      <c r="AF364" s="22" t="str">
        <f>IF(ISBLANK(RiskRegister[[#This Row],[Risk Due Date]]), "Missing Risk Due Date", TEXT(RiskRegister[[#This Row],[Risk Due Date]], "YYYY-MM"))</f>
        <v>Missing Risk Due Date</v>
      </c>
      <c r="AG364" s="22" t="str">
        <f>IF(RiskRegister[[#This Row],[Created Date]]="","Created Date missing",(TEXT(RiskRegister[[#This Row],[Created Date]],"mmm") &amp; "-" &amp; YEAR(RiskRegister[[#This Row],[Created Date]])))</f>
        <v>Created Date missing</v>
      </c>
      <c r="AH364" s="79">
        <f>IF(RiskRegister[[#This Row],[Risk Status]]="Closed",RiskRegister[[#This Row],[Risk Close Date]],RiskRegister[[#This Row],[Risk Due Date]])</f>
        <v>0</v>
      </c>
      <c r="AI364" s="79">
        <f>IF(RiskRegister[[#This Row],[Risk-Change-Date]]=0,DATE(2030,1,1),RiskRegister[[#This Row],[Risk-Change-Date]])</f>
        <v>47484</v>
      </c>
      <c r="AJ364" s="22" t="str">
        <f>RiskRegister[[#This Row],[Inherent Impact Level]]&amp;"-"&amp;RiskRegister[[#This Row],[Inherent Likelihood Level]]</f>
        <v>-- Select Impact ----- Select Likelihood --</v>
      </c>
      <c r="AK364" s="22" t="str">
        <f>RiskRegister[[#This Row],[Residual Impact Level]]&amp;"-"&amp;RiskRegister[[#This Row],[Residual Likelihood Level]]</f>
        <v>-- Select Impact ----- Select Likelihood --</v>
      </c>
      <c r="AL364" s="22" t="str">
        <f t="shared" si="10"/>
        <v>Error</v>
      </c>
      <c r="AM364" s="22" t="str">
        <f>IF(RiskRegister[[#This Row],[Risk Status]]="Closed",RiskRegister[[#This Row],[Residual Impact Level]],RiskRegister[[#This Row],[Inherent Impact Level]])</f>
        <v>-- Select Impact --</v>
      </c>
      <c r="AN364" s="22" t="str">
        <f>IF(RiskRegister[[#This Row],[Risk Status]]="Closed",RiskRegister[[#This Row],[Residual Likelihood Level]],RiskRegister[[#This Row],[Inherent Likelihood Level]])</f>
        <v>-- Select Likelihood --</v>
      </c>
      <c r="AO364" s="22" t="str">
        <f>IF(RiskRegister[[#This Row],[Risk Status]]="Closed",RiskRegister[[#This Row],[Residual-I-L-Combo]],RiskRegister[[#This Row],[Inherent-I-L-Combo]])</f>
        <v>-- Select Impact ----- Select Likelihood --</v>
      </c>
      <c r="AP364" s="22" t="str">
        <f t="shared" si="11"/>
        <v>-- Error --</v>
      </c>
    </row>
    <row r="365" spans="1:42" s="18" customFormat="1" ht="64" x14ac:dyDescent="0.2">
      <c r="A365" s="18">
        <v>362</v>
      </c>
      <c r="G365" s="18" t="s">
        <v>87</v>
      </c>
      <c r="I365" s="18" t="s">
        <v>85</v>
      </c>
      <c r="L365" s="18" t="s">
        <v>112</v>
      </c>
      <c r="M365" s="19" t="str">
        <f>VLOOKUP(RiskRegister[[#This Row],[Inherent Impact Level]],'Rating factors'!$F$4:$G$9,2,FALSE)</f>
        <v>--- Error ---</v>
      </c>
      <c r="N365" s="18" t="s">
        <v>89</v>
      </c>
      <c r="O365" s="19" t="str">
        <f>VLOOKUP(RiskRegister[[#This Row],[Inherent Likelihood Level]],'Rating factors'!$F$16:$G$21,2,FALSE)</f>
        <v>--- Error ---</v>
      </c>
      <c r="P365" s="19" t="str">
        <f>IFERROR(VLOOKUP(RiskRegister[[#This Row],[Inherent Risk Rating]],'Rating factors'!$F$30:$G$44,2,FALSE),"-- Error --")</f>
        <v>-- Error --</v>
      </c>
      <c r="Q365" s="19" t="str">
        <f>IFERROR(RiskRegister[[#This Row],[Inherent Impact Rating]]*RiskRegister[[#This Row],[Inherent Likelihood Rating]],"-- Error --")</f>
        <v>-- Error --</v>
      </c>
      <c r="R365" s="18" t="s">
        <v>111</v>
      </c>
      <c r="T365" s="18" t="s">
        <v>112</v>
      </c>
      <c r="U365" s="19" t="str">
        <f>VLOOKUP(RiskRegister[[#This Row],[Residual Impact Level]],'Rating factors'!$F$4:$G$9,2,FALSE)</f>
        <v>--- Error ---</v>
      </c>
      <c r="V365" s="18" t="s">
        <v>89</v>
      </c>
      <c r="W365" s="19" t="str">
        <f>VLOOKUP(RiskRegister[[#This Row],[Residual Likelihood Level]],'Rating factors'!$F$16:$G$21,2,FALSE)</f>
        <v>--- Error ---</v>
      </c>
      <c r="X365" s="19" t="str">
        <f>IFERROR(VLOOKUP(RiskRegister[[#This Row],[Residual Risk Rating]],'Rating factors'!$F$30:$G$44,2,FALSE),"-- Error --")</f>
        <v>-- Error --</v>
      </c>
      <c r="Y365" s="19" t="str">
        <f>IFERROR(RiskRegister[[#This Row],[Residual Impact Rating]]*RiskRegister[[#This Row],[Residual Likelihood Rating]],"-- Error --")</f>
        <v>-- Error --</v>
      </c>
      <c r="Z365" s="18" t="s">
        <v>113</v>
      </c>
      <c r="AB365" s="61"/>
      <c r="AD365" s="22" t="str">
        <f ca="1">IF(ISBLANK(RiskRegister[[#This Row],[Risk Due Date]]), "Missing Risk Due Date", IF(RiskRegister[[#This Row],[Risk Due Date]] &lt; TODAY(), "Overdue", "Not Overdue"))</f>
        <v>Missing Risk Due Date</v>
      </c>
      <c r="AF365" s="22" t="str">
        <f>IF(ISBLANK(RiskRegister[[#This Row],[Risk Due Date]]), "Missing Risk Due Date", TEXT(RiskRegister[[#This Row],[Risk Due Date]], "YYYY-MM"))</f>
        <v>Missing Risk Due Date</v>
      </c>
      <c r="AG365" s="22" t="str">
        <f>IF(RiskRegister[[#This Row],[Created Date]]="","Created Date missing",(TEXT(RiskRegister[[#This Row],[Created Date]],"mmm") &amp; "-" &amp; YEAR(RiskRegister[[#This Row],[Created Date]])))</f>
        <v>Created Date missing</v>
      </c>
      <c r="AH365" s="79">
        <f>IF(RiskRegister[[#This Row],[Risk Status]]="Closed",RiskRegister[[#This Row],[Risk Close Date]],RiskRegister[[#This Row],[Risk Due Date]])</f>
        <v>0</v>
      </c>
      <c r="AI365" s="79">
        <f>IF(RiskRegister[[#This Row],[Risk-Change-Date]]=0,DATE(2030,1,1),RiskRegister[[#This Row],[Risk-Change-Date]])</f>
        <v>47484</v>
      </c>
      <c r="AJ365" s="22" t="str">
        <f>RiskRegister[[#This Row],[Inherent Impact Level]]&amp;"-"&amp;RiskRegister[[#This Row],[Inherent Likelihood Level]]</f>
        <v>-- Select Impact ----- Select Likelihood --</v>
      </c>
      <c r="AK365" s="22" t="str">
        <f>RiskRegister[[#This Row],[Residual Impact Level]]&amp;"-"&amp;RiskRegister[[#This Row],[Residual Likelihood Level]]</f>
        <v>-- Select Impact ----- Select Likelihood --</v>
      </c>
      <c r="AL365" s="22" t="str">
        <f t="shared" si="10"/>
        <v>Error</v>
      </c>
      <c r="AM365" s="22" t="str">
        <f>IF(RiskRegister[[#This Row],[Risk Status]]="Closed",RiskRegister[[#This Row],[Residual Impact Level]],RiskRegister[[#This Row],[Inherent Impact Level]])</f>
        <v>-- Select Impact --</v>
      </c>
      <c r="AN365" s="22" t="str">
        <f>IF(RiskRegister[[#This Row],[Risk Status]]="Closed",RiskRegister[[#This Row],[Residual Likelihood Level]],RiskRegister[[#This Row],[Inherent Likelihood Level]])</f>
        <v>-- Select Likelihood --</v>
      </c>
      <c r="AO365" s="22" t="str">
        <f>IF(RiskRegister[[#This Row],[Risk Status]]="Closed",RiskRegister[[#This Row],[Residual-I-L-Combo]],RiskRegister[[#This Row],[Inherent-I-L-Combo]])</f>
        <v>-- Select Impact ----- Select Likelihood --</v>
      </c>
      <c r="AP365" s="22" t="str">
        <f t="shared" si="11"/>
        <v>-- Error --</v>
      </c>
    </row>
    <row r="366" spans="1:42" s="18" customFormat="1" ht="64" x14ac:dyDescent="0.2">
      <c r="A366" s="18">
        <v>363</v>
      </c>
      <c r="G366" s="18" t="s">
        <v>87</v>
      </c>
      <c r="I366" s="18" t="s">
        <v>85</v>
      </c>
      <c r="L366" s="18" t="s">
        <v>112</v>
      </c>
      <c r="M366" s="19" t="str">
        <f>VLOOKUP(RiskRegister[[#This Row],[Inherent Impact Level]],'Rating factors'!$F$4:$G$9,2,FALSE)</f>
        <v>--- Error ---</v>
      </c>
      <c r="N366" s="18" t="s">
        <v>89</v>
      </c>
      <c r="O366" s="19" t="str">
        <f>VLOOKUP(RiskRegister[[#This Row],[Inherent Likelihood Level]],'Rating factors'!$F$16:$G$21,2,FALSE)</f>
        <v>--- Error ---</v>
      </c>
      <c r="P366" s="19" t="str">
        <f>IFERROR(VLOOKUP(RiskRegister[[#This Row],[Inherent Risk Rating]],'Rating factors'!$F$30:$G$44,2,FALSE),"-- Error --")</f>
        <v>-- Error --</v>
      </c>
      <c r="Q366" s="19" t="str">
        <f>IFERROR(RiskRegister[[#This Row],[Inherent Impact Rating]]*RiskRegister[[#This Row],[Inherent Likelihood Rating]],"-- Error --")</f>
        <v>-- Error --</v>
      </c>
      <c r="R366" s="18" t="s">
        <v>111</v>
      </c>
      <c r="T366" s="18" t="s">
        <v>112</v>
      </c>
      <c r="U366" s="19" t="str">
        <f>VLOOKUP(RiskRegister[[#This Row],[Residual Impact Level]],'Rating factors'!$F$4:$G$9,2,FALSE)</f>
        <v>--- Error ---</v>
      </c>
      <c r="V366" s="18" t="s">
        <v>89</v>
      </c>
      <c r="W366" s="19" t="str">
        <f>VLOOKUP(RiskRegister[[#This Row],[Residual Likelihood Level]],'Rating factors'!$F$16:$G$21,2,FALSE)</f>
        <v>--- Error ---</v>
      </c>
      <c r="X366" s="19" t="str">
        <f>IFERROR(VLOOKUP(RiskRegister[[#This Row],[Residual Risk Rating]],'Rating factors'!$F$30:$G$44,2,FALSE),"-- Error --")</f>
        <v>-- Error --</v>
      </c>
      <c r="Y366" s="19" t="str">
        <f>IFERROR(RiskRegister[[#This Row],[Residual Impact Rating]]*RiskRegister[[#This Row],[Residual Likelihood Rating]],"-- Error --")</f>
        <v>-- Error --</v>
      </c>
      <c r="Z366" s="18" t="s">
        <v>113</v>
      </c>
      <c r="AB366" s="61"/>
      <c r="AD366" s="22" t="str">
        <f ca="1">IF(ISBLANK(RiskRegister[[#This Row],[Risk Due Date]]), "Missing Risk Due Date", IF(RiskRegister[[#This Row],[Risk Due Date]] &lt; TODAY(), "Overdue", "Not Overdue"))</f>
        <v>Missing Risk Due Date</v>
      </c>
      <c r="AF366" s="22" t="str">
        <f>IF(ISBLANK(RiskRegister[[#This Row],[Risk Due Date]]), "Missing Risk Due Date", TEXT(RiskRegister[[#This Row],[Risk Due Date]], "YYYY-MM"))</f>
        <v>Missing Risk Due Date</v>
      </c>
      <c r="AG366" s="22" t="str">
        <f>IF(RiskRegister[[#This Row],[Created Date]]="","Created Date missing",(TEXT(RiskRegister[[#This Row],[Created Date]],"mmm") &amp; "-" &amp; YEAR(RiskRegister[[#This Row],[Created Date]])))</f>
        <v>Created Date missing</v>
      </c>
      <c r="AH366" s="79">
        <f>IF(RiskRegister[[#This Row],[Risk Status]]="Closed",RiskRegister[[#This Row],[Risk Close Date]],RiskRegister[[#This Row],[Risk Due Date]])</f>
        <v>0</v>
      </c>
      <c r="AI366" s="79">
        <f>IF(RiskRegister[[#This Row],[Risk-Change-Date]]=0,DATE(2030,1,1),RiskRegister[[#This Row],[Risk-Change-Date]])</f>
        <v>47484</v>
      </c>
      <c r="AJ366" s="22" t="str">
        <f>RiskRegister[[#This Row],[Inherent Impact Level]]&amp;"-"&amp;RiskRegister[[#This Row],[Inherent Likelihood Level]]</f>
        <v>-- Select Impact ----- Select Likelihood --</v>
      </c>
      <c r="AK366" s="22" t="str">
        <f>RiskRegister[[#This Row],[Residual Impact Level]]&amp;"-"&amp;RiskRegister[[#This Row],[Residual Likelihood Level]]</f>
        <v>-- Select Impact ----- Select Likelihood --</v>
      </c>
      <c r="AL366" s="22" t="str">
        <f t="shared" si="10"/>
        <v>Error</v>
      </c>
      <c r="AM366" s="22" t="str">
        <f>IF(RiskRegister[[#This Row],[Risk Status]]="Closed",RiskRegister[[#This Row],[Residual Impact Level]],RiskRegister[[#This Row],[Inherent Impact Level]])</f>
        <v>-- Select Impact --</v>
      </c>
      <c r="AN366" s="22" t="str">
        <f>IF(RiskRegister[[#This Row],[Risk Status]]="Closed",RiskRegister[[#This Row],[Residual Likelihood Level]],RiskRegister[[#This Row],[Inherent Likelihood Level]])</f>
        <v>-- Select Likelihood --</v>
      </c>
      <c r="AO366" s="22" t="str">
        <f>IF(RiskRegister[[#This Row],[Risk Status]]="Closed",RiskRegister[[#This Row],[Residual-I-L-Combo]],RiskRegister[[#This Row],[Inherent-I-L-Combo]])</f>
        <v>-- Select Impact ----- Select Likelihood --</v>
      </c>
      <c r="AP366" s="22" t="str">
        <f t="shared" si="11"/>
        <v>-- Error --</v>
      </c>
    </row>
    <row r="367" spans="1:42" s="18" customFormat="1" ht="64" x14ac:dyDescent="0.2">
      <c r="A367" s="18">
        <v>364</v>
      </c>
      <c r="G367" s="18" t="s">
        <v>87</v>
      </c>
      <c r="I367" s="18" t="s">
        <v>85</v>
      </c>
      <c r="L367" s="18" t="s">
        <v>112</v>
      </c>
      <c r="M367" s="19" t="str">
        <f>VLOOKUP(RiskRegister[[#This Row],[Inherent Impact Level]],'Rating factors'!$F$4:$G$9,2,FALSE)</f>
        <v>--- Error ---</v>
      </c>
      <c r="N367" s="18" t="s">
        <v>89</v>
      </c>
      <c r="O367" s="19" t="str">
        <f>VLOOKUP(RiskRegister[[#This Row],[Inherent Likelihood Level]],'Rating factors'!$F$16:$G$21,2,FALSE)</f>
        <v>--- Error ---</v>
      </c>
      <c r="P367" s="19" t="str">
        <f>IFERROR(VLOOKUP(RiskRegister[[#This Row],[Inherent Risk Rating]],'Rating factors'!$F$30:$G$44,2,FALSE),"-- Error --")</f>
        <v>-- Error --</v>
      </c>
      <c r="Q367" s="19" t="str">
        <f>IFERROR(RiskRegister[[#This Row],[Inherent Impact Rating]]*RiskRegister[[#This Row],[Inherent Likelihood Rating]],"-- Error --")</f>
        <v>-- Error --</v>
      </c>
      <c r="R367" s="18" t="s">
        <v>111</v>
      </c>
      <c r="T367" s="18" t="s">
        <v>112</v>
      </c>
      <c r="U367" s="19" t="str">
        <f>VLOOKUP(RiskRegister[[#This Row],[Residual Impact Level]],'Rating factors'!$F$4:$G$9,2,FALSE)</f>
        <v>--- Error ---</v>
      </c>
      <c r="V367" s="18" t="s">
        <v>89</v>
      </c>
      <c r="W367" s="19" t="str">
        <f>VLOOKUP(RiskRegister[[#This Row],[Residual Likelihood Level]],'Rating factors'!$F$16:$G$21,2,FALSE)</f>
        <v>--- Error ---</v>
      </c>
      <c r="X367" s="19" t="str">
        <f>IFERROR(VLOOKUP(RiskRegister[[#This Row],[Residual Risk Rating]],'Rating factors'!$F$30:$G$44,2,FALSE),"-- Error --")</f>
        <v>-- Error --</v>
      </c>
      <c r="Y367" s="19" t="str">
        <f>IFERROR(RiskRegister[[#This Row],[Residual Impact Rating]]*RiskRegister[[#This Row],[Residual Likelihood Rating]],"-- Error --")</f>
        <v>-- Error --</v>
      </c>
      <c r="Z367" s="18" t="s">
        <v>113</v>
      </c>
      <c r="AB367" s="61"/>
      <c r="AD367" s="22" t="str">
        <f ca="1">IF(ISBLANK(RiskRegister[[#This Row],[Risk Due Date]]), "Missing Risk Due Date", IF(RiskRegister[[#This Row],[Risk Due Date]] &lt; TODAY(), "Overdue", "Not Overdue"))</f>
        <v>Missing Risk Due Date</v>
      </c>
      <c r="AF367" s="22" t="str">
        <f>IF(ISBLANK(RiskRegister[[#This Row],[Risk Due Date]]), "Missing Risk Due Date", TEXT(RiskRegister[[#This Row],[Risk Due Date]], "YYYY-MM"))</f>
        <v>Missing Risk Due Date</v>
      </c>
      <c r="AG367" s="22" t="str">
        <f>IF(RiskRegister[[#This Row],[Created Date]]="","Created Date missing",(TEXT(RiskRegister[[#This Row],[Created Date]],"mmm") &amp; "-" &amp; YEAR(RiskRegister[[#This Row],[Created Date]])))</f>
        <v>Created Date missing</v>
      </c>
      <c r="AH367" s="79">
        <f>IF(RiskRegister[[#This Row],[Risk Status]]="Closed",RiskRegister[[#This Row],[Risk Close Date]],RiskRegister[[#This Row],[Risk Due Date]])</f>
        <v>0</v>
      </c>
      <c r="AI367" s="79">
        <f>IF(RiskRegister[[#This Row],[Risk-Change-Date]]=0,DATE(2030,1,1),RiskRegister[[#This Row],[Risk-Change-Date]])</f>
        <v>47484</v>
      </c>
      <c r="AJ367" s="22" t="str">
        <f>RiskRegister[[#This Row],[Inherent Impact Level]]&amp;"-"&amp;RiskRegister[[#This Row],[Inherent Likelihood Level]]</f>
        <v>-- Select Impact ----- Select Likelihood --</v>
      </c>
      <c r="AK367" s="22" t="str">
        <f>RiskRegister[[#This Row],[Residual Impact Level]]&amp;"-"&amp;RiskRegister[[#This Row],[Residual Likelihood Level]]</f>
        <v>-- Select Impact ----- Select Likelihood --</v>
      </c>
      <c r="AL367" s="22" t="str">
        <f t="shared" si="10"/>
        <v>Error</v>
      </c>
      <c r="AM367" s="22" t="str">
        <f>IF(RiskRegister[[#This Row],[Risk Status]]="Closed",RiskRegister[[#This Row],[Residual Impact Level]],RiskRegister[[#This Row],[Inherent Impact Level]])</f>
        <v>-- Select Impact --</v>
      </c>
      <c r="AN367" s="22" t="str">
        <f>IF(RiskRegister[[#This Row],[Risk Status]]="Closed",RiskRegister[[#This Row],[Residual Likelihood Level]],RiskRegister[[#This Row],[Inherent Likelihood Level]])</f>
        <v>-- Select Likelihood --</v>
      </c>
      <c r="AO367" s="22" t="str">
        <f>IF(RiskRegister[[#This Row],[Risk Status]]="Closed",RiskRegister[[#This Row],[Residual-I-L-Combo]],RiskRegister[[#This Row],[Inherent-I-L-Combo]])</f>
        <v>-- Select Impact ----- Select Likelihood --</v>
      </c>
      <c r="AP367" s="22" t="str">
        <f t="shared" si="11"/>
        <v>-- Error --</v>
      </c>
    </row>
    <row r="368" spans="1:42" s="18" customFormat="1" ht="64" x14ac:dyDescent="0.2">
      <c r="A368" s="18">
        <v>365</v>
      </c>
      <c r="G368" s="18" t="s">
        <v>87</v>
      </c>
      <c r="I368" s="18" t="s">
        <v>85</v>
      </c>
      <c r="L368" s="18" t="s">
        <v>112</v>
      </c>
      <c r="M368" s="19" t="str">
        <f>VLOOKUP(RiskRegister[[#This Row],[Inherent Impact Level]],'Rating factors'!$F$4:$G$9,2,FALSE)</f>
        <v>--- Error ---</v>
      </c>
      <c r="N368" s="18" t="s">
        <v>89</v>
      </c>
      <c r="O368" s="19" t="str">
        <f>VLOOKUP(RiskRegister[[#This Row],[Inherent Likelihood Level]],'Rating factors'!$F$16:$G$21,2,FALSE)</f>
        <v>--- Error ---</v>
      </c>
      <c r="P368" s="19" t="str">
        <f>IFERROR(VLOOKUP(RiskRegister[[#This Row],[Inherent Risk Rating]],'Rating factors'!$F$30:$G$44,2,FALSE),"-- Error --")</f>
        <v>-- Error --</v>
      </c>
      <c r="Q368" s="19" t="str">
        <f>IFERROR(RiskRegister[[#This Row],[Inherent Impact Rating]]*RiskRegister[[#This Row],[Inherent Likelihood Rating]],"-- Error --")</f>
        <v>-- Error --</v>
      </c>
      <c r="R368" s="18" t="s">
        <v>111</v>
      </c>
      <c r="T368" s="18" t="s">
        <v>112</v>
      </c>
      <c r="U368" s="19" t="str">
        <f>VLOOKUP(RiskRegister[[#This Row],[Residual Impact Level]],'Rating factors'!$F$4:$G$9,2,FALSE)</f>
        <v>--- Error ---</v>
      </c>
      <c r="V368" s="18" t="s">
        <v>89</v>
      </c>
      <c r="W368" s="19" t="str">
        <f>VLOOKUP(RiskRegister[[#This Row],[Residual Likelihood Level]],'Rating factors'!$F$16:$G$21,2,FALSE)</f>
        <v>--- Error ---</v>
      </c>
      <c r="X368" s="19" t="str">
        <f>IFERROR(VLOOKUP(RiskRegister[[#This Row],[Residual Risk Rating]],'Rating factors'!$F$30:$G$44,2,FALSE),"-- Error --")</f>
        <v>-- Error --</v>
      </c>
      <c r="Y368" s="19" t="str">
        <f>IFERROR(RiskRegister[[#This Row],[Residual Impact Rating]]*RiskRegister[[#This Row],[Residual Likelihood Rating]],"-- Error --")</f>
        <v>-- Error --</v>
      </c>
      <c r="Z368" s="18" t="s">
        <v>113</v>
      </c>
      <c r="AB368" s="61"/>
      <c r="AD368" s="22" t="str">
        <f ca="1">IF(ISBLANK(RiskRegister[[#This Row],[Risk Due Date]]), "Missing Risk Due Date", IF(RiskRegister[[#This Row],[Risk Due Date]] &lt; TODAY(), "Overdue", "Not Overdue"))</f>
        <v>Missing Risk Due Date</v>
      </c>
      <c r="AF368" s="22" t="str">
        <f>IF(ISBLANK(RiskRegister[[#This Row],[Risk Due Date]]), "Missing Risk Due Date", TEXT(RiskRegister[[#This Row],[Risk Due Date]], "YYYY-MM"))</f>
        <v>Missing Risk Due Date</v>
      </c>
      <c r="AG368" s="22" t="str">
        <f>IF(RiskRegister[[#This Row],[Created Date]]="","Created Date missing",(TEXT(RiskRegister[[#This Row],[Created Date]],"mmm") &amp; "-" &amp; YEAR(RiskRegister[[#This Row],[Created Date]])))</f>
        <v>Created Date missing</v>
      </c>
      <c r="AH368" s="79">
        <f>IF(RiskRegister[[#This Row],[Risk Status]]="Closed",RiskRegister[[#This Row],[Risk Close Date]],RiskRegister[[#This Row],[Risk Due Date]])</f>
        <v>0</v>
      </c>
      <c r="AI368" s="79">
        <f>IF(RiskRegister[[#This Row],[Risk-Change-Date]]=0,DATE(2030,1,1),RiskRegister[[#This Row],[Risk-Change-Date]])</f>
        <v>47484</v>
      </c>
      <c r="AJ368" s="22" t="str">
        <f>RiskRegister[[#This Row],[Inherent Impact Level]]&amp;"-"&amp;RiskRegister[[#This Row],[Inherent Likelihood Level]]</f>
        <v>-- Select Impact ----- Select Likelihood --</v>
      </c>
      <c r="AK368" s="22" t="str">
        <f>RiskRegister[[#This Row],[Residual Impact Level]]&amp;"-"&amp;RiskRegister[[#This Row],[Residual Likelihood Level]]</f>
        <v>-- Select Impact ----- Select Likelihood --</v>
      </c>
      <c r="AL368" s="22" t="str">
        <f t="shared" si="10"/>
        <v>Error</v>
      </c>
      <c r="AM368" s="22" t="str">
        <f>IF(RiskRegister[[#This Row],[Risk Status]]="Closed",RiskRegister[[#This Row],[Residual Impact Level]],RiskRegister[[#This Row],[Inherent Impact Level]])</f>
        <v>-- Select Impact --</v>
      </c>
      <c r="AN368" s="22" t="str">
        <f>IF(RiskRegister[[#This Row],[Risk Status]]="Closed",RiskRegister[[#This Row],[Residual Likelihood Level]],RiskRegister[[#This Row],[Inherent Likelihood Level]])</f>
        <v>-- Select Likelihood --</v>
      </c>
      <c r="AO368" s="22" t="str">
        <f>IF(RiskRegister[[#This Row],[Risk Status]]="Closed",RiskRegister[[#This Row],[Residual-I-L-Combo]],RiskRegister[[#This Row],[Inherent-I-L-Combo]])</f>
        <v>-- Select Impact ----- Select Likelihood --</v>
      </c>
      <c r="AP368" s="22" t="str">
        <f t="shared" si="11"/>
        <v>-- Error --</v>
      </c>
    </row>
    <row r="369" spans="1:42" s="18" customFormat="1" ht="64" x14ac:dyDescent="0.2">
      <c r="A369" s="18">
        <v>366</v>
      </c>
      <c r="G369" s="18" t="s">
        <v>87</v>
      </c>
      <c r="I369" s="18" t="s">
        <v>85</v>
      </c>
      <c r="L369" s="18" t="s">
        <v>112</v>
      </c>
      <c r="M369" s="19" t="str">
        <f>VLOOKUP(RiskRegister[[#This Row],[Inherent Impact Level]],'Rating factors'!$F$4:$G$9,2,FALSE)</f>
        <v>--- Error ---</v>
      </c>
      <c r="N369" s="18" t="s">
        <v>89</v>
      </c>
      <c r="O369" s="19" t="str">
        <f>VLOOKUP(RiskRegister[[#This Row],[Inherent Likelihood Level]],'Rating factors'!$F$16:$G$21,2,FALSE)</f>
        <v>--- Error ---</v>
      </c>
      <c r="P369" s="19" t="str">
        <f>IFERROR(VLOOKUP(RiskRegister[[#This Row],[Inherent Risk Rating]],'Rating factors'!$F$30:$G$44,2,FALSE),"-- Error --")</f>
        <v>-- Error --</v>
      </c>
      <c r="Q369" s="19" t="str">
        <f>IFERROR(RiskRegister[[#This Row],[Inherent Impact Rating]]*RiskRegister[[#This Row],[Inherent Likelihood Rating]],"-- Error --")</f>
        <v>-- Error --</v>
      </c>
      <c r="R369" s="18" t="s">
        <v>111</v>
      </c>
      <c r="T369" s="18" t="s">
        <v>112</v>
      </c>
      <c r="U369" s="19" t="str">
        <f>VLOOKUP(RiskRegister[[#This Row],[Residual Impact Level]],'Rating factors'!$F$4:$G$9,2,FALSE)</f>
        <v>--- Error ---</v>
      </c>
      <c r="V369" s="18" t="s">
        <v>89</v>
      </c>
      <c r="W369" s="19" t="str">
        <f>VLOOKUP(RiskRegister[[#This Row],[Residual Likelihood Level]],'Rating factors'!$F$16:$G$21,2,FALSE)</f>
        <v>--- Error ---</v>
      </c>
      <c r="X369" s="19" t="str">
        <f>IFERROR(VLOOKUP(RiskRegister[[#This Row],[Residual Risk Rating]],'Rating factors'!$F$30:$G$44,2,FALSE),"-- Error --")</f>
        <v>-- Error --</v>
      </c>
      <c r="Y369" s="19" t="str">
        <f>IFERROR(RiskRegister[[#This Row],[Residual Impact Rating]]*RiskRegister[[#This Row],[Residual Likelihood Rating]],"-- Error --")</f>
        <v>-- Error --</v>
      </c>
      <c r="Z369" s="18" t="s">
        <v>113</v>
      </c>
      <c r="AB369" s="61"/>
      <c r="AD369" s="22" t="str">
        <f ca="1">IF(ISBLANK(RiskRegister[[#This Row],[Risk Due Date]]), "Missing Risk Due Date", IF(RiskRegister[[#This Row],[Risk Due Date]] &lt; TODAY(), "Overdue", "Not Overdue"))</f>
        <v>Missing Risk Due Date</v>
      </c>
      <c r="AF369" s="22" t="str">
        <f>IF(ISBLANK(RiskRegister[[#This Row],[Risk Due Date]]), "Missing Risk Due Date", TEXT(RiskRegister[[#This Row],[Risk Due Date]], "YYYY-MM"))</f>
        <v>Missing Risk Due Date</v>
      </c>
      <c r="AG369" s="22" t="str">
        <f>IF(RiskRegister[[#This Row],[Created Date]]="","Created Date missing",(TEXT(RiskRegister[[#This Row],[Created Date]],"mmm") &amp; "-" &amp; YEAR(RiskRegister[[#This Row],[Created Date]])))</f>
        <v>Created Date missing</v>
      </c>
      <c r="AH369" s="79">
        <f>IF(RiskRegister[[#This Row],[Risk Status]]="Closed",RiskRegister[[#This Row],[Risk Close Date]],RiskRegister[[#This Row],[Risk Due Date]])</f>
        <v>0</v>
      </c>
      <c r="AI369" s="79">
        <f>IF(RiskRegister[[#This Row],[Risk-Change-Date]]=0,DATE(2030,1,1),RiskRegister[[#This Row],[Risk-Change-Date]])</f>
        <v>47484</v>
      </c>
      <c r="AJ369" s="22" t="str">
        <f>RiskRegister[[#This Row],[Inherent Impact Level]]&amp;"-"&amp;RiskRegister[[#This Row],[Inherent Likelihood Level]]</f>
        <v>-- Select Impact ----- Select Likelihood --</v>
      </c>
      <c r="AK369" s="22" t="str">
        <f>RiskRegister[[#This Row],[Residual Impact Level]]&amp;"-"&amp;RiskRegister[[#This Row],[Residual Likelihood Level]]</f>
        <v>-- Select Impact ----- Select Likelihood --</v>
      </c>
      <c r="AL369" s="22" t="str">
        <f t="shared" si="10"/>
        <v>Error</v>
      </c>
      <c r="AM369" s="22" t="str">
        <f>IF(RiskRegister[[#This Row],[Risk Status]]="Closed",RiskRegister[[#This Row],[Residual Impact Level]],RiskRegister[[#This Row],[Inherent Impact Level]])</f>
        <v>-- Select Impact --</v>
      </c>
      <c r="AN369" s="22" t="str">
        <f>IF(RiskRegister[[#This Row],[Risk Status]]="Closed",RiskRegister[[#This Row],[Residual Likelihood Level]],RiskRegister[[#This Row],[Inherent Likelihood Level]])</f>
        <v>-- Select Likelihood --</v>
      </c>
      <c r="AO369" s="22" t="str">
        <f>IF(RiskRegister[[#This Row],[Risk Status]]="Closed",RiskRegister[[#This Row],[Residual-I-L-Combo]],RiskRegister[[#This Row],[Inherent-I-L-Combo]])</f>
        <v>-- Select Impact ----- Select Likelihood --</v>
      </c>
      <c r="AP369" s="22" t="str">
        <f t="shared" si="11"/>
        <v>-- Error --</v>
      </c>
    </row>
    <row r="370" spans="1:42" s="18" customFormat="1" ht="64" x14ac:dyDescent="0.2">
      <c r="A370" s="18">
        <v>367</v>
      </c>
      <c r="G370" s="18" t="s">
        <v>87</v>
      </c>
      <c r="I370" s="18" t="s">
        <v>85</v>
      </c>
      <c r="L370" s="18" t="s">
        <v>112</v>
      </c>
      <c r="M370" s="19" t="str">
        <f>VLOOKUP(RiskRegister[[#This Row],[Inherent Impact Level]],'Rating factors'!$F$4:$G$9,2,FALSE)</f>
        <v>--- Error ---</v>
      </c>
      <c r="N370" s="18" t="s">
        <v>89</v>
      </c>
      <c r="O370" s="19" t="str">
        <f>VLOOKUP(RiskRegister[[#This Row],[Inherent Likelihood Level]],'Rating factors'!$F$16:$G$21,2,FALSE)</f>
        <v>--- Error ---</v>
      </c>
      <c r="P370" s="19" t="str">
        <f>IFERROR(VLOOKUP(RiskRegister[[#This Row],[Inherent Risk Rating]],'Rating factors'!$F$30:$G$44,2,FALSE),"-- Error --")</f>
        <v>-- Error --</v>
      </c>
      <c r="Q370" s="19" t="str">
        <f>IFERROR(RiskRegister[[#This Row],[Inherent Impact Rating]]*RiskRegister[[#This Row],[Inherent Likelihood Rating]],"-- Error --")</f>
        <v>-- Error --</v>
      </c>
      <c r="R370" s="18" t="s">
        <v>111</v>
      </c>
      <c r="T370" s="18" t="s">
        <v>112</v>
      </c>
      <c r="U370" s="19" t="str">
        <f>VLOOKUP(RiskRegister[[#This Row],[Residual Impact Level]],'Rating factors'!$F$4:$G$9,2,FALSE)</f>
        <v>--- Error ---</v>
      </c>
      <c r="V370" s="18" t="s">
        <v>89</v>
      </c>
      <c r="W370" s="19" t="str">
        <f>VLOOKUP(RiskRegister[[#This Row],[Residual Likelihood Level]],'Rating factors'!$F$16:$G$21,2,FALSE)</f>
        <v>--- Error ---</v>
      </c>
      <c r="X370" s="19" t="str">
        <f>IFERROR(VLOOKUP(RiskRegister[[#This Row],[Residual Risk Rating]],'Rating factors'!$F$30:$G$44,2,FALSE),"-- Error --")</f>
        <v>-- Error --</v>
      </c>
      <c r="Y370" s="19" t="str">
        <f>IFERROR(RiskRegister[[#This Row],[Residual Impact Rating]]*RiskRegister[[#This Row],[Residual Likelihood Rating]],"-- Error --")</f>
        <v>-- Error --</v>
      </c>
      <c r="Z370" s="18" t="s">
        <v>113</v>
      </c>
      <c r="AB370" s="61"/>
      <c r="AD370" s="22" t="str">
        <f ca="1">IF(ISBLANK(RiskRegister[[#This Row],[Risk Due Date]]), "Missing Risk Due Date", IF(RiskRegister[[#This Row],[Risk Due Date]] &lt; TODAY(), "Overdue", "Not Overdue"))</f>
        <v>Missing Risk Due Date</v>
      </c>
      <c r="AF370" s="22" t="str">
        <f>IF(ISBLANK(RiskRegister[[#This Row],[Risk Due Date]]), "Missing Risk Due Date", TEXT(RiskRegister[[#This Row],[Risk Due Date]], "YYYY-MM"))</f>
        <v>Missing Risk Due Date</v>
      </c>
      <c r="AG370" s="22" t="str">
        <f>IF(RiskRegister[[#This Row],[Created Date]]="","Created Date missing",(TEXT(RiskRegister[[#This Row],[Created Date]],"mmm") &amp; "-" &amp; YEAR(RiskRegister[[#This Row],[Created Date]])))</f>
        <v>Created Date missing</v>
      </c>
      <c r="AH370" s="79">
        <f>IF(RiskRegister[[#This Row],[Risk Status]]="Closed",RiskRegister[[#This Row],[Risk Close Date]],RiskRegister[[#This Row],[Risk Due Date]])</f>
        <v>0</v>
      </c>
      <c r="AI370" s="79">
        <f>IF(RiskRegister[[#This Row],[Risk-Change-Date]]=0,DATE(2030,1,1),RiskRegister[[#This Row],[Risk-Change-Date]])</f>
        <v>47484</v>
      </c>
      <c r="AJ370" s="22" t="str">
        <f>RiskRegister[[#This Row],[Inherent Impact Level]]&amp;"-"&amp;RiskRegister[[#This Row],[Inherent Likelihood Level]]</f>
        <v>-- Select Impact ----- Select Likelihood --</v>
      </c>
      <c r="AK370" s="22" t="str">
        <f>RiskRegister[[#This Row],[Residual Impact Level]]&amp;"-"&amp;RiskRegister[[#This Row],[Residual Likelihood Level]]</f>
        <v>-- Select Impact ----- Select Likelihood --</v>
      </c>
      <c r="AL370" s="22" t="str">
        <f t="shared" si="10"/>
        <v>Error</v>
      </c>
      <c r="AM370" s="22" t="str">
        <f>IF(RiskRegister[[#This Row],[Risk Status]]="Closed",RiskRegister[[#This Row],[Residual Impact Level]],RiskRegister[[#This Row],[Inherent Impact Level]])</f>
        <v>-- Select Impact --</v>
      </c>
      <c r="AN370" s="22" t="str">
        <f>IF(RiskRegister[[#This Row],[Risk Status]]="Closed",RiskRegister[[#This Row],[Residual Likelihood Level]],RiskRegister[[#This Row],[Inherent Likelihood Level]])</f>
        <v>-- Select Likelihood --</v>
      </c>
      <c r="AO370" s="22" t="str">
        <f>IF(RiskRegister[[#This Row],[Risk Status]]="Closed",RiskRegister[[#This Row],[Residual-I-L-Combo]],RiskRegister[[#This Row],[Inherent-I-L-Combo]])</f>
        <v>-- Select Impact ----- Select Likelihood --</v>
      </c>
      <c r="AP370" s="22" t="str">
        <f t="shared" si="11"/>
        <v>-- Error --</v>
      </c>
    </row>
    <row r="371" spans="1:42" s="18" customFormat="1" ht="64" x14ac:dyDescent="0.2">
      <c r="A371" s="18">
        <v>368</v>
      </c>
      <c r="G371" s="18" t="s">
        <v>87</v>
      </c>
      <c r="I371" s="18" t="s">
        <v>85</v>
      </c>
      <c r="L371" s="18" t="s">
        <v>112</v>
      </c>
      <c r="M371" s="19" t="str">
        <f>VLOOKUP(RiskRegister[[#This Row],[Inherent Impact Level]],'Rating factors'!$F$4:$G$9,2,FALSE)</f>
        <v>--- Error ---</v>
      </c>
      <c r="N371" s="18" t="s">
        <v>89</v>
      </c>
      <c r="O371" s="19" t="str">
        <f>VLOOKUP(RiskRegister[[#This Row],[Inherent Likelihood Level]],'Rating factors'!$F$16:$G$21,2,FALSE)</f>
        <v>--- Error ---</v>
      </c>
      <c r="P371" s="19" t="str">
        <f>IFERROR(VLOOKUP(RiskRegister[[#This Row],[Inherent Risk Rating]],'Rating factors'!$F$30:$G$44,2,FALSE),"-- Error --")</f>
        <v>-- Error --</v>
      </c>
      <c r="Q371" s="19" t="str">
        <f>IFERROR(RiskRegister[[#This Row],[Inherent Impact Rating]]*RiskRegister[[#This Row],[Inherent Likelihood Rating]],"-- Error --")</f>
        <v>-- Error --</v>
      </c>
      <c r="R371" s="18" t="s">
        <v>111</v>
      </c>
      <c r="T371" s="18" t="s">
        <v>112</v>
      </c>
      <c r="U371" s="19" t="str">
        <f>VLOOKUP(RiskRegister[[#This Row],[Residual Impact Level]],'Rating factors'!$F$4:$G$9,2,FALSE)</f>
        <v>--- Error ---</v>
      </c>
      <c r="V371" s="18" t="s">
        <v>89</v>
      </c>
      <c r="W371" s="19" t="str">
        <f>VLOOKUP(RiskRegister[[#This Row],[Residual Likelihood Level]],'Rating factors'!$F$16:$G$21,2,FALSE)</f>
        <v>--- Error ---</v>
      </c>
      <c r="X371" s="19" t="str">
        <f>IFERROR(VLOOKUP(RiskRegister[[#This Row],[Residual Risk Rating]],'Rating factors'!$F$30:$G$44,2,FALSE),"-- Error --")</f>
        <v>-- Error --</v>
      </c>
      <c r="Y371" s="19" t="str">
        <f>IFERROR(RiskRegister[[#This Row],[Residual Impact Rating]]*RiskRegister[[#This Row],[Residual Likelihood Rating]],"-- Error --")</f>
        <v>-- Error --</v>
      </c>
      <c r="Z371" s="18" t="s">
        <v>113</v>
      </c>
      <c r="AB371" s="61"/>
      <c r="AD371" s="22" t="str">
        <f ca="1">IF(ISBLANK(RiskRegister[[#This Row],[Risk Due Date]]), "Missing Risk Due Date", IF(RiskRegister[[#This Row],[Risk Due Date]] &lt; TODAY(), "Overdue", "Not Overdue"))</f>
        <v>Missing Risk Due Date</v>
      </c>
      <c r="AF371" s="22" t="str">
        <f>IF(ISBLANK(RiskRegister[[#This Row],[Risk Due Date]]), "Missing Risk Due Date", TEXT(RiskRegister[[#This Row],[Risk Due Date]], "YYYY-MM"))</f>
        <v>Missing Risk Due Date</v>
      </c>
      <c r="AG371" s="22" t="str">
        <f>IF(RiskRegister[[#This Row],[Created Date]]="","Created Date missing",(TEXT(RiskRegister[[#This Row],[Created Date]],"mmm") &amp; "-" &amp; YEAR(RiskRegister[[#This Row],[Created Date]])))</f>
        <v>Created Date missing</v>
      </c>
      <c r="AH371" s="79">
        <f>IF(RiskRegister[[#This Row],[Risk Status]]="Closed",RiskRegister[[#This Row],[Risk Close Date]],RiskRegister[[#This Row],[Risk Due Date]])</f>
        <v>0</v>
      </c>
      <c r="AI371" s="79">
        <f>IF(RiskRegister[[#This Row],[Risk-Change-Date]]=0,DATE(2030,1,1),RiskRegister[[#This Row],[Risk-Change-Date]])</f>
        <v>47484</v>
      </c>
      <c r="AJ371" s="22" t="str">
        <f>RiskRegister[[#This Row],[Inherent Impact Level]]&amp;"-"&amp;RiskRegister[[#This Row],[Inherent Likelihood Level]]</f>
        <v>-- Select Impact ----- Select Likelihood --</v>
      </c>
      <c r="AK371" s="22" t="str">
        <f>RiskRegister[[#This Row],[Residual Impact Level]]&amp;"-"&amp;RiskRegister[[#This Row],[Residual Likelihood Level]]</f>
        <v>-- Select Impact ----- Select Likelihood --</v>
      </c>
      <c r="AL371" s="22" t="str">
        <f t="shared" si="10"/>
        <v>Error</v>
      </c>
      <c r="AM371" s="22" t="str">
        <f>IF(RiskRegister[[#This Row],[Risk Status]]="Closed",RiskRegister[[#This Row],[Residual Impact Level]],RiskRegister[[#This Row],[Inherent Impact Level]])</f>
        <v>-- Select Impact --</v>
      </c>
      <c r="AN371" s="22" t="str">
        <f>IF(RiskRegister[[#This Row],[Risk Status]]="Closed",RiskRegister[[#This Row],[Residual Likelihood Level]],RiskRegister[[#This Row],[Inherent Likelihood Level]])</f>
        <v>-- Select Likelihood --</v>
      </c>
      <c r="AO371" s="22" t="str">
        <f>IF(RiskRegister[[#This Row],[Risk Status]]="Closed",RiskRegister[[#This Row],[Residual-I-L-Combo]],RiskRegister[[#This Row],[Inherent-I-L-Combo]])</f>
        <v>-- Select Impact ----- Select Likelihood --</v>
      </c>
      <c r="AP371" s="22" t="str">
        <f t="shared" si="11"/>
        <v>-- Error --</v>
      </c>
    </row>
    <row r="372" spans="1:42" s="18" customFormat="1" ht="64" x14ac:dyDescent="0.2">
      <c r="A372" s="18">
        <v>369</v>
      </c>
      <c r="G372" s="18" t="s">
        <v>87</v>
      </c>
      <c r="I372" s="18" t="s">
        <v>85</v>
      </c>
      <c r="L372" s="18" t="s">
        <v>112</v>
      </c>
      <c r="M372" s="19" t="str">
        <f>VLOOKUP(RiskRegister[[#This Row],[Inherent Impact Level]],'Rating factors'!$F$4:$G$9,2,FALSE)</f>
        <v>--- Error ---</v>
      </c>
      <c r="N372" s="18" t="s">
        <v>89</v>
      </c>
      <c r="O372" s="19" t="str">
        <f>VLOOKUP(RiskRegister[[#This Row],[Inherent Likelihood Level]],'Rating factors'!$F$16:$G$21,2,FALSE)</f>
        <v>--- Error ---</v>
      </c>
      <c r="P372" s="19" t="str">
        <f>IFERROR(VLOOKUP(RiskRegister[[#This Row],[Inherent Risk Rating]],'Rating factors'!$F$30:$G$44,2,FALSE),"-- Error --")</f>
        <v>-- Error --</v>
      </c>
      <c r="Q372" s="19" t="str">
        <f>IFERROR(RiskRegister[[#This Row],[Inherent Impact Rating]]*RiskRegister[[#This Row],[Inherent Likelihood Rating]],"-- Error --")</f>
        <v>-- Error --</v>
      </c>
      <c r="R372" s="18" t="s">
        <v>111</v>
      </c>
      <c r="T372" s="18" t="s">
        <v>112</v>
      </c>
      <c r="U372" s="19" t="str">
        <f>VLOOKUP(RiskRegister[[#This Row],[Residual Impact Level]],'Rating factors'!$F$4:$G$9,2,FALSE)</f>
        <v>--- Error ---</v>
      </c>
      <c r="V372" s="18" t="s">
        <v>89</v>
      </c>
      <c r="W372" s="19" t="str">
        <f>VLOOKUP(RiskRegister[[#This Row],[Residual Likelihood Level]],'Rating factors'!$F$16:$G$21,2,FALSE)</f>
        <v>--- Error ---</v>
      </c>
      <c r="X372" s="19" t="str">
        <f>IFERROR(VLOOKUP(RiskRegister[[#This Row],[Residual Risk Rating]],'Rating factors'!$F$30:$G$44,2,FALSE),"-- Error --")</f>
        <v>-- Error --</v>
      </c>
      <c r="Y372" s="19" t="str">
        <f>IFERROR(RiskRegister[[#This Row],[Residual Impact Rating]]*RiskRegister[[#This Row],[Residual Likelihood Rating]],"-- Error --")</f>
        <v>-- Error --</v>
      </c>
      <c r="Z372" s="18" t="s">
        <v>113</v>
      </c>
      <c r="AB372" s="61"/>
      <c r="AD372" s="22" t="str">
        <f ca="1">IF(ISBLANK(RiskRegister[[#This Row],[Risk Due Date]]), "Missing Risk Due Date", IF(RiskRegister[[#This Row],[Risk Due Date]] &lt; TODAY(), "Overdue", "Not Overdue"))</f>
        <v>Missing Risk Due Date</v>
      </c>
      <c r="AF372" s="22" t="str">
        <f>IF(ISBLANK(RiskRegister[[#This Row],[Risk Due Date]]), "Missing Risk Due Date", TEXT(RiskRegister[[#This Row],[Risk Due Date]], "YYYY-MM"))</f>
        <v>Missing Risk Due Date</v>
      </c>
      <c r="AG372" s="22" t="str">
        <f>IF(RiskRegister[[#This Row],[Created Date]]="","Created Date missing",(TEXT(RiskRegister[[#This Row],[Created Date]],"mmm") &amp; "-" &amp; YEAR(RiskRegister[[#This Row],[Created Date]])))</f>
        <v>Created Date missing</v>
      </c>
      <c r="AH372" s="79">
        <f>IF(RiskRegister[[#This Row],[Risk Status]]="Closed",RiskRegister[[#This Row],[Risk Close Date]],RiskRegister[[#This Row],[Risk Due Date]])</f>
        <v>0</v>
      </c>
      <c r="AI372" s="79">
        <f>IF(RiskRegister[[#This Row],[Risk-Change-Date]]=0,DATE(2030,1,1),RiskRegister[[#This Row],[Risk-Change-Date]])</f>
        <v>47484</v>
      </c>
      <c r="AJ372" s="22" t="str">
        <f>RiskRegister[[#This Row],[Inherent Impact Level]]&amp;"-"&amp;RiskRegister[[#This Row],[Inherent Likelihood Level]]</f>
        <v>-- Select Impact ----- Select Likelihood --</v>
      </c>
      <c r="AK372" s="22" t="str">
        <f>RiskRegister[[#This Row],[Residual Impact Level]]&amp;"-"&amp;RiskRegister[[#This Row],[Residual Likelihood Level]]</f>
        <v>-- Select Impact ----- Select Likelihood --</v>
      </c>
      <c r="AL372" s="22" t="str">
        <f t="shared" si="10"/>
        <v>Error</v>
      </c>
      <c r="AM372" s="22" t="str">
        <f>IF(RiskRegister[[#This Row],[Risk Status]]="Closed",RiskRegister[[#This Row],[Residual Impact Level]],RiskRegister[[#This Row],[Inherent Impact Level]])</f>
        <v>-- Select Impact --</v>
      </c>
      <c r="AN372" s="22" t="str">
        <f>IF(RiskRegister[[#This Row],[Risk Status]]="Closed",RiskRegister[[#This Row],[Residual Likelihood Level]],RiskRegister[[#This Row],[Inherent Likelihood Level]])</f>
        <v>-- Select Likelihood --</v>
      </c>
      <c r="AO372" s="22" t="str">
        <f>IF(RiskRegister[[#This Row],[Risk Status]]="Closed",RiskRegister[[#This Row],[Residual-I-L-Combo]],RiskRegister[[#This Row],[Inherent-I-L-Combo]])</f>
        <v>-- Select Impact ----- Select Likelihood --</v>
      </c>
      <c r="AP372" s="22" t="str">
        <f t="shared" si="11"/>
        <v>-- Error --</v>
      </c>
    </row>
    <row r="373" spans="1:42" s="18" customFormat="1" ht="64" x14ac:dyDescent="0.2">
      <c r="A373" s="18">
        <v>370</v>
      </c>
      <c r="G373" s="18" t="s">
        <v>87</v>
      </c>
      <c r="I373" s="18" t="s">
        <v>85</v>
      </c>
      <c r="L373" s="18" t="s">
        <v>112</v>
      </c>
      <c r="M373" s="19" t="str">
        <f>VLOOKUP(RiskRegister[[#This Row],[Inherent Impact Level]],'Rating factors'!$F$4:$G$9,2,FALSE)</f>
        <v>--- Error ---</v>
      </c>
      <c r="N373" s="18" t="s">
        <v>89</v>
      </c>
      <c r="O373" s="19" t="str">
        <f>VLOOKUP(RiskRegister[[#This Row],[Inherent Likelihood Level]],'Rating factors'!$F$16:$G$21,2,FALSE)</f>
        <v>--- Error ---</v>
      </c>
      <c r="P373" s="19" t="str">
        <f>IFERROR(VLOOKUP(RiskRegister[[#This Row],[Inherent Risk Rating]],'Rating factors'!$F$30:$G$44,2,FALSE),"-- Error --")</f>
        <v>-- Error --</v>
      </c>
      <c r="Q373" s="19" t="str">
        <f>IFERROR(RiskRegister[[#This Row],[Inherent Impact Rating]]*RiskRegister[[#This Row],[Inherent Likelihood Rating]],"-- Error --")</f>
        <v>-- Error --</v>
      </c>
      <c r="R373" s="18" t="s">
        <v>111</v>
      </c>
      <c r="T373" s="18" t="s">
        <v>112</v>
      </c>
      <c r="U373" s="19" t="str">
        <f>VLOOKUP(RiskRegister[[#This Row],[Residual Impact Level]],'Rating factors'!$F$4:$G$9,2,FALSE)</f>
        <v>--- Error ---</v>
      </c>
      <c r="V373" s="18" t="s">
        <v>89</v>
      </c>
      <c r="W373" s="19" t="str">
        <f>VLOOKUP(RiskRegister[[#This Row],[Residual Likelihood Level]],'Rating factors'!$F$16:$G$21,2,FALSE)</f>
        <v>--- Error ---</v>
      </c>
      <c r="X373" s="19" t="str">
        <f>IFERROR(VLOOKUP(RiskRegister[[#This Row],[Residual Risk Rating]],'Rating factors'!$F$30:$G$44,2,FALSE),"-- Error --")</f>
        <v>-- Error --</v>
      </c>
      <c r="Y373" s="19" t="str">
        <f>IFERROR(RiskRegister[[#This Row],[Residual Impact Rating]]*RiskRegister[[#This Row],[Residual Likelihood Rating]],"-- Error --")</f>
        <v>-- Error --</v>
      </c>
      <c r="Z373" s="18" t="s">
        <v>113</v>
      </c>
      <c r="AB373" s="61"/>
      <c r="AD373" s="22" t="str">
        <f ca="1">IF(ISBLANK(RiskRegister[[#This Row],[Risk Due Date]]), "Missing Risk Due Date", IF(RiskRegister[[#This Row],[Risk Due Date]] &lt; TODAY(), "Overdue", "Not Overdue"))</f>
        <v>Missing Risk Due Date</v>
      </c>
      <c r="AF373" s="22" t="str">
        <f>IF(ISBLANK(RiskRegister[[#This Row],[Risk Due Date]]), "Missing Risk Due Date", TEXT(RiskRegister[[#This Row],[Risk Due Date]], "YYYY-MM"))</f>
        <v>Missing Risk Due Date</v>
      </c>
      <c r="AG373" s="22" t="str">
        <f>IF(RiskRegister[[#This Row],[Created Date]]="","Created Date missing",(TEXT(RiskRegister[[#This Row],[Created Date]],"mmm") &amp; "-" &amp; YEAR(RiskRegister[[#This Row],[Created Date]])))</f>
        <v>Created Date missing</v>
      </c>
      <c r="AH373" s="79">
        <f>IF(RiskRegister[[#This Row],[Risk Status]]="Closed",RiskRegister[[#This Row],[Risk Close Date]],RiskRegister[[#This Row],[Risk Due Date]])</f>
        <v>0</v>
      </c>
      <c r="AI373" s="79">
        <f>IF(RiskRegister[[#This Row],[Risk-Change-Date]]=0,DATE(2030,1,1),RiskRegister[[#This Row],[Risk-Change-Date]])</f>
        <v>47484</v>
      </c>
      <c r="AJ373" s="22" t="str">
        <f>RiskRegister[[#This Row],[Inherent Impact Level]]&amp;"-"&amp;RiskRegister[[#This Row],[Inherent Likelihood Level]]</f>
        <v>-- Select Impact ----- Select Likelihood --</v>
      </c>
      <c r="AK373" s="22" t="str">
        <f>RiskRegister[[#This Row],[Residual Impact Level]]&amp;"-"&amp;RiskRegister[[#This Row],[Residual Likelihood Level]]</f>
        <v>-- Select Impact ----- Select Likelihood --</v>
      </c>
      <c r="AL373" s="22" t="str">
        <f t="shared" si="10"/>
        <v>Error</v>
      </c>
      <c r="AM373" s="22" t="str">
        <f>IF(RiskRegister[[#This Row],[Risk Status]]="Closed",RiskRegister[[#This Row],[Residual Impact Level]],RiskRegister[[#This Row],[Inherent Impact Level]])</f>
        <v>-- Select Impact --</v>
      </c>
      <c r="AN373" s="22" t="str">
        <f>IF(RiskRegister[[#This Row],[Risk Status]]="Closed",RiskRegister[[#This Row],[Residual Likelihood Level]],RiskRegister[[#This Row],[Inherent Likelihood Level]])</f>
        <v>-- Select Likelihood --</v>
      </c>
      <c r="AO373" s="22" t="str">
        <f>IF(RiskRegister[[#This Row],[Risk Status]]="Closed",RiskRegister[[#This Row],[Residual-I-L-Combo]],RiskRegister[[#This Row],[Inherent-I-L-Combo]])</f>
        <v>-- Select Impact ----- Select Likelihood --</v>
      </c>
      <c r="AP373" s="22" t="str">
        <f t="shared" si="11"/>
        <v>-- Error --</v>
      </c>
    </row>
    <row r="374" spans="1:42" s="18" customFormat="1" ht="64" x14ac:dyDescent="0.2">
      <c r="A374" s="18">
        <v>371</v>
      </c>
      <c r="G374" s="18" t="s">
        <v>87</v>
      </c>
      <c r="I374" s="18" t="s">
        <v>85</v>
      </c>
      <c r="L374" s="18" t="s">
        <v>112</v>
      </c>
      <c r="M374" s="19" t="str">
        <f>VLOOKUP(RiskRegister[[#This Row],[Inherent Impact Level]],'Rating factors'!$F$4:$G$9,2,FALSE)</f>
        <v>--- Error ---</v>
      </c>
      <c r="N374" s="18" t="s">
        <v>89</v>
      </c>
      <c r="O374" s="19" t="str">
        <f>VLOOKUP(RiskRegister[[#This Row],[Inherent Likelihood Level]],'Rating factors'!$F$16:$G$21,2,FALSE)</f>
        <v>--- Error ---</v>
      </c>
      <c r="P374" s="19" t="str">
        <f>IFERROR(VLOOKUP(RiskRegister[[#This Row],[Inherent Risk Rating]],'Rating factors'!$F$30:$G$44,2,FALSE),"-- Error --")</f>
        <v>-- Error --</v>
      </c>
      <c r="Q374" s="19" t="str">
        <f>IFERROR(RiskRegister[[#This Row],[Inherent Impact Rating]]*RiskRegister[[#This Row],[Inherent Likelihood Rating]],"-- Error --")</f>
        <v>-- Error --</v>
      </c>
      <c r="R374" s="18" t="s">
        <v>111</v>
      </c>
      <c r="T374" s="18" t="s">
        <v>112</v>
      </c>
      <c r="U374" s="19" t="str">
        <f>VLOOKUP(RiskRegister[[#This Row],[Residual Impact Level]],'Rating factors'!$F$4:$G$9,2,FALSE)</f>
        <v>--- Error ---</v>
      </c>
      <c r="V374" s="18" t="s">
        <v>89</v>
      </c>
      <c r="W374" s="19" t="str">
        <f>VLOOKUP(RiskRegister[[#This Row],[Residual Likelihood Level]],'Rating factors'!$F$16:$G$21,2,FALSE)</f>
        <v>--- Error ---</v>
      </c>
      <c r="X374" s="19" t="str">
        <f>IFERROR(VLOOKUP(RiskRegister[[#This Row],[Residual Risk Rating]],'Rating factors'!$F$30:$G$44,2,FALSE),"-- Error --")</f>
        <v>-- Error --</v>
      </c>
      <c r="Y374" s="19" t="str">
        <f>IFERROR(RiskRegister[[#This Row],[Residual Impact Rating]]*RiskRegister[[#This Row],[Residual Likelihood Rating]],"-- Error --")</f>
        <v>-- Error --</v>
      </c>
      <c r="Z374" s="18" t="s">
        <v>113</v>
      </c>
      <c r="AB374" s="61"/>
      <c r="AD374" s="22" t="str">
        <f ca="1">IF(ISBLANK(RiskRegister[[#This Row],[Risk Due Date]]), "Missing Risk Due Date", IF(RiskRegister[[#This Row],[Risk Due Date]] &lt; TODAY(), "Overdue", "Not Overdue"))</f>
        <v>Missing Risk Due Date</v>
      </c>
      <c r="AF374" s="22" t="str">
        <f>IF(ISBLANK(RiskRegister[[#This Row],[Risk Due Date]]), "Missing Risk Due Date", TEXT(RiskRegister[[#This Row],[Risk Due Date]], "YYYY-MM"))</f>
        <v>Missing Risk Due Date</v>
      </c>
      <c r="AG374" s="22" t="str">
        <f>IF(RiskRegister[[#This Row],[Created Date]]="","Created Date missing",(TEXT(RiskRegister[[#This Row],[Created Date]],"mmm") &amp; "-" &amp; YEAR(RiskRegister[[#This Row],[Created Date]])))</f>
        <v>Created Date missing</v>
      </c>
      <c r="AH374" s="79">
        <f>IF(RiskRegister[[#This Row],[Risk Status]]="Closed",RiskRegister[[#This Row],[Risk Close Date]],RiskRegister[[#This Row],[Risk Due Date]])</f>
        <v>0</v>
      </c>
      <c r="AI374" s="79">
        <f>IF(RiskRegister[[#This Row],[Risk-Change-Date]]=0,DATE(2030,1,1),RiskRegister[[#This Row],[Risk-Change-Date]])</f>
        <v>47484</v>
      </c>
      <c r="AJ374" s="22" t="str">
        <f>RiskRegister[[#This Row],[Inherent Impact Level]]&amp;"-"&amp;RiskRegister[[#This Row],[Inherent Likelihood Level]]</f>
        <v>-- Select Impact ----- Select Likelihood --</v>
      </c>
      <c r="AK374" s="22" t="str">
        <f>RiskRegister[[#This Row],[Residual Impact Level]]&amp;"-"&amp;RiskRegister[[#This Row],[Residual Likelihood Level]]</f>
        <v>-- Select Impact ----- Select Likelihood --</v>
      </c>
      <c r="AL374" s="22" t="str">
        <f t="shared" si="10"/>
        <v>Error</v>
      </c>
      <c r="AM374" s="22" t="str">
        <f>IF(RiskRegister[[#This Row],[Risk Status]]="Closed",RiskRegister[[#This Row],[Residual Impact Level]],RiskRegister[[#This Row],[Inherent Impact Level]])</f>
        <v>-- Select Impact --</v>
      </c>
      <c r="AN374" s="22" t="str">
        <f>IF(RiskRegister[[#This Row],[Risk Status]]="Closed",RiskRegister[[#This Row],[Residual Likelihood Level]],RiskRegister[[#This Row],[Inherent Likelihood Level]])</f>
        <v>-- Select Likelihood --</v>
      </c>
      <c r="AO374" s="22" t="str">
        <f>IF(RiskRegister[[#This Row],[Risk Status]]="Closed",RiskRegister[[#This Row],[Residual-I-L-Combo]],RiskRegister[[#This Row],[Inherent-I-L-Combo]])</f>
        <v>-- Select Impact ----- Select Likelihood --</v>
      </c>
      <c r="AP374" s="22" t="str">
        <f t="shared" si="11"/>
        <v>-- Error --</v>
      </c>
    </row>
    <row r="375" spans="1:42" s="18" customFormat="1" ht="64" x14ac:dyDescent="0.2">
      <c r="A375" s="18">
        <v>372</v>
      </c>
      <c r="G375" s="18" t="s">
        <v>87</v>
      </c>
      <c r="I375" s="18" t="s">
        <v>85</v>
      </c>
      <c r="L375" s="18" t="s">
        <v>112</v>
      </c>
      <c r="M375" s="19" t="str">
        <f>VLOOKUP(RiskRegister[[#This Row],[Inherent Impact Level]],'Rating factors'!$F$4:$G$9,2,FALSE)</f>
        <v>--- Error ---</v>
      </c>
      <c r="N375" s="18" t="s">
        <v>89</v>
      </c>
      <c r="O375" s="19" t="str">
        <f>VLOOKUP(RiskRegister[[#This Row],[Inherent Likelihood Level]],'Rating factors'!$F$16:$G$21,2,FALSE)</f>
        <v>--- Error ---</v>
      </c>
      <c r="P375" s="19" t="str">
        <f>IFERROR(VLOOKUP(RiskRegister[[#This Row],[Inherent Risk Rating]],'Rating factors'!$F$30:$G$44,2,FALSE),"-- Error --")</f>
        <v>-- Error --</v>
      </c>
      <c r="Q375" s="19" t="str">
        <f>IFERROR(RiskRegister[[#This Row],[Inherent Impact Rating]]*RiskRegister[[#This Row],[Inherent Likelihood Rating]],"-- Error --")</f>
        <v>-- Error --</v>
      </c>
      <c r="R375" s="18" t="s">
        <v>111</v>
      </c>
      <c r="T375" s="18" t="s">
        <v>112</v>
      </c>
      <c r="U375" s="19" t="str">
        <f>VLOOKUP(RiskRegister[[#This Row],[Residual Impact Level]],'Rating factors'!$F$4:$G$9,2,FALSE)</f>
        <v>--- Error ---</v>
      </c>
      <c r="V375" s="18" t="s">
        <v>89</v>
      </c>
      <c r="W375" s="19" t="str">
        <f>VLOOKUP(RiskRegister[[#This Row],[Residual Likelihood Level]],'Rating factors'!$F$16:$G$21,2,FALSE)</f>
        <v>--- Error ---</v>
      </c>
      <c r="X375" s="19" t="str">
        <f>IFERROR(VLOOKUP(RiskRegister[[#This Row],[Residual Risk Rating]],'Rating factors'!$F$30:$G$44,2,FALSE),"-- Error --")</f>
        <v>-- Error --</v>
      </c>
      <c r="Y375" s="19" t="str">
        <f>IFERROR(RiskRegister[[#This Row],[Residual Impact Rating]]*RiskRegister[[#This Row],[Residual Likelihood Rating]],"-- Error --")</f>
        <v>-- Error --</v>
      </c>
      <c r="Z375" s="18" t="s">
        <v>113</v>
      </c>
      <c r="AB375" s="61"/>
      <c r="AD375" s="22" t="str">
        <f ca="1">IF(ISBLANK(RiskRegister[[#This Row],[Risk Due Date]]), "Missing Risk Due Date", IF(RiskRegister[[#This Row],[Risk Due Date]] &lt; TODAY(), "Overdue", "Not Overdue"))</f>
        <v>Missing Risk Due Date</v>
      </c>
      <c r="AF375" s="22" t="str">
        <f>IF(ISBLANK(RiskRegister[[#This Row],[Risk Due Date]]), "Missing Risk Due Date", TEXT(RiskRegister[[#This Row],[Risk Due Date]], "YYYY-MM"))</f>
        <v>Missing Risk Due Date</v>
      </c>
      <c r="AG375" s="22" t="str">
        <f>IF(RiskRegister[[#This Row],[Created Date]]="","Created Date missing",(TEXT(RiskRegister[[#This Row],[Created Date]],"mmm") &amp; "-" &amp; YEAR(RiskRegister[[#This Row],[Created Date]])))</f>
        <v>Created Date missing</v>
      </c>
      <c r="AH375" s="79">
        <f>IF(RiskRegister[[#This Row],[Risk Status]]="Closed",RiskRegister[[#This Row],[Risk Close Date]],RiskRegister[[#This Row],[Risk Due Date]])</f>
        <v>0</v>
      </c>
      <c r="AI375" s="79">
        <f>IF(RiskRegister[[#This Row],[Risk-Change-Date]]=0,DATE(2030,1,1),RiskRegister[[#This Row],[Risk-Change-Date]])</f>
        <v>47484</v>
      </c>
      <c r="AJ375" s="22" t="str">
        <f>RiskRegister[[#This Row],[Inherent Impact Level]]&amp;"-"&amp;RiskRegister[[#This Row],[Inherent Likelihood Level]]</f>
        <v>-- Select Impact ----- Select Likelihood --</v>
      </c>
      <c r="AK375" s="22" t="str">
        <f>RiskRegister[[#This Row],[Residual Impact Level]]&amp;"-"&amp;RiskRegister[[#This Row],[Residual Likelihood Level]]</f>
        <v>-- Select Impact ----- Select Likelihood --</v>
      </c>
      <c r="AL375" s="22" t="str">
        <f t="shared" si="10"/>
        <v>Error</v>
      </c>
      <c r="AM375" s="22" t="str">
        <f>IF(RiskRegister[[#This Row],[Risk Status]]="Closed",RiskRegister[[#This Row],[Residual Impact Level]],RiskRegister[[#This Row],[Inherent Impact Level]])</f>
        <v>-- Select Impact --</v>
      </c>
      <c r="AN375" s="22" t="str">
        <f>IF(RiskRegister[[#This Row],[Risk Status]]="Closed",RiskRegister[[#This Row],[Residual Likelihood Level]],RiskRegister[[#This Row],[Inherent Likelihood Level]])</f>
        <v>-- Select Likelihood --</v>
      </c>
      <c r="AO375" s="22" t="str">
        <f>IF(RiskRegister[[#This Row],[Risk Status]]="Closed",RiskRegister[[#This Row],[Residual-I-L-Combo]],RiskRegister[[#This Row],[Inherent-I-L-Combo]])</f>
        <v>-- Select Impact ----- Select Likelihood --</v>
      </c>
      <c r="AP375" s="22" t="str">
        <f t="shared" si="11"/>
        <v>-- Error --</v>
      </c>
    </row>
    <row r="376" spans="1:42" s="18" customFormat="1" ht="64" x14ac:dyDescent="0.2">
      <c r="A376" s="18">
        <v>373</v>
      </c>
      <c r="G376" s="18" t="s">
        <v>87</v>
      </c>
      <c r="I376" s="18" t="s">
        <v>85</v>
      </c>
      <c r="L376" s="18" t="s">
        <v>112</v>
      </c>
      <c r="M376" s="19" t="str">
        <f>VLOOKUP(RiskRegister[[#This Row],[Inherent Impact Level]],'Rating factors'!$F$4:$G$9,2,FALSE)</f>
        <v>--- Error ---</v>
      </c>
      <c r="N376" s="18" t="s">
        <v>89</v>
      </c>
      <c r="O376" s="19" t="str">
        <f>VLOOKUP(RiskRegister[[#This Row],[Inherent Likelihood Level]],'Rating factors'!$F$16:$G$21,2,FALSE)</f>
        <v>--- Error ---</v>
      </c>
      <c r="P376" s="19" t="str">
        <f>IFERROR(VLOOKUP(RiskRegister[[#This Row],[Inherent Risk Rating]],'Rating factors'!$F$30:$G$44,2,FALSE),"-- Error --")</f>
        <v>-- Error --</v>
      </c>
      <c r="Q376" s="19" t="str">
        <f>IFERROR(RiskRegister[[#This Row],[Inherent Impact Rating]]*RiskRegister[[#This Row],[Inherent Likelihood Rating]],"-- Error --")</f>
        <v>-- Error --</v>
      </c>
      <c r="R376" s="18" t="s">
        <v>111</v>
      </c>
      <c r="T376" s="18" t="s">
        <v>112</v>
      </c>
      <c r="U376" s="19" t="str">
        <f>VLOOKUP(RiskRegister[[#This Row],[Residual Impact Level]],'Rating factors'!$F$4:$G$9,2,FALSE)</f>
        <v>--- Error ---</v>
      </c>
      <c r="V376" s="18" t="s">
        <v>89</v>
      </c>
      <c r="W376" s="19" t="str">
        <f>VLOOKUP(RiskRegister[[#This Row],[Residual Likelihood Level]],'Rating factors'!$F$16:$G$21,2,FALSE)</f>
        <v>--- Error ---</v>
      </c>
      <c r="X376" s="19" t="str">
        <f>IFERROR(VLOOKUP(RiskRegister[[#This Row],[Residual Risk Rating]],'Rating factors'!$F$30:$G$44,2,FALSE),"-- Error --")</f>
        <v>-- Error --</v>
      </c>
      <c r="Y376" s="19" t="str">
        <f>IFERROR(RiskRegister[[#This Row],[Residual Impact Rating]]*RiskRegister[[#This Row],[Residual Likelihood Rating]],"-- Error --")</f>
        <v>-- Error --</v>
      </c>
      <c r="Z376" s="18" t="s">
        <v>113</v>
      </c>
      <c r="AB376" s="61"/>
      <c r="AD376" s="22" t="str">
        <f ca="1">IF(ISBLANK(RiskRegister[[#This Row],[Risk Due Date]]), "Missing Risk Due Date", IF(RiskRegister[[#This Row],[Risk Due Date]] &lt; TODAY(), "Overdue", "Not Overdue"))</f>
        <v>Missing Risk Due Date</v>
      </c>
      <c r="AF376" s="22" t="str">
        <f>IF(ISBLANK(RiskRegister[[#This Row],[Risk Due Date]]), "Missing Risk Due Date", TEXT(RiskRegister[[#This Row],[Risk Due Date]], "YYYY-MM"))</f>
        <v>Missing Risk Due Date</v>
      </c>
      <c r="AG376" s="22" t="str">
        <f>IF(RiskRegister[[#This Row],[Created Date]]="","Created Date missing",(TEXT(RiskRegister[[#This Row],[Created Date]],"mmm") &amp; "-" &amp; YEAR(RiskRegister[[#This Row],[Created Date]])))</f>
        <v>Created Date missing</v>
      </c>
      <c r="AH376" s="79">
        <f>IF(RiskRegister[[#This Row],[Risk Status]]="Closed",RiskRegister[[#This Row],[Risk Close Date]],RiskRegister[[#This Row],[Risk Due Date]])</f>
        <v>0</v>
      </c>
      <c r="AI376" s="79">
        <f>IF(RiskRegister[[#This Row],[Risk-Change-Date]]=0,DATE(2030,1,1),RiskRegister[[#This Row],[Risk-Change-Date]])</f>
        <v>47484</v>
      </c>
      <c r="AJ376" s="22" t="str">
        <f>RiskRegister[[#This Row],[Inherent Impact Level]]&amp;"-"&amp;RiskRegister[[#This Row],[Inherent Likelihood Level]]</f>
        <v>-- Select Impact ----- Select Likelihood --</v>
      </c>
      <c r="AK376" s="22" t="str">
        <f>RiskRegister[[#This Row],[Residual Impact Level]]&amp;"-"&amp;RiskRegister[[#This Row],[Residual Likelihood Level]]</f>
        <v>-- Select Impact ----- Select Likelihood --</v>
      </c>
      <c r="AL376" s="22" t="str">
        <f t="shared" si="10"/>
        <v>Error</v>
      </c>
      <c r="AM376" s="22" t="str">
        <f>IF(RiskRegister[[#This Row],[Risk Status]]="Closed",RiskRegister[[#This Row],[Residual Impact Level]],RiskRegister[[#This Row],[Inherent Impact Level]])</f>
        <v>-- Select Impact --</v>
      </c>
      <c r="AN376" s="22" t="str">
        <f>IF(RiskRegister[[#This Row],[Risk Status]]="Closed",RiskRegister[[#This Row],[Residual Likelihood Level]],RiskRegister[[#This Row],[Inherent Likelihood Level]])</f>
        <v>-- Select Likelihood --</v>
      </c>
      <c r="AO376" s="22" t="str">
        <f>IF(RiskRegister[[#This Row],[Risk Status]]="Closed",RiskRegister[[#This Row],[Residual-I-L-Combo]],RiskRegister[[#This Row],[Inherent-I-L-Combo]])</f>
        <v>-- Select Impact ----- Select Likelihood --</v>
      </c>
      <c r="AP376" s="22" t="str">
        <f t="shared" si="11"/>
        <v>-- Error --</v>
      </c>
    </row>
    <row r="377" spans="1:42" s="18" customFormat="1" ht="64" x14ac:dyDescent="0.2">
      <c r="A377" s="18">
        <v>374</v>
      </c>
      <c r="G377" s="18" t="s">
        <v>87</v>
      </c>
      <c r="I377" s="18" t="s">
        <v>85</v>
      </c>
      <c r="L377" s="18" t="s">
        <v>112</v>
      </c>
      <c r="M377" s="19" t="str">
        <f>VLOOKUP(RiskRegister[[#This Row],[Inherent Impact Level]],'Rating factors'!$F$4:$G$9,2,FALSE)</f>
        <v>--- Error ---</v>
      </c>
      <c r="N377" s="18" t="s">
        <v>89</v>
      </c>
      <c r="O377" s="19" t="str">
        <f>VLOOKUP(RiskRegister[[#This Row],[Inherent Likelihood Level]],'Rating factors'!$F$16:$G$21,2,FALSE)</f>
        <v>--- Error ---</v>
      </c>
      <c r="P377" s="19" t="str">
        <f>IFERROR(VLOOKUP(RiskRegister[[#This Row],[Inherent Risk Rating]],'Rating factors'!$F$30:$G$44,2,FALSE),"-- Error --")</f>
        <v>-- Error --</v>
      </c>
      <c r="Q377" s="19" t="str">
        <f>IFERROR(RiskRegister[[#This Row],[Inherent Impact Rating]]*RiskRegister[[#This Row],[Inherent Likelihood Rating]],"-- Error --")</f>
        <v>-- Error --</v>
      </c>
      <c r="R377" s="18" t="s">
        <v>111</v>
      </c>
      <c r="T377" s="18" t="s">
        <v>112</v>
      </c>
      <c r="U377" s="19" t="str">
        <f>VLOOKUP(RiskRegister[[#This Row],[Residual Impact Level]],'Rating factors'!$F$4:$G$9,2,FALSE)</f>
        <v>--- Error ---</v>
      </c>
      <c r="V377" s="18" t="s">
        <v>89</v>
      </c>
      <c r="W377" s="19" t="str">
        <f>VLOOKUP(RiskRegister[[#This Row],[Residual Likelihood Level]],'Rating factors'!$F$16:$G$21,2,FALSE)</f>
        <v>--- Error ---</v>
      </c>
      <c r="X377" s="19" t="str">
        <f>IFERROR(VLOOKUP(RiskRegister[[#This Row],[Residual Risk Rating]],'Rating factors'!$F$30:$G$44,2,FALSE),"-- Error --")</f>
        <v>-- Error --</v>
      </c>
      <c r="Y377" s="19" t="str">
        <f>IFERROR(RiskRegister[[#This Row],[Residual Impact Rating]]*RiskRegister[[#This Row],[Residual Likelihood Rating]],"-- Error --")</f>
        <v>-- Error --</v>
      </c>
      <c r="Z377" s="18" t="s">
        <v>113</v>
      </c>
      <c r="AB377" s="61"/>
      <c r="AD377" s="22" t="str">
        <f ca="1">IF(ISBLANK(RiskRegister[[#This Row],[Risk Due Date]]), "Missing Risk Due Date", IF(RiskRegister[[#This Row],[Risk Due Date]] &lt; TODAY(), "Overdue", "Not Overdue"))</f>
        <v>Missing Risk Due Date</v>
      </c>
      <c r="AF377" s="22" t="str">
        <f>IF(ISBLANK(RiskRegister[[#This Row],[Risk Due Date]]), "Missing Risk Due Date", TEXT(RiskRegister[[#This Row],[Risk Due Date]], "YYYY-MM"))</f>
        <v>Missing Risk Due Date</v>
      </c>
      <c r="AG377" s="22" t="str">
        <f>IF(RiskRegister[[#This Row],[Created Date]]="","Created Date missing",(TEXT(RiskRegister[[#This Row],[Created Date]],"mmm") &amp; "-" &amp; YEAR(RiskRegister[[#This Row],[Created Date]])))</f>
        <v>Created Date missing</v>
      </c>
      <c r="AH377" s="79">
        <f>IF(RiskRegister[[#This Row],[Risk Status]]="Closed",RiskRegister[[#This Row],[Risk Close Date]],RiskRegister[[#This Row],[Risk Due Date]])</f>
        <v>0</v>
      </c>
      <c r="AI377" s="79">
        <f>IF(RiskRegister[[#This Row],[Risk-Change-Date]]=0,DATE(2030,1,1),RiskRegister[[#This Row],[Risk-Change-Date]])</f>
        <v>47484</v>
      </c>
      <c r="AJ377" s="22" t="str">
        <f>RiskRegister[[#This Row],[Inherent Impact Level]]&amp;"-"&amp;RiskRegister[[#This Row],[Inherent Likelihood Level]]</f>
        <v>-- Select Impact ----- Select Likelihood --</v>
      </c>
      <c r="AK377" s="22" t="str">
        <f>RiskRegister[[#This Row],[Residual Impact Level]]&amp;"-"&amp;RiskRegister[[#This Row],[Residual Likelihood Level]]</f>
        <v>-- Select Impact ----- Select Likelihood --</v>
      </c>
      <c r="AL377" s="22" t="str">
        <f t="shared" si="10"/>
        <v>Error</v>
      </c>
      <c r="AM377" s="22" t="str">
        <f>IF(RiskRegister[[#This Row],[Risk Status]]="Closed",RiskRegister[[#This Row],[Residual Impact Level]],RiskRegister[[#This Row],[Inherent Impact Level]])</f>
        <v>-- Select Impact --</v>
      </c>
      <c r="AN377" s="22" t="str">
        <f>IF(RiskRegister[[#This Row],[Risk Status]]="Closed",RiskRegister[[#This Row],[Residual Likelihood Level]],RiskRegister[[#This Row],[Inherent Likelihood Level]])</f>
        <v>-- Select Likelihood --</v>
      </c>
      <c r="AO377" s="22" t="str">
        <f>IF(RiskRegister[[#This Row],[Risk Status]]="Closed",RiskRegister[[#This Row],[Residual-I-L-Combo]],RiskRegister[[#This Row],[Inherent-I-L-Combo]])</f>
        <v>-- Select Impact ----- Select Likelihood --</v>
      </c>
      <c r="AP377" s="22" t="str">
        <f t="shared" si="11"/>
        <v>-- Error --</v>
      </c>
    </row>
    <row r="378" spans="1:42" s="18" customFormat="1" ht="64" x14ac:dyDescent="0.2">
      <c r="A378" s="18">
        <v>375</v>
      </c>
      <c r="G378" s="18" t="s">
        <v>87</v>
      </c>
      <c r="I378" s="18" t="s">
        <v>85</v>
      </c>
      <c r="L378" s="18" t="s">
        <v>112</v>
      </c>
      <c r="M378" s="19" t="str">
        <f>VLOOKUP(RiskRegister[[#This Row],[Inherent Impact Level]],'Rating factors'!$F$4:$G$9,2,FALSE)</f>
        <v>--- Error ---</v>
      </c>
      <c r="N378" s="18" t="s">
        <v>89</v>
      </c>
      <c r="O378" s="19" t="str">
        <f>VLOOKUP(RiskRegister[[#This Row],[Inherent Likelihood Level]],'Rating factors'!$F$16:$G$21,2,FALSE)</f>
        <v>--- Error ---</v>
      </c>
      <c r="P378" s="19" t="str">
        <f>IFERROR(VLOOKUP(RiskRegister[[#This Row],[Inherent Risk Rating]],'Rating factors'!$F$30:$G$44,2,FALSE),"-- Error --")</f>
        <v>-- Error --</v>
      </c>
      <c r="Q378" s="19" t="str">
        <f>IFERROR(RiskRegister[[#This Row],[Inherent Impact Rating]]*RiskRegister[[#This Row],[Inherent Likelihood Rating]],"-- Error --")</f>
        <v>-- Error --</v>
      </c>
      <c r="R378" s="18" t="s">
        <v>111</v>
      </c>
      <c r="T378" s="18" t="s">
        <v>112</v>
      </c>
      <c r="U378" s="19" t="str">
        <f>VLOOKUP(RiskRegister[[#This Row],[Residual Impact Level]],'Rating factors'!$F$4:$G$9,2,FALSE)</f>
        <v>--- Error ---</v>
      </c>
      <c r="V378" s="18" t="s">
        <v>89</v>
      </c>
      <c r="W378" s="19" t="str">
        <f>VLOOKUP(RiskRegister[[#This Row],[Residual Likelihood Level]],'Rating factors'!$F$16:$G$21,2,FALSE)</f>
        <v>--- Error ---</v>
      </c>
      <c r="X378" s="19" t="str">
        <f>IFERROR(VLOOKUP(RiskRegister[[#This Row],[Residual Risk Rating]],'Rating factors'!$F$30:$G$44,2,FALSE),"-- Error --")</f>
        <v>-- Error --</v>
      </c>
      <c r="Y378" s="19" t="str">
        <f>IFERROR(RiskRegister[[#This Row],[Residual Impact Rating]]*RiskRegister[[#This Row],[Residual Likelihood Rating]],"-- Error --")</f>
        <v>-- Error --</v>
      </c>
      <c r="Z378" s="18" t="s">
        <v>113</v>
      </c>
      <c r="AB378" s="61"/>
      <c r="AD378" s="22" t="str">
        <f ca="1">IF(ISBLANK(RiskRegister[[#This Row],[Risk Due Date]]), "Missing Risk Due Date", IF(RiskRegister[[#This Row],[Risk Due Date]] &lt; TODAY(), "Overdue", "Not Overdue"))</f>
        <v>Missing Risk Due Date</v>
      </c>
      <c r="AF378" s="22" t="str">
        <f>IF(ISBLANK(RiskRegister[[#This Row],[Risk Due Date]]), "Missing Risk Due Date", TEXT(RiskRegister[[#This Row],[Risk Due Date]], "YYYY-MM"))</f>
        <v>Missing Risk Due Date</v>
      </c>
      <c r="AG378" s="22" t="str">
        <f>IF(RiskRegister[[#This Row],[Created Date]]="","Created Date missing",(TEXT(RiskRegister[[#This Row],[Created Date]],"mmm") &amp; "-" &amp; YEAR(RiskRegister[[#This Row],[Created Date]])))</f>
        <v>Created Date missing</v>
      </c>
      <c r="AH378" s="79">
        <f>IF(RiskRegister[[#This Row],[Risk Status]]="Closed",RiskRegister[[#This Row],[Risk Close Date]],RiskRegister[[#This Row],[Risk Due Date]])</f>
        <v>0</v>
      </c>
      <c r="AI378" s="79">
        <f>IF(RiskRegister[[#This Row],[Risk-Change-Date]]=0,DATE(2030,1,1),RiskRegister[[#This Row],[Risk-Change-Date]])</f>
        <v>47484</v>
      </c>
      <c r="AJ378" s="22" t="str">
        <f>RiskRegister[[#This Row],[Inherent Impact Level]]&amp;"-"&amp;RiskRegister[[#This Row],[Inherent Likelihood Level]]</f>
        <v>-- Select Impact ----- Select Likelihood --</v>
      </c>
      <c r="AK378" s="22" t="str">
        <f>RiskRegister[[#This Row],[Residual Impact Level]]&amp;"-"&amp;RiskRegister[[#This Row],[Residual Likelihood Level]]</f>
        <v>-- Select Impact ----- Select Likelihood --</v>
      </c>
      <c r="AL378" s="22" t="str">
        <f t="shared" si="10"/>
        <v>Error</v>
      </c>
      <c r="AM378" s="22" t="str">
        <f>IF(RiskRegister[[#This Row],[Risk Status]]="Closed",RiskRegister[[#This Row],[Residual Impact Level]],RiskRegister[[#This Row],[Inherent Impact Level]])</f>
        <v>-- Select Impact --</v>
      </c>
      <c r="AN378" s="22" t="str">
        <f>IF(RiskRegister[[#This Row],[Risk Status]]="Closed",RiskRegister[[#This Row],[Residual Likelihood Level]],RiskRegister[[#This Row],[Inherent Likelihood Level]])</f>
        <v>-- Select Likelihood --</v>
      </c>
      <c r="AO378" s="22" t="str">
        <f>IF(RiskRegister[[#This Row],[Risk Status]]="Closed",RiskRegister[[#This Row],[Residual-I-L-Combo]],RiskRegister[[#This Row],[Inherent-I-L-Combo]])</f>
        <v>-- Select Impact ----- Select Likelihood --</v>
      </c>
      <c r="AP378" s="22" t="str">
        <f t="shared" si="11"/>
        <v>-- Error --</v>
      </c>
    </row>
    <row r="379" spans="1:42" s="18" customFormat="1" ht="64" x14ac:dyDescent="0.2">
      <c r="A379" s="18">
        <v>376</v>
      </c>
      <c r="G379" s="18" t="s">
        <v>87</v>
      </c>
      <c r="I379" s="18" t="s">
        <v>85</v>
      </c>
      <c r="L379" s="18" t="s">
        <v>112</v>
      </c>
      <c r="M379" s="19" t="str">
        <f>VLOOKUP(RiskRegister[[#This Row],[Inherent Impact Level]],'Rating factors'!$F$4:$G$9,2,FALSE)</f>
        <v>--- Error ---</v>
      </c>
      <c r="N379" s="18" t="s">
        <v>89</v>
      </c>
      <c r="O379" s="19" t="str">
        <f>VLOOKUP(RiskRegister[[#This Row],[Inherent Likelihood Level]],'Rating factors'!$F$16:$G$21,2,FALSE)</f>
        <v>--- Error ---</v>
      </c>
      <c r="P379" s="19" t="str">
        <f>IFERROR(VLOOKUP(RiskRegister[[#This Row],[Inherent Risk Rating]],'Rating factors'!$F$30:$G$44,2,FALSE),"-- Error --")</f>
        <v>-- Error --</v>
      </c>
      <c r="Q379" s="19" t="str">
        <f>IFERROR(RiskRegister[[#This Row],[Inherent Impact Rating]]*RiskRegister[[#This Row],[Inherent Likelihood Rating]],"-- Error --")</f>
        <v>-- Error --</v>
      </c>
      <c r="R379" s="18" t="s">
        <v>111</v>
      </c>
      <c r="T379" s="18" t="s">
        <v>112</v>
      </c>
      <c r="U379" s="19" t="str">
        <f>VLOOKUP(RiskRegister[[#This Row],[Residual Impact Level]],'Rating factors'!$F$4:$G$9,2,FALSE)</f>
        <v>--- Error ---</v>
      </c>
      <c r="V379" s="18" t="s">
        <v>89</v>
      </c>
      <c r="W379" s="19" t="str">
        <f>VLOOKUP(RiskRegister[[#This Row],[Residual Likelihood Level]],'Rating factors'!$F$16:$G$21,2,FALSE)</f>
        <v>--- Error ---</v>
      </c>
      <c r="X379" s="19" t="str">
        <f>IFERROR(VLOOKUP(RiskRegister[[#This Row],[Residual Risk Rating]],'Rating factors'!$F$30:$G$44,2,FALSE),"-- Error --")</f>
        <v>-- Error --</v>
      </c>
      <c r="Y379" s="19" t="str">
        <f>IFERROR(RiskRegister[[#This Row],[Residual Impact Rating]]*RiskRegister[[#This Row],[Residual Likelihood Rating]],"-- Error --")</f>
        <v>-- Error --</v>
      </c>
      <c r="Z379" s="18" t="s">
        <v>113</v>
      </c>
      <c r="AB379" s="61"/>
      <c r="AD379" s="22" t="str">
        <f ca="1">IF(ISBLANK(RiskRegister[[#This Row],[Risk Due Date]]), "Missing Risk Due Date", IF(RiskRegister[[#This Row],[Risk Due Date]] &lt; TODAY(), "Overdue", "Not Overdue"))</f>
        <v>Missing Risk Due Date</v>
      </c>
      <c r="AF379" s="22" t="str">
        <f>IF(ISBLANK(RiskRegister[[#This Row],[Risk Due Date]]), "Missing Risk Due Date", TEXT(RiskRegister[[#This Row],[Risk Due Date]], "YYYY-MM"))</f>
        <v>Missing Risk Due Date</v>
      </c>
      <c r="AG379" s="22" t="str">
        <f>IF(RiskRegister[[#This Row],[Created Date]]="","Created Date missing",(TEXT(RiskRegister[[#This Row],[Created Date]],"mmm") &amp; "-" &amp; YEAR(RiskRegister[[#This Row],[Created Date]])))</f>
        <v>Created Date missing</v>
      </c>
      <c r="AH379" s="79">
        <f>IF(RiskRegister[[#This Row],[Risk Status]]="Closed",RiskRegister[[#This Row],[Risk Close Date]],RiskRegister[[#This Row],[Risk Due Date]])</f>
        <v>0</v>
      </c>
      <c r="AI379" s="79">
        <f>IF(RiskRegister[[#This Row],[Risk-Change-Date]]=0,DATE(2030,1,1),RiskRegister[[#This Row],[Risk-Change-Date]])</f>
        <v>47484</v>
      </c>
      <c r="AJ379" s="22" t="str">
        <f>RiskRegister[[#This Row],[Inherent Impact Level]]&amp;"-"&amp;RiskRegister[[#This Row],[Inherent Likelihood Level]]</f>
        <v>-- Select Impact ----- Select Likelihood --</v>
      </c>
      <c r="AK379" s="22" t="str">
        <f>RiskRegister[[#This Row],[Residual Impact Level]]&amp;"-"&amp;RiskRegister[[#This Row],[Residual Likelihood Level]]</f>
        <v>-- Select Impact ----- Select Likelihood --</v>
      </c>
      <c r="AL379" s="22" t="str">
        <f t="shared" si="10"/>
        <v>Error</v>
      </c>
      <c r="AM379" s="22" t="str">
        <f>IF(RiskRegister[[#This Row],[Risk Status]]="Closed",RiskRegister[[#This Row],[Residual Impact Level]],RiskRegister[[#This Row],[Inherent Impact Level]])</f>
        <v>-- Select Impact --</v>
      </c>
      <c r="AN379" s="22" t="str">
        <f>IF(RiskRegister[[#This Row],[Risk Status]]="Closed",RiskRegister[[#This Row],[Residual Likelihood Level]],RiskRegister[[#This Row],[Inherent Likelihood Level]])</f>
        <v>-- Select Likelihood --</v>
      </c>
      <c r="AO379" s="22" t="str">
        <f>IF(RiskRegister[[#This Row],[Risk Status]]="Closed",RiskRegister[[#This Row],[Residual-I-L-Combo]],RiskRegister[[#This Row],[Inherent-I-L-Combo]])</f>
        <v>-- Select Impact ----- Select Likelihood --</v>
      </c>
      <c r="AP379" s="22" t="str">
        <f t="shared" si="11"/>
        <v>-- Error --</v>
      </c>
    </row>
    <row r="380" spans="1:42" s="18" customFormat="1" ht="64" x14ac:dyDescent="0.2">
      <c r="A380" s="18">
        <v>377</v>
      </c>
      <c r="G380" s="18" t="s">
        <v>87</v>
      </c>
      <c r="I380" s="18" t="s">
        <v>85</v>
      </c>
      <c r="L380" s="18" t="s">
        <v>112</v>
      </c>
      <c r="M380" s="19" t="str">
        <f>VLOOKUP(RiskRegister[[#This Row],[Inherent Impact Level]],'Rating factors'!$F$4:$G$9,2,FALSE)</f>
        <v>--- Error ---</v>
      </c>
      <c r="N380" s="18" t="s">
        <v>89</v>
      </c>
      <c r="O380" s="19" t="str">
        <f>VLOOKUP(RiskRegister[[#This Row],[Inherent Likelihood Level]],'Rating factors'!$F$16:$G$21,2,FALSE)</f>
        <v>--- Error ---</v>
      </c>
      <c r="P380" s="19" t="str">
        <f>IFERROR(VLOOKUP(RiskRegister[[#This Row],[Inherent Risk Rating]],'Rating factors'!$F$30:$G$44,2,FALSE),"-- Error --")</f>
        <v>-- Error --</v>
      </c>
      <c r="Q380" s="19" t="str">
        <f>IFERROR(RiskRegister[[#This Row],[Inherent Impact Rating]]*RiskRegister[[#This Row],[Inherent Likelihood Rating]],"-- Error --")</f>
        <v>-- Error --</v>
      </c>
      <c r="R380" s="18" t="s">
        <v>111</v>
      </c>
      <c r="T380" s="18" t="s">
        <v>112</v>
      </c>
      <c r="U380" s="19" t="str">
        <f>VLOOKUP(RiskRegister[[#This Row],[Residual Impact Level]],'Rating factors'!$F$4:$G$9,2,FALSE)</f>
        <v>--- Error ---</v>
      </c>
      <c r="V380" s="18" t="s">
        <v>89</v>
      </c>
      <c r="W380" s="19" t="str">
        <f>VLOOKUP(RiskRegister[[#This Row],[Residual Likelihood Level]],'Rating factors'!$F$16:$G$21,2,FALSE)</f>
        <v>--- Error ---</v>
      </c>
      <c r="X380" s="19" t="str">
        <f>IFERROR(VLOOKUP(RiskRegister[[#This Row],[Residual Risk Rating]],'Rating factors'!$F$30:$G$44,2,FALSE),"-- Error --")</f>
        <v>-- Error --</v>
      </c>
      <c r="Y380" s="19" t="str">
        <f>IFERROR(RiskRegister[[#This Row],[Residual Impact Rating]]*RiskRegister[[#This Row],[Residual Likelihood Rating]],"-- Error --")</f>
        <v>-- Error --</v>
      </c>
      <c r="Z380" s="18" t="s">
        <v>113</v>
      </c>
      <c r="AB380" s="61"/>
      <c r="AD380" s="22" t="str">
        <f ca="1">IF(ISBLANK(RiskRegister[[#This Row],[Risk Due Date]]), "Missing Risk Due Date", IF(RiskRegister[[#This Row],[Risk Due Date]] &lt; TODAY(), "Overdue", "Not Overdue"))</f>
        <v>Missing Risk Due Date</v>
      </c>
      <c r="AF380" s="22" t="str">
        <f>IF(ISBLANK(RiskRegister[[#This Row],[Risk Due Date]]), "Missing Risk Due Date", TEXT(RiskRegister[[#This Row],[Risk Due Date]], "YYYY-MM"))</f>
        <v>Missing Risk Due Date</v>
      </c>
      <c r="AG380" s="22" t="str">
        <f>IF(RiskRegister[[#This Row],[Created Date]]="","Created Date missing",(TEXT(RiskRegister[[#This Row],[Created Date]],"mmm") &amp; "-" &amp; YEAR(RiskRegister[[#This Row],[Created Date]])))</f>
        <v>Created Date missing</v>
      </c>
      <c r="AH380" s="79">
        <f>IF(RiskRegister[[#This Row],[Risk Status]]="Closed",RiskRegister[[#This Row],[Risk Close Date]],RiskRegister[[#This Row],[Risk Due Date]])</f>
        <v>0</v>
      </c>
      <c r="AI380" s="79">
        <f>IF(RiskRegister[[#This Row],[Risk-Change-Date]]=0,DATE(2030,1,1),RiskRegister[[#This Row],[Risk-Change-Date]])</f>
        <v>47484</v>
      </c>
      <c r="AJ380" s="22" t="str">
        <f>RiskRegister[[#This Row],[Inherent Impact Level]]&amp;"-"&amp;RiskRegister[[#This Row],[Inherent Likelihood Level]]</f>
        <v>-- Select Impact ----- Select Likelihood --</v>
      </c>
      <c r="AK380" s="22" t="str">
        <f>RiskRegister[[#This Row],[Residual Impact Level]]&amp;"-"&amp;RiskRegister[[#This Row],[Residual Likelihood Level]]</f>
        <v>-- Select Impact ----- Select Likelihood --</v>
      </c>
      <c r="AL380" s="22" t="str">
        <f t="shared" si="10"/>
        <v>Error</v>
      </c>
      <c r="AM380" s="22" t="str">
        <f>IF(RiskRegister[[#This Row],[Risk Status]]="Closed",RiskRegister[[#This Row],[Residual Impact Level]],RiskRegister[[#This Row],[Inherent Impact Level]])</f>
        <v>-- Select Impact --</v>
      </c>
      <c r="AN380" s="22" t="str">
        <f>IF(RiskRegister[[#This Row],[Risk Status]]="Closed",RiskRegister[[#This Row],[Residual Likelihood Level]],RiskRegister[[#This Row],[Inherent Likelihood Level]])</f>
        <v>-- Select Likelihood --</v>
      </c>
      <c r="AO380" s="22" t="str">
        <f>IF(RiskRegister[[#This Row],[Risk Status]]="Closed",RiskRegister[[#This Row],[Residual-I-L-Combo]],RiskRegister[[#This Row],[Inherent-I-L-Combo]])</f>
        <v>-- Select Impact ----- Select Likelihood --</v>
      </c>
      <c r="AP380" s="22" t="str">
        <f t="shared" si="11"/>
        <v>-- Error --</v>
      </c>
    </row>
    <row r="381" spans="1:42" s="18" customFormat="1" ht="64" x14ac:dyDescent="0.2">
      <c r="A381" s="18">
        <v>378</v>
      </c>
      <c r="G381" s="18" t="s">
        <v>87</v>
      </c>
      <c r="I381" s="18" t="s">
        <v>85</v>
      </c>
      <c r="L381" s="18" t="s">
        <v>112</v>
      </c>
      <c r="M381" s="19" t="str">
        <f>VLOOKUP(RiskRegister[[#This Row],[Inherent Impact Level]],'Rating factors'!$F$4:$G$9,2,FALSE)</f>
        <v>--- Error ---</v>
      </c>
      <c r="N381" s="18" t="s">
        <v>89</v>
      </c>
      <c r="O381" s="19" t="str">
        <f>VLOOKUP(RiskRegister[[#This Row],[Inherent Likelihood Level]],'Rating factors'!$F$16:$G$21,2,FALSE)</f>
        <v>--- Error ---</v>
      </c>
      <c r="P381" s="19" t="str">
        <f>IFERROR(VLOOKUP(RiskRegister[[#This Row],[Inherent Risk Rating]],'Rating factors'!$F$30:$G$44,2,FALSE),"-- Error --")</f>
        <v>-- Error --</v>
      </c>
      <c r="Q381" s="19" t="str">
        <f>IFERROR(RiskRegister[[#This Row],[Inherent Impact Rating]]*RiskRegister[[#This Row],[Inherent Likelihood Rating]],"-- Error --")</f>
        <v>-- Error --</v>
      </c>
      <c r="R381" s="18" t="s">
        <v>111</v>
      </c>
      <c r="T381" s="18" t="s">
        <v>112</v>
      </c>
      <c r="U381" s="19" t="str">
        <f>VLOOKUP(RiskRegister[[#This Row],[Residual Impact Level]],'Rating factors'!$F$4:$G$9,2,FALSE)</f>
        <v>--- Error ---</v>
      </c>
      <c r="V381" s="18" t="s">
        <v>89</v>
      </c>
      <c r="W381" s="19" t="str">
        <f>VLOOKUP(RiskRegister[[#This Row],[Residual Likelihood Level]],'Rating factors'!$F$16:$G$21,2,FALSE)</f>
        <v>--- Error ---</v>
      </c>
      <c r="X381" s="19" t="str">
        <f>IFERROR(VLOOKUP(RiskRegister[[#This Row],[Residual Risk Rating]],'Rating factors'!$F$30:$G$44,2,FALSE),"-- Error --")</f>
        <v>-- Error --</v>
      </c>
      <c r="Y381" s="19" t="str">
        <f>IFERROR(RiskRegister[[#This Row],[Residual Impact Rating]]*RiskRegister[[#This Row],[Residual Likelihood Rating]],"-- Error --")</f>
        <v>-- Error --</v>
      </c>
      <c r="Z381" s="18" t="s">
        <v>113</v>
      </c>
      <c r="AB381" s="61"/>
      <c r="AD381" s="22" t="str">
        <f ca="1">IF(ISBLANK(RiskRegister[[#This Row],[Risk Due Date]]), "Missing Risk Due Date", IF(RiskRegister[[#This Row],[Risk Due Date]] &lt; TODAY(), "Overdue", "Not Overdue"))</f>
        <v>Missing Risk Due Date</v>
      </c>
      <c r="AF381" s="22" t="str">
        <f>IF(ISBLANK(RiskRegister[[#This Row],[Risk Due Date]]), "Missing Risk Due Date", TEXT(RiskRegister[[#This Row],[Risk Due Date]], "YYYY-MM"))</f>
        <v>Missing Risk Due Date</v>
      </c>
      <c r="AG381" s="22" t="str">
        <f>IF(RiskRegister[[#This Row],[Created Date]]="","Created Date missing",(TEXT(RiskRegister[[#This Row],[Created Date]],"mmm") &amp; "-" &amp; YEAR(RiskRegister[[#This Row],[Created Date]])))</f>
        <v>Created Date missing</v>
      </c>
      <c r="AH381" s="79">
        <f>IF(RiskRegister[[#This Row],[Risk Status]]="Closed",RiskRegister[[#This Row],[Risk Close Date]],RiskRegister[[#This Row],[Risk Due Date]])</f>
        <v>0</v>
      </c>
      <c r="AI381" s="79">
        <f>IF(RiskRegister[[#This Row],[Risk-Change-Date]]=0,DATE(2030,1,1),RiskRegister[[#This Row],[Risk-Change-Date]])</f>
        <v>47484</v>
      </c>
      <c r="AJ381" s="22" t="str">
        <f>RiskRegister[[#This Row],[Inherent Impact Level]]&amp;"-"&amp;RiskRegister[[#This Row],[Inherent Likelihood Level]]</f>
        <v>-- Select Impact ----- Select Likelihood --</v>
      </c>
      <c r="AK381" s="22" t="str">
        <f>RiskRegister[[#This Row],[Residual Impact Level]]&amp;"-"&amp;RiskRegister[[#This Row],[Residual Likelihood Level]]</f>
        <v>-- Select Impact ----- Select Likelihood --</v>
      </c>
      <c r="AL381" s="22" t="str">
        <f t="shared" si="10"/>
        <v>Error</v>
      </c>
      <c r="AM381" s="22" t="str">
        <f>IF(RiskRegister[[#This Row],[Risk Status]]="Closed",RiskRegister[[#This Row],[Residual Impact Level]],RiskRegister[[#This Row],[Inherent Impact Level]])</f>
        <v>-- Select Impact --</v>
      </c>
      <c r="AN381" s="22" t="str">
        <f>IF(RiskRegister[[#This Row],[Risk Status]]="Closed",RiskRegister[[#This Row],[Residual Likelihood Level]],RiskRegister[[#This Row],[Inherent Likelihood Level]])</f>
        <v>-- Select Likelihood --</v>
      </c>
      <c r="AO381" s="22" t="str">
        <f>IF(RiskRegister[[#This Row],[Risk Status]]="Closed",RiskRegister[[#This Row],[Residual-I-L-Combo]],RiskRegister[[#This Row],[Inherent-I-L-Combo]])</f>
        <v>-- Select Impact ----- Select Likelihood --</v>
      </c>
      <c r="AP381" s="22" t="str">
        <f t="shared" si="11"/>
        <v>-- Error --</v>
      </c>
    </row>
    <row r="382" spans="1:42" s="18" customFormat="1" ht="64" x14ac:dyDescent="0.2">
      <c r="A382" s="18">
        <v>379</v>
      </c>
      <c r="G382" s="18" t="s">
        <v>87</v>
      </c>
      <c r="I382" s="18" t="s">
        <v>85</v>
      </c>
      <c r="L382" s="18" t="s">
        <v>112</v>
      </c>
      <c r="M382" s="19" t="str">
        <f>VLOOKUP(RiskRegister[[#This Row],[Inherent Impact Level]],'Rating factors'!$F$4:$G$9,2,FALSE)</f>
        <v>--- Error ---</v>
      </c>
      <c r="N382" s="18" t="s">
        <v>89</v>
      </c>
      <c r="O382" s="19" t="str">
        <f>VLOOKUP(RiskRegister[[#This Row],[Inherent Likelihood Level]],'Rating factors'!$F$16:$G$21,2,FALSE)</f>
        <v>--- Error ---</v>
      </c>
      <c r="P382" s="19" t="str">
        <f>IFERROR(VLOOKUP(RiskRegister[[#This Row],[Inherent Risk Rating]],'Rating factors'!$F$30:$G$44,2,FALSE),"-- Error --")</f>
        <v>-- Error --</v>
      </c>
      <c r="Q382" s="19" t="str">
        <f>IFERROR(RiskRegister[[#This Row],[Inherent Impact Rating]]*RiskRegister[[#This Row],[Inherent Likelihood Rating]],"-- Error --")</f>
        <v>-- Error --</v>
      </c>
      <c r="R382" s="18" t="s">
        <v>111</v>
      </c>
      <c r="T382" s="18" t="s">
        <v>112</v>
      </c>
      <c r="U382" s="19" t="str">
        <f>VLOOKUP(RiskRegister[[#This Row],[Residual Impact Level]],'Rating factors'!$F$4:$G$9,2,FALSE)</f>
        <v>--- Error ---</v>
      </c>
      <c r="V382" s="18" t="s">
        <v>89</v>
      </c>
      <c r="W382" s="19" t="str">
        <f>VLOOKUP(RiskRegister[[#This Row],[Residual Likelihood Level]],'Rating factors'!$F$16:$G$21,2,FALSE)</f>
        <v>--- Error ---</v>
      </c>
      <c r="X382" s="19" t="str">
        <f>IFERROR(VLOOKUP(RiskRegister[[#This Row],[Residual Risk Rating]],'Rating factors'!$F$30:$G$44,2,FALSE),"-- Error --")</f>
        <v>-- Error --</v>
      </c>
      <c r="Y382" s="19" t="str">
        <f>IFERROR(RiskRegister[[#This Row],[Residual Impact Rating]]*RiskRegister[[#This Row],[Residual Likelihood Rating]],"-- Error --")</f>
        <v>-- Error --</v>
      </c>
      <c r="Z382" s="18" t="s">
        <v>113</v>
      </c>
      <c r="AB382" s="61"/>
      <c r="AD382" s="22" t="str">
        <f ca="1">IF(ISBLANK(RiskRegister[[#This Row],[Risk Due Date]]), "Missing Risk Due Date", IF(RiskRegister[[#This Row],[Risk Due Date]] &lt; TODAY(), "Overdue", "Not Overdue"))</f>
        <v>Missing Risk Due Date</v>
      </c>
      <c r="AF382" s="22" t="str">
        <f>IF(ISBLANK(RiskRegister[[#This Row],[Risk Due Date]]), "Missing Risk Due Date", TEXT(RiskRegister[[#This Row],[Risk Due Date]], "YYYY-MM"))</f>
        <v>Missing Risk Due Date</v>
      </c>
      <c r="AG382" s="22" t="str">
        <f>IF(RiskRegister[[#This Row],[Created Date]]="","Created Date missing",(TEXT(RiskRegister[[#This Row],[Created Date]],"mmm") &amp; "-" &amp; YEAR(RiskRegister[[#This Row],[Created Date]])))</f>
        <v>Created Date missing</v>
      </c>
      <c r="AH382" s="79">
        <f>IF(RiskRegister[[#This Row],[Risk Status]]="Closed",RiskRegister[[#This Row],[Risk Close Date]],RiskRegister[[#This Row],[Risk Due Date]])</f>
        <v>0</v>
      </c>
      <c r="AI382" s="79">
        <f>IF(RiskRegister[[#This Row],[Risk-Change-Date]]=0,DATE(2030,1,1),RiskRegister[[#This Row],[Risk-Change-Date]])</f>
        <v>47484</v>
      </c>
      <c r="AJ382" s="22" t="str">
        <f>RiskRegister[[#This Row],[Inherent Impact Level]]&amp;"-"&amp;RiskRegister[[#This Row],[Inherent Likelihood Level]]</f>
        <v>-- Select Impact ----- Select Likelihood --</v>
      </c>
      <c r="AK382" s="22" t="str">
        <f>RiskRegister[[#This Row],[Residual Impact Level]]&amp;"-"&amp;RiskRegister[[#This Row],[Residual Likelihood Level]]</f>
        <v>-- Select Impact ----- Select Likelihood --</v>
      </c>
      <c r="AL382" s="22" t="str">
        <f t="shared" si="10"/>
        <v>Error</v>
      </c>
      <c r="AM382" s="22" t="str">
        <f>IF(RiskRegister[[#This Row],[Risk Status]]="Closed",RiskRegister[[#This Row],[Residual Impact Level]],RiskRegister[[#This Row],[Inherent Impact Level]])</f>
        <v>-- Select Impact --</v>
      </c>
      <c r="AN382" s="22" t="str">
        <f>IF(RiskRegister[[#This Row],[Risk Status]]="Closed",RiskRegister[[#This Row],[Residual Likelihood Level]],RiskRegister[[#This Row],[Inherent Likelihood Level]])</f>
        <v>-- Select Likelihood --</v>
      </c>
      <c r="AO382" s="22" t="str">
        <f>IF(RiskRegister[[#This Row],[Risk Status]]="Closed",RiskRegister[[#This Row],[Residual-I-L-Combo]],RiskRegister[[#This Row],[Inherent-I-L-Combo]])</f>
        <v>-- Select Impact ----- Select Likelihood --</v>
      </c>
      <c r="AP382" s="22" t="str">
        <f t="shared" si="11"/>
        <v>-- Error --</v>
      </c>
    </row>
    <row r="383" spans="1:42" s="18" customFormat="1" ht="64" x14ac:dyDescent="0.2">
      <c r="A383" s="18">
        <v>380</v>
      </c>
      <c r="G383" s="18" t="s">
        <v>87</v>
      </c>
      <c r="I383" s="18" t="s">
        <v>85</v>
      </c>
      <c r="L383" s="18" t="s">
        <v>112</v>
      </c>
      <c r="M383" s="19" t="str">
        <f>VLOOKUP(RiskRegister[[#This Row],[Inherent Impact Level]],'Rating factors'!$F$4:$G$9,2,FALSE)</f>
        <v>--- Error ---</v>
      </c>
      <c r="N383" s="18" t="s">
        <v>89</v>
      </c>
      <c r="O383" s="19" t="str">
        <f>VLOOKUP(RiskRegister[[#This Row],[Inherent Likelihood Level]],'Rating factors'!$F$16:$G$21,2,FALSE)</f>
        <v>--- Error ---</v>
      </c>
      <c r="P383" s="19" t="str">
        <f>IFERROR(VLOOKUP(RiskRegister[[#This Row],[Inherent Risk Rating]],'Rating factors'!$F$30:$G$44,2,FALSE),"-- Error --")</f>
        <v>-- Error --</v>
      </c>
      <c r="Q383" s="19" t="str">
        <f>IFERROR(RiskRegister[[#This Row],[Inherent Impact Rating]]*RiskRegister[[#This Row],[Inherent Likelihood Rating]],"-- Error --")</f>
        <v>-- Error --</v>
      </c>
      <c r="R383" s="18" t="s">
        <v>111</v>
      </c>
      <c r="T383" s="18" t="s">
        <v>112</v>
      </c>
      <c r="U383" s="19" t="str">
        <f>VLOOKUP(RiskRegister[[#This Row],[Residual Impact Level]],'Rating factors'!$F$4:$G$9,2,FALSE)</f>
        <v>--- Error ---</v>
      </c>
      <c r="V383" s="18" t="s">
        <v>89</v>
      </c>
      <c r="W383" s="19" t="str">
        <f>VLOOKUP(RiskRegister[[#This Row],[Residual Likelihood Level]],'Rating factors'!$F$16:$G$21,2,FALSE)</f>
        <v>--- Error ---</v>
      </c>
      <c r="X383" s="19" t="str">
        <f>IFERROR(VLOOKUP(RiskRegister[[#This Row],[Residual Risk Rating]],'Rating factors'!$F$30:$G$44,2,FALSE),"-- Error --")</f>
        <v>-- Error --</v>
      </c>
      <c r="Y383" s="19" t="str">
        <f>IFERROR(RiskRegister[[#This Row],[Residual Impact Rating]]*RiskRegister[[#This Row],[Residual Likelihood Rating]],"-- Error --")</f>
        <v>-- Error --</v>
      </c>
      <c r="Z383" s="18" t="s">
        <v>113</v>
      </c>
      <c r="AB383" s="61"/>
      <c r="AD383" s="22" t="str">
        <f ca="1">IF(ISBLANK(RiskRegister[[#This Row],[Risk Due Date]]), "Missing Risk Due Date", IF(RiskRegister[[#This Row],[Risk Due Date]] &lt; TODAY(), "Overdue", "Not Overdue"))</f>
        <v>Missing Risk Due Date</v>
      </c>
      <c r="AF383" s="22" t="str">
        <f>IF(ISBLANK(RiskRegister[[#This Row],[Risk Due Date]]), "Missing Risk Due Date", TEXT(RiskRegister[[#This Row],[Risk Due Date]], "YYYY-MM"))</f>
        <v>Missing Risk Due Date</v>
      </c>
      <c r="AG383" s="22" t="str">
        <f>IF(RiskRegister[[#This Row],[Created Date]]="","Created Date missing",(TEXT(RiskRegister[[#This Row],[Created Date]],"mmm") &amp; "-" &amp; YEAR(RiskRegister[[#This Row],[Created Date]])))</f>
        <v>Created Date missing</v>
      </c>
      <c r="AH383" s="79">
        <f>IF(RiskRegister[[#This Row],[Risk Status]]="Closed",RiskRegister[[#This Row],[Risk Close Date]],RiskRegister[[#This Row],[Risk Due Date]])</f>
        <v>0</v>
      </c>
      <c r="AI383" s="79">
        <f>IF(RiskRegister[[#This Row],[Risk-Change-Date]]=0,DATE(2030,1,1),RiskRegister[[#This Row],[Risk-Change-Date]])</f>
        <v>47484</v>
      </c>
      <c r="AJ383" s="22" t="str">
        <f>RiskRegister[[#This Row],[Inherent Impact Level]]&amp;"-"&amp;RiskRegister[[#This Row],[Inherent Likelihood Level]]</f>
        <v>-- Select Impact ----- Select Likelihood --</v>
      </c>
      <c r="AK383" s="22" t="str">
        <f>RiskRegister[[#This Row],[Residual Impact Level]]&amp;"-"&amp;RiskRegister[[#This Row],[Residual Likelihood Level]]</f>
        <v>-- Select Impact ----- Select Likelihood --</v>
      </c>
      <c r="AL383" s="22" t="str">
        <f t="shared" si="10"/>
        <v>Error</v>
      </c>
      <c r="AM383" s="22" t="str">
        <f>IF(RiskRegister[[#This Row],[Risk Status]]="Closed",RiskRegister[[#This Row],[Residual Impact Level]],RiskRegister[[#This Row],[Inherent Impact Level]])</f>
        <v>-- Select Impact --</v>
      </c>
      <c r="AN383" s="22" t="str">
        <f>IF(RiskRegister[[#This Row],[Risk Status]]="Closed",RiskRegister[[#This Row],[Residual Likelihood Level]],RiskRegister[[#This Row],[Inherent Likelihood Level]])</f>
        <v>-- Select Likelihood --</v>
      </c>
      <c r="AO383" s="22" t="str">
        <f>IF(RiskRegister[[#This Row],[Risk Status]]="Closed",RiskRegister[[#This Row],[Residual-I-L-Combo]],RiskRegister[[#This Row],[Inherent-I-L-Combo]])</f>
        <v>-- Select Impact ----- Select Likelihood --</v>
      </c>
      <c r="AP383" s="22" t="str">
        <f t="shared" si="11"/>
        <v>-- Error --</v>
      </c>
    </row>
    <row r="384" spans="1:42" s="18" customFormat="1" ht="64" x14ac:dyDescent="0.2">
      <c r="A384" s="18">
        <v>381</v>
      </c>
      <c r="G384" s="18" t="s">
        <v>87</v>
      </c>
      <c r="I384" s="18" t="s">
        <v>85</v>
      </c>
      <c r="L384" s="18" t="s">
        <v>112</v>
      </c>
      <c r="M384" s="19" t="str">
        <f>VLOOKUP(RiskRegister[[#This Row],[Inherent Impact Level]],'Rating factors'!$F$4:$G$9,2,FALSE)</f>
        <v>--- Error ---</v>
      </c>
      <c r="N384" s="18" t="s">
        <v>89</v>
      </c>
      <c r="O384" s="19" t="str">
        <f>VLOOKUP(RiskRegister[[#This Row],[Inherent Likelihood Level]],'Rating factors'!$F$16:$G$21,2,FALSE)</f>
        <v>--- Error ---</v>
      </c>
      <c r="P384" s="19" t="str">
        <f>IFERROR(VLOOKUP(RiskRegister[[#This Row],[Inherent Risk Rating]],'Rating factors'!$F$30:$G$44,2,FALSE),"-- Error --")</f>
        <v>-- Error --</v>
      </c>
      <c r="Q384" s="19" t="str">
        <f>IFERROR(RiskRegister[[#This Row],[Inherent Impact Rating]]*RiskRegister[[#This Row],[Inherent Likelihood Rating]],"-- Error --")</f>
        <v>-- Error --</v>
      </c>
      <c r="R384" s="18" t="s">
        <v>111</v>
      </c>
      <c r="T384" s="18" t="s">
        <v>112</v>
      </c>
      <c r="U384" s="19" t="str">
        <f>VLOOKUP(RiskRegister[[#This Row],[Residual Impact Level]],'Rating factors'!$F$4:$G$9,2,FALSE)</f>
        <v>--- Error ---</v>
      </c>
      <c r="V384" s="18" t="s">
        <v>89</v>
      </c>
      <c r="W384" s="19" t="str">
        <f>VLOOKUP(RiskRegister[[#This Row],[Residual Likelihood Level]],'Rating factors'!$F$16:$G$21,2,FALSE)</f>
        <v>--- Error ---</v>
      </c>
      <c r="X384" s="19" t="str">
        <f>IFERROR(VLOOKUP(RiskRegister[[#This Row],[Residual Risk Rating]],'Rating factors'!$F$30:$G$44,2,FALSE),"-- Error --")</f>
        <v>-- Error --</v>
      </c>
      <c r="Y384" s="19" t="str">
        <f>IFERROR(RiskRegister[[#This Row],[Residual Impact Rating]]*RiskRegister[[#This Row],[Residual Likelihood Rating]],"-- Error --")</f>
        <v>-- Error --</v>
      </c>
      <c r="Z384" s="18" t="s">
        <v>113</v>
      </c>
      <c r="AB384" s="61"/>
      <c r="AD384" s="22" t="str">
        <f ca="1">IF(ISBLANK(RiskRegister[[#This Row],[Risk Due Date]]), "Missing Risk Due Date", IF(RiskRegister[[#This Row],[Risk Due Date]] &lt; TODAY(), "Overdue", "Not Overdue"))</f>
        <v>Missing Risk Due Date</v>
      </c>
      <c r="AF384" s="22" t="str">
        <f>IF(ISBLANK(RiskRegister[[#This Row],[Risk Due Date]]), "Missing Risk Due Date", TEXT(RiskRegister[[#This Row],[Risk Due Date]], "YYYY-MM"))</f>
        <v>Missing Risk Due Date</v>
      </c>
      <c r="AG384" s="22" t="str">
        <f>IF(RiskRegister[[#This Row],[Created Date]]="","Created Date missing",(TEXT(RiskRegister[[#This Row],[Created Date]],"mmm") &amp; "-" &amp; YEAR(RiskRegister[[#This Row],[Created Date]])))</f>
        <v>Created Date missing</v>
      </c>
      <c r="AH384" s="79">
        <f>IF(RiskRegister[[#This Row],[Risk Status]]="Closed",RiskRegister[[#This Row],[Risk Close Date]],RiskRegister[[#This Row],[Risk Due Date]])</f>
        <v>0</v>
      </c>
      <c r="AI384" s="79">
        <f>IF(RiskRegister[[#This Row],[Risk-Change-Date]]=0,DATE(2030,1,1),RiskRegister[[#This Row],[Risk-Change-Date]])</f>
        <v>47484</v>
      </c>
      <c r="AJ384" s="22" t="str">
        <f>RiskRegister[[#This Row],[Inherent Impact Level]]&amp;"-"&amp;RiskRegister[[#This Row],[Inherent Likelihood Level]]</f>
        <v>-- Select Impact ----- Select Likelihood --</v>
      </c>
      <c r="AK384" s="22" t="str">
        <f>RiskRegister[[#This Row],[Residual Impact Level]]&amp;"-"&amp;RiskRegister[[#This Row],[Residual Likelihood Level]]</f>
        <v>-- Select Impact ----- Select Likelihood --</v>
      </c>
      <c r="AL384" s="22" t="str">
        <f t="shared" si="10"/>
        <v>Error</v>
      </c>
      <c r="AM384" s="22" t="str">
        <f>IF(RiskRegister[[#This Row],[Risk Status]]="Closed",RiskRegister[[#This Row],[Residual Impact Level]],RiskRegister[[#This Row],[Inherent Impact Level]])</f>
        <v>-- Select Impact --</v>
      </c>
      <c r="AN384" s="22" t="str">
        <f>IF(RiskRegister[[#This Row],[Risk Status]]="Closed",RiskRegister[[#This Row],[Residual Likelihood Level]],RiskRegister[[#This Row],[Inherent Likelihood Level]])</f>
        <v>-- Select Likelihood --</v>
      </c>
      <c r="AO384" s="22" t="str">
        <f>IF(RiskRegister[[#This Row],[Risk Status]]="Closed",RiskRegister[[#This Row],[Residual-I-L-Combo]],RiskRegister[[#This Row],[Inherent-I-L-Combo]])</f>
        <v>-- Select Impact ----- Select Likelihood --</v>
      </c>
      <c r="AP384" s="22" t="str">
        <f t="shared" si="11"/>
        <v>-- Error --</v>
      </c>
    </row>
    <row r="385" spans="1:42" s="18" customFormat="1" ht="64" x14ac:dyDescent="0.2">
      <c r="A385" s="18">
        <v>382</v>
      </c>
      <c r="G385" s="18" t="s">
        <v>87</v>
      </c>
      <c r="I385" s="18" t="s">
        <v>85</v>
      </c>
      <c r="L385" s="18" t="s">
        <v>112</v>
      </c>
      <c r="M385" s="19" t="str">
        <f>VLOOKUP(RiskRegister[[#This Row],[Inherent Impact Level]],'Rating factors'!$F$4:$G$9,2,FALSE)</f>
        <v>--- Error ---</v>
      </c>
      <c r="N385" s="18" t="s">
        <v>89</v>
      </c>
      <c r="O385" s="19" t="str">
        <f>VLOOKUP(RiskRegister[[#This Row],[Inherent Likelihood Level]],'Rating factors'!$F$16:$G$21,2,FALSE)</f>
        <v>--- Error ---</v>
      </c>
      <c r="P385" s="19" t="str">
        <f>IFERROR(VLOOKUP(RiskRegister[[#This Row],[Inherent Risk Rating]],'Rating factors'!$F$30:$G$44,2,FALSE),"-- Error --")</f>
        <v>-- Error --</v>
      </c>
      <c r="Q385" s="19" t="str">
        <f>IFERROR(RiskRegister[[#This Row],[Inherent Impact Rating]]*RiskRegister[[#This Row],[Inherent Likelihood Rating]],"-- Error --")</f>
        <v>-- Error --</v>
      </c>
      <c r="R385" s="18" t="s">
        <v>111</v>
      </c>
      <c r="T385" s="18" t="s">
        <v>112</v>
      </c>
      <c r="U385" s="19" t="str">
        <f>VLOOKUP(RiskRegister[[#This Row],[Residual Impact Level]],'Rating factors'!$F$4:$G$9,2,FALSE)</f>
        <v>--- Error ---</v>
      </c>
      <c r="V385" s="18" t="s">
        <v>89</v>
      </c>
      <c r="W385" s="19" t="str">
        <f>VLOOKUP(RiskRegister[[#This Row],[Residual Likelihood Level]],'Rating factors'!$F$16:$G$21,2,FALSE)</f>
        <v>--- Error ---</v>
      </c>
      <c r="X385" s="19" t="str">
        <f>IFERROR(VLOOKUP(RiskRegister[[#This Row],[Residual Risk Rating]],'Rating factors'!$F$30:$G$44,2,FALSE),"-- Error --")</f>
        <v>-- Error --</v>
      </c>
      <c r="Y385" s="19" t="str">
        <f>IFERROR(RiskRegister[[#This Row],[Residual Impact Rating]]*RiskRegister[[#This Row],[Residual Likelihood Rating]],"-- Error --")</f>
        <v>-- Error --</v>
      </c>
      <c r="Z385" s="18" t="s">
        <v>113</v>
      </c>
      <c r="AB385" s="61"/>
      <c r="AD385" s="22" t="str">
        <f ca="1">IF(ISBLANK(RiskRegister[[#This Row],[Risk Due Date]]), "Missing Risk Due Date", IF(RiskRegister[[#This Row],[Risk Due Date]] &lt; TODAY(), "Overdue", "Not Overdue"))</f>
        <v>Missing Risk Due Date</v>
      </c>
      <c r="AF385" s="22" t="str">
        <f>IF(ISBLANK(RiskRegister[[#This Row],[Risk Due Date]]), "Missing Risk Due Date", TEXT(RiskRegister[[#This Row],[Risk Due Date]], "YYYY-MM"))</f>
        <v>Missing Risk Due Date</v>
      </c>
      <c r="AG385" s="22" t="str">
        <f>IF(RiskRegister[[#This Row],[Created Date]]="","Created Date missing",(TEXT(RiskRegister[[#This Row],[Created Date]],"mmm") &amp; "-" &amp; YEAR(RiskRegister[[#This Row],[Created Date]])))</f>
        <v>Created Date missing</v>
      </c>
      <c r="AH385" s="79">
        <f>IF(RiskRegister[[#This Row],[Risk Status]]="Closed",RiskRegister[[#This Row],[Risk Close Date]],RiskRegister[[#This Row],[Risk Due Date]])</f>
        <v>0</v>
      </c>
      <c r="AI385" s="79">
        <f>IF(RiskRegister[[#This Row],[Risk-Change-Date]]=0,DATE(2030,1,1),RiskRegister[[#This Row],[Risk-Change-Date]])</f>
        <v>47484</v>
      </c>
      <c r="AJ385" s="22" t="str">
        <f>RiskRegister[[#This Row],[Inherent Impact Level]]&amp;"-"&amp;RiskRegister[[#This Row],[Inherent Likelihood Level]]</f>
        <v>-- Select Impact ----- Select Likelihood --</v>
      </c>
      <c r="AK385" s="22" t="str">
        <f>RiskRegister[[#This Row],[Residual Impact Level]]&amp;"-"&amp;RiskRegister[[#This Row],[Residual Likelihood Level]]</f>
        <v>-- Select Impact ----- Select Likelihood --</v>
      </c>
      <c r="AL385" s="22" t="str">
        <f t="shared" si="10"/>
        <v>Error</v>
      </c>
      <c r="AM385" s="22" t="str">
        <f>IF(RiskRegister[[#This Row],[Risk Status]]="Closed",RiskRegister[[#This Row],[Residual Impact Level]],RiskRegister[[#This Row],[Inherent Impact Level]])</f>
        <v>-- Select Impact --</v>
      </c>
      <c r="AN385" s="22" t="str">
        <f>IF(RiskRegister[[#This Row],[Risk Status]]="Closed",RiskRegister[[#This Row],[Residual Likelihood Level]],RiskRegister[[#This Row],[Inherent Likelihood Level]])</f>
        <v>-- Select Likelihood --</v>
      </c>
      <c r="AO385" s="22" t="str">
        <f>IF(RiskRegister[[#This Row],[Risk Status]]="Closed",RiskRegister[[#This Row],[Residual-I-L-Combo]],RiskRegister[[#This Row],[Inherent-I-L-Combo]])</f>
        <v>-- Select Impact ----- Select Likelihood --</v>
      </c>
      <c r="AP385" s="22" t="str">
        <f t="shared" si="11"/>
        <v>-- Error --</v>
      </c>
    </row>
    <row r="386" spans="1:42" s="18" customFormat="1" ht="64" x14ac:dyDescent="0.2">
      <c r="A386" s="18">
        <v>383</v>
      </c>
      <c r="G386" s="18" t="s">
        <v>87</v>
      </c>
      <c r="I386" s="18" t="s">
        <v>85</v>
      </c>
      <c r="L386" s="18" t="s">
        <v>112</v>
      </c>
      <c r="M386" s="19" t="str">
        <f>VLOOKUP(RiskRegister[[#This Row],[Inherent Impact Level]],'Rating factors'!$F$4:$G$9,2,FALSE)</f>
        <v>--- Error ---</v>
      </c>
      <c r="N386" s="18" t="s">
        <v>89</v>
      </c>
      <c r="O386" s="19" t="str">
        <f>VLOOKUP(RiskRegister[[#This Row],[Inherent Likelihood Level]],'Rating factors'!$F$16:$G$21,2,FALSE)</f>
        <v>--- Error ---</v>
      </c>
      <c r="P386" s="19" t="str">
        <f>IFERROR(VLOOKUP(RiskRegister[[#This Row],[Inherent Risk Rating]],'Rating factors'!$F$30:$G$44,2,FALSE),"-- Error --")</f>
        <v>-- Error --</v>
      </c>
      <c r="Q386" s="19" t="str">
        <f>IFERROR(RiskRegister[[#This Row],[Inherent Impact Rating]]*RiskRegister[[#This Row],[Inherent Likelihood Rating]],"-- Error --")</f>
        <v>-- Error --</v>
      </c>
      <c r="R386" s="18" t="s">
        <v>111</v>
      </c>
      <c r="T386" s="18" t="s">
        <v>112</v>
      </c>
      <c r="U386" s="19" t="str">
        <f>VLOOKUP(RiskRegister[[#This Row],[Residual Impact Level]],'Rating factors'!$F$4:$G$9,2,FALSE)</f>
        <v>--- Error ---</v>
      </c>
      <c r="V386" s="18" t="s">
        <v>89</v>
      </c>
      <c r="W386" s="19" t="str">
        <f>VLOOKUP(RiskRegister[[#This Row],[Residual Likelihood Level]],'Rating factors'!$F$16:$G$21,2,FALSE)</f>
        <v>--- Error ---</v>
      </c>
      <c r="X386" s="19" t="str">
        <f>IFERROR(VLOOKUP(RiskRegister[[#This Row],[Residual Risk Rating]],'Rating factors'!$F$30:$G$44,2,FALSE),"-- Error --")</f>
        <v>-- Error --</v>
      </c>
      <c r="Y386" s="19" t="str">
        <f>IFERROR(RiskRegister[[#This Row],[Residual Impact Rating]]*RiskRegister[[#This Row],[Residual Likelihood Rating]],"-- Error --")</f>
        <v>-- Error --</v>
      </c>
      <c r="Z386" s="18" t="s">
        <v>113</v>
      </c>
      <c r="AB386" s="61"/>
      <c r="AD386" s="22" t="str">
        <f ca="1">IF(ISBLANK(RiskRegister[[#This Row],[Risk Due Date]]), "Missing Risk Due Date", IF(RiskRegister[[#This Row],[Risk Due Date]] &lt; TODAY(), "Overdue", "Not Overdue"))</f>
        <v>Missing Risk Due Date</v>
      </c>
      <c r="AF386" s="22" t="str">
        <f>IF(ISBLANK(RiskRegister[[#This Row],[Risk Due Date]]), "Missing Risk Due Date", TEXT(RiskRegister[[#This Row],[Risk Due Date]], "YYYY-MM"))</f>
        <v>Missing Risk Due Date</v>
      </c>
      <c r="AG386" s="22" t="str">
        <f>IF(RiskRegister[[#This Row],[Created Date]]="","Created Date missing",(TEXT(RiskRegister[[#This Row],[Created Date]],"mmm") &amp; "-" &amp; YEAR(RiskRegister[[#This Row],[Created Date]])))</f>
        <v>Created Date missing</v>
      </c>
      <c r="AH386" s="79">
        <f>IF(RiskRegister[[#This Row],[Risk Status]]="Closed",RiskRegister[[#This Row],[Risk Close Date]],RiskRegister[[#This Row],[Risk Due Date]])</f>
        <v>0</v>
      </c>
      <c r="AI386" s="79">
        <f>IF(RiskRegister[[#This Row],[Risk-Change-Date]]=0,DATE(2030,1,1),RiskRegister[[#This Row],[Risk-Change-Date]])</f>
        <v>47484</v>
      </c>
      <c r="AJ386" s="22" t="str">
        <f>RiskRegister[[#This Row],[Inherent Impact Level]]&amp;"-"&amp;RiskRegister[[#This Row],[Inherent Likelihood Level]]</f>
        <v>-- Select Impact ----- Select Likelihood --</v>
      </c>
      <c r="AK386" s="22" t="str">
        <f>RiskRegister[[#This Row],[Residual Impact Level]]&amp;"-"&amp;RiskRegister[[#This Row],[Residual Likelihood Level]]</f>
        <v>-- Select Impact ----- Select Likelihood --</v>
      </c>
      <c r="AL386" s="22" t="str">
        <f t="shared" si="10"/>
        <v>Error</v>
      </c>
      <c r="AM386" s="22" t="str">
        <f>IF(RiskRegister[[#This Row],[Risk Status]]="Closed",RiskRegister[[#This Row],[Residual Impact Level]],RiskRegister[[#This Row],[Inherent Impact Level]])</f>
        <v>-- Select Impact --</v>
      </c>
      <c r="AN386" s="22" t="str">
        <f>IF(RiskRegister[[#This Row],[Risk Status]]="Closed",RiskRegister[[#This Row],[Residual Likelihood Level]],RiskRegister[[#This Row],[Inherent Likelihood Level]])</f>
        <v>-- Select Likelihood --</v>
      </c>
      <c r="AO386" s="22" t="str">
        <f>IF(RiskRegister[[#This Row],[Risk Status]]="Closed",RiskRegister[[#This Row],[Residual-I-L-Combo]],RiskRegister[[#This Row],[Inherent-I-L-Combo]])</f>
        <v>-- Select Impact ----- Select Likelihood --</v>
      </c>
      <c r="AP386" s="22" t="str">
        <f t="shared" si="11"/>
        <v>-- Error --</v>
      </c>
    </row>
    <row r="387" spans="1:42" s="18" customFormat="1" ht="64" x14ac:dyDescent="0.2">
      <c r="A387" s="18">
        <v>384</v>
      </c>
      <c r="G387" s="18" t="s">
        <v>87</v>
      </c>
      <c r="I387" s="18" t="s">
        <v>85</v>
      </c>
      <c r="L387" s="18" t="s">
        <v>112</v>
      </c>
      <c r="M387" s="19" t="str">
        <f>VLOOKUP(RiskRegister[[#This Row],[Inherent Impact Level]],'Rating factors'!$F$4:$G$9,2,FALSE)</f>
        <v>--- Error ---</v>
      </c>
      <c r="N387" s="18" t="s">
        <v>89</v>
      </c>
      <c r="O387" s="19" t="str">
        <f>VLOOKUP(RiskRegister[[#This Row],[Inherent Likelihood Level]],'Rating factors'!$F$16:$G$21,2,FALSE)</f>
        <v>--- Error ---</v>
      </c>
      <c r="P387" s="19" t="str">
        <f>IFERROR(VLOOKUP(RiskRegister[[#This Row],[Inherent Risk Rating]],'Rating factors'!$F$30:$G$44,2,FALSE),"-- Error --")</f>
        <v>-- Error --</v>
      </c>
      <c r="Q387" s="19" t="str">
        <f>IFERROR(RiskRegister[[#This Row],[Inherent Impact Rating]]*RiskRegister[[#This Row],[Inherent Likelihood Rating]],"-- Error --")</f>
        <v>-- Error --</v>
      </c>
      <c r="R387" s="18" t="s">
        <v>111</v>
      </c>
      <c r="T387" s="18" t="s">
        <v>112</v>
      </c>
      <c r="U387" s="19" t="str">
        <f>VLOOKUP(RiskRegister[[#This Row],[Residual Impact Level]],'Rating factors'!$F$4:$G$9,2,FALSE)</f>
        <v>--- Error ---</v>
      </c>
      <c r="V387" s="18" t="s">
        <v>89</v>
      </c>
      <c r="W387" s="19" t="str">
        <f>VLOOKUP(RiskRegister[[#This Row],[Residual Likelihood Level]],'Rating factors'!$F$16:$G$21,2,FALSE)</f>
        <v>--- Error ---</v>
      </c>
      <c r="X387" s="19" t="str">
        <f>IFERROR(VLOOKUP(RiskRegister[[#This Row],[Residual Risk Rating]],'Rating factors'!$F$30:$G$44,2,FALSE),"-- Error --")</f>
        <v>-- Error --</v>
      </c>
      <c r="Y387" s="19" t="str">
        <f>IFERROR(RiskRegister[[#This Row],[Residual Impact Rating]]*RiskRegister[[#This Row],[Residual Likelihood Rating]],"-- Error --")</f>
        <v>-- Error --</v>
      </c>
      <c r="Z387" s="18" t="s">
        <v>113</v>
      </c>
      <c r="AB387" s="61"/>
      <c r="AD387" s="22" t="str">
        <f ca="1">IF(ISBLANK(RiskRegister[[#This Row],[Risk Due Date]]), "Missing Risk Due Date", IF(RiskRegister[[#This Row],[Risk Due Date]] &lt; TODAY(), "Overdue", "Not Overdue"))</f>
        <v>Missing Risk Due Date</v>
      </c>
      <c r="AF387" s="22" t="str">
        <f>IF(ISBLANK(RiskRegister[[#This Row],[Risk Due Date]]), "Missing Risk Due Date", TEXT(RiskRegister[[#This Row],[Risk Due Date]], "YYYY-MM"))</f>
        <v>Missing Risk Due Date</v>
      </c>
      <c r="AG387" s="22" t="str">
        <f>IF(RiskRegister[[#This Row],[Created Date]]="","Created Date missing",(TEXT(RiskRegister[[#This Row],[Created Date]],"mmm") &amp; "-" &amp; YEAR(RiskRegister[[#This Row],[Created Date]])))</f>
        <v>Created Date missing</v>
      </c>
      <c r="AH387" s="79">
        <f>IF(RiskRegister[[#This Row],[Risk Status]]="Closed",RiskRegister[[#This Row],[Risk Close Date]],RiskRegister[[#This Row],[Risk Due Date]])</f>
        <v>0</v>
      </c>
      <c r="AI387" s="79">
        <f>IF(RiskRegister[[#This Row],[Risk-Change-Date]]=0,DATE(2030,1,1),RiskRegister[[#This Row],[Risk-Change-Date]])</f>
        <v>47484</v>
      </c>
      <c r="AJ387" s="22" t="str">
        <f>RiskRegister[[#This Row],[Inherent Impact Level]]&amp;"-"&amp;RiskRegister[[#This Row],[Inherent Likelihood Level]]</f>
        <v>-- Select Impact ----- Select Likelihood --</v>
      </c>
      <c r="AK387" s="22" t="str">
        <f>RiskRegister[[#This Row],[Residual Impact Level]]&amp;"-"&amp;RiskRegister[[#This Row],[Residual Likelihood Level]]</f>
        <v>-- Select Impact ----- Select Likelihood --</v>
      </c>
      <c r="AL387" s="22" t="str">
        <f t="shared" si="10"/>
        <v>Error</v>
      </c>
      <c r="AM387" s="22" t="str">
        <f>IF(RiskRegister[[#This Row],[Risk Status]]="Closed",RiskRegister[[#This Row],[Residual Impact Level]],RiskRegister[[#This Row],[Inherent Impact Level]])</f>
        <v>-- Select Impact --</v>
      </c>
      <c r="AN387" s="22" t="str">
        <f>IF(RiskRegister[[#This Row],[Risk Status]]="Closed",RiskRegister[[#This Row],[Residual Likelihood Level]],RiskRegister[[#This Row],[Inherent Likelihood Level]])</f>
        <v>-- Select Likelihood --</v>
      </c>
      <c r="AO387" s="22" t="str">
        <f>IF(RiskRegister[[#This Row],[Risk Status]]="Closed",RiskRegister[[#This Row],[Residual-I-L-Combo]],RiskRegister[[#This Row],[Inherent-I-L-Combo]])</f>
        <v>-- Select Impact ----- Select Likelihood --</v>
      </c>
      <c r="AP387" s="22" t="str">
        <f t="shared" si="11"/>
        <v>-- Error --</v>
      </c>
    </row>
    <row r="388" spans="1:42" s="18" customFormat="1" ht="64" x14ac:dyDescent="0.2">
      <c r="A388" s="18">
        <v>385</v>
      </c>
      <c r="G388" s="18" t="s">
        <v>87</v>
      </c>
      <c r="I388" s="18" t="s">
        <v>85</v>
      </c>
      <c r="L388" s="18" t="s">
        <v>112</v>
      </c>
      <c r="M388" s="19" t="str">
        <f>VLOOKUP(RiskRegister[[#This Row],[Inherent Impact Level]],'Rating factors'!$F$4:$G$9,2,FALSE)</f>
        <v>--- Error ---</v>
      </c>
      <c r="N388" s="18" t="s">
        <v>89</v>
      </c>
      <c r="O388" s="19" t="str">
        <f>VLOOKUP(RiskRegister[[#This Row],[Inherent Likelihood Level]],'Rating factors'!$F$16:$G$21,2,FALSE)</f>
        <v>--- Error ---</v>
      </c>
      <c r="P388" s="19" t="str">
        <f>IFERROR(VLOOKUP(RiskRegister[[#This Row],[Inherent Risk Rating]],'Rating factors'!$F$30:$G$44,2,FALSE),"-- Error --")</f>
        <v>-- Error --</v>
      </c>
      <c r="Q388" s="19" t="str">
        <f>IFERROR(RiskRegister[[#This Row],[Inherent Impact Rating]]*RiskRegister[[#This Row],[Inherent Likelihood Rating]],"-- Error --")</f>
        <v>-- Error --</v>
      </c>
      <c r="R388" s="18" t="s">
        <v>111</v>
      </c>
      <c r="T388" s="18" t="s">
        <v>112</v>
      </c>
      <c r="U388" s="19" t="str">
        <f>VLOOKUP(RiskRegister[[#This Row],[Residual Impact Level]],'Rating factors'!$F$4:$G$9,2,FALSE)</f>
        <v>--- Error ---</v>
      </c>
      <c r="V388" s="18" t="s">
        <v>89</v>
      </c>
      <c r="W388" s="19" t="str">
        <f>VLOOKUP(RiskRegister[[#This Row],[Residual Likelihood Level]],'Rating factors'!$F$16:$G$21,2,FALSE)</f>
        <v>--- Error ---</v>
      </c>
      <c r="X388" s="19" t="str">
        <f>IFERROR(VLOOKUP(RiskRegister[[#This Row],[Residual Risk Rating]],'Rating factors'!$F$30:$G$44,2,FALSE),"-- Error --")</f>
        <v>-- Error --</v>
      </c>
      <c r="Y388" s="19" t="str">
        <f>IFERROR(RiskRegister[[#This Row],[Residual Impact Rating]]*RiskRegister[[#This Row],[Residual Likelihood Rating]],"-- Error --")</f>
        <v>-- Error --</v>
      </c>
      <c r="Z388" s="18" t="s">
        <v>113</v>
      </c>
      <c r="AB388" s="61"/>
      <c r="AD388" s="22" t="str">
        <f ca="1">IF(ISBLANK(RiskRegister[[#This Row],[Risk Due Date]]), "Missing Risk Due Date", IF(RiskRegister[[#This Row],[Risk Due Date]] &lt; TODAY(), "Overdue", "Not Overdue"))</f>
        <v>Missing Risk Due Date</v>
      </c>
      <c r="AF388" s="22" t="str">
        <f>IF(ISBLANK(RiskRegister[[#This Row],[Risk Due Date]]), "Missing Risk Due Date", TEXT(RiskRegister[[#This Row],[Risk Due Date]], "YYYY-MM"))</f>
        <v>Missing Risk Due Date</v>
      </c>
      <c r="AG388" s="22" t="str">
        <f>IF(RiskRegister[[#This Row],[Created Date]]="","Created Date missing",(TEXT(RiskRegister[[#This Row],[Created Date]],"mmm") &amp; "-" &amp; YEAR(RiskRegister[[#This Row],[Created Date]])))</f>
        <v>Created Date missing</v>
      </c>
      <c r="AH388" s="79">
        <f>IF(RiskRegister[[#This Row],[Risk Status]]="Closed",RiskRegister[[#This Row],[Risk Close Date]],RiskRegister[[#This Row],[Risk Due Date]])</f>
        <v>0</v>
      </c>
      <c r="AI388" s="79">
        <f>IF(RiskRegister[[#This Row],[Risk-Change-Date]]=0,DATE(2030,1,1),RiskRegister[[#This Row],[Risk-Change-Date]])</f>
        <v>47484</v>
      </c>
      <c r="AJ388" s="22" t="str">
        <f>RiskRegister[[#This Row],[Inherent Impact Level]]&amp;"-"&amp;RiskRegister[[#This Row],[Inherent Likelihood Level]]</f>
        <v>-- Select Impact ----- Select Likelihood --</v>
      </c>
      <c r="AK388" s="22" t="str">
        <f>RiskRegister[[#This Row],[Residual Impact Level]]&amp;"-"&amp;RiskRegister[[#This Row],[Residual Likelihood Level]]</f>
        <v>-- Select Impact ----- Select Likelihood --</v>
      </c>
      <c r="AL388" s="22" t="str">
        <f t="shared" ref="AL388:AL451" si="12">IF(OR(R388="-- Select Risk Response --", Z388="-- Select Risk Status --"), "Error", IF(AND(Z388="Closed", R388="Mitigate"), "Yes", "No"))</f>
        <v>Error</v>
      </c>
      <c r="AM388" s="22" t="str">
        <f>IF(RiskRegister[[#This Row],[Risk Status]]="Closed",RiskRegister[[#This Row],[Residual Impact Level]],RiskRegister[[#This Row],[Inherent Impact Level]])</f>
        <v>-- Select Impact --</v>
      </c>
      <c r="AN388" s="22" t="str">
        <f>IF(RiskRegister[[#This Row],[Risk Status]]="Closed",RiskRegister[[#This Row],[Residual Likelihood Level]],RiskRegister[[#This Row],[Inherent Likelihood Level]])</f>
        <v>-- Select Likelihood --</v>
      </c>
      <c r="AO388" s="22" t="str">
        <f>IF(RiskRegister[[#This Row],[Risk Status]]="Closed",RiskRegister[[#This Row],[Residual-I-L-Combo]],RiskRegister[[#This Row],[Inherent-I-L-Combo]])</f>
        <v>-- Select Impact ----- Select Likelihood --</v>
      </c>
      <c r="AP388" s="22" t="str">
        <f t="shared" ref="AP388:AP451" si="13">IF(Z388="Closed", X388, P388)</f>
        <v>-- Error --</v>
      </c>
    </row>
    <row r="389" spans="1:42" s="18" customFormat="1" ht="64" x14ac:dyDescent="0.2">
      <c r="A389" s="18">
        <v>386</v>
      </c>
      <c r="G389" s="18" t="s">
        <v>87</v>
      </c>
      <c r="I389" s="18" t="s">
        <v>85</v>
      </c>
      <c r="L389" s="18" t="s">
        <v>112</v>
      </c>
      <c r="M389" s="19" t="str">
        <f>VLOOKUP(RiskRegister[[#This Row],[Inherent Impact Level]],'Rating factors'!$F$4:$G$9,2,FALSE)</f>
        <v>--- Error ---</v>
      </c>
      <c r="N389" s="18" t="s">
        <v>89</v>
      </c>
      <c r="O389" s="19" t="str">
        <f>VLOOKUP(RiskRegister[[#This Row],[Inherent Likelihood Level]],'Rating factors'!$F$16:$G$21,2,FALSE)</f>
        <v>--- Error ---</v>
      </c>
      <c r="P389" s="19" t="str">
        <f>IFERROR(VLOOKUP(RiskRegister[[#This Row],[Inherent Risk Rating]],'Rating factors'!$F$30:$G$44,2,FALSE),"-- Error --")</f>
        <v>-- Error --</v>
      </c>
      <c r="Q389" s="19" t="str">
        <f>IFERROR(RiskRegister[[#This Row],[Inherent Impact Rating]]*RiskRegister[[#This Row],[Inherent Likelihood Rating]],"-- Error --")</f>
        <v>-- Error --</v>
      </c>
      <c r="R389" s="18" t="s">
        <v>111</v>
      </c>
      <c r="T389" s="18" t="s">
        <v>112</v>
      </c>
      <c r="U389" s="19" t="str">
        <f>VLOOKUP(RiskRegister[[#This Row],[Residual Impact Level]],'Rating factors'!$F$4:$G$9,2,FALSE)</f>
        <v>--- Error ---</v>
      </c>
      <c r="V389" s="18" t="s">
        <v>89</v>
      </c>
      <c r="W389" s="19" t="str">
        <f>VLOOKUP(RiskRegister[[#This Row],[Residual Likelihood Level]],'Rating factors'!$F$16:$G$21,2,FALSE)</f>
        <v>--- Error ---</v>
      </c>
      <c r="X389" s="19" t="str">
        <f>IFERROR(VLOOKUP(RiskRegister[[#This Row],[Residual Risk Rating]],'Rating factors'!$F$30:$G$44,2,FALSE),"-- Error --")</f>
        <v>-- Error --</v>
      </c>
      <c r="Y389" s="19" t="str">
        <f>IFERROR(RiskRegister[[#This Row],[Residual Impact Rating]]*RiskRegister[[#This Row],[Residual Likelihood Rating]],"-- Error --")</f>
        <v>-- Error --</v>
      </c>
      <c r="Z389" s="18" t="s">
        <v>113</v>
      </c>
      <c r="AB389" s="61"/>
      <c r="AD389" s="22" t="str">
        <f ca="1">IF(ISBLANK(RiskRegister[[#This Row],[Risk Due Date]]), "Missing Risk Due Date", IF(RiskRegister[[#This Row],[Risk Due Date]] &lt; TODAY(), "Overdue", "Not Overdue"))</f>
        <v>Missing Risk Due Date</v>
      </c>
      <c r="AF389" s="22" t="str">
        <f>IF(ISBLANK(RiskRegister[[#This Row],[Risk Due Date]]), "Missing Risk Due Date", TEXT(RiskRegister[[#This Row],[Risk Due Date]], "YYYY-MM"))</f>
        <v>Missing Risk Due Date</v>
      </c>
      <c r="AG389" s="22" t="str">
        <f>IF(RiskRegister[[#This Row],[Created Date]]="","Created Date missing",(TEXT(RiskRegister[[#This Row],[Created Date]],"mmm") &amp; "-" &amp; YEAR(RiskRegister[[#This Row],[Created Date]])))</f>
        <v>Created Date missing</v>
      </c>
      <c r="AH389" s="79">
        <f>IF(RiskRegister[[#This Row],[Risk Status]]="Closed",RiskRegister[[#This Row],[Risk Close Date]],RiskRegister[[#This Row],[Risk Due Date]])</f>
        <v>0</v>
      </c>
      <c r="AI389" s="79">
        <f>IF(RiskRegister[[#This Row],[Risk-Change-Date]]=0,DATE(2030,1,1),RiskRegister[[#This Row],[Risk-Change-Date]])</f>
        <v>47484</v>
      </c>
      <c r="AJ389" s="22" t="str">
        <f>RiskRegister[[#This Row],[Inherent Impact Level]]&amp;"-"&amp;RiskRegister[[#This Row],[Inherent Likelihood Level]]</f>
        <v>-- Select Impact ----- Select Likelihood --</v>
      </c>
      <c r="AK389" s="22" t="str">
        <f>RiskRegister[[#This Row],[Residual Impact Level]]&amp;"-"&amp;RiskRegister[[#This Row],[Residual Likelihood Level]]</f>
        <v>-- Select Impact ----- Select Likelihood --</v>
      </c>
      <c r="AL389" s="22" t="str">
        <f t="shared" si="12"/>
        <v>Error</v>
      </c>
      <c r="AM389" s="22" t="str">
        <f>IF(RiskRegister[[#This Row],[Risk Status]]="Closed",RiskRegister[[#This Row],[Residual Impact Level]],RiskRegister[[#This Row],[Inherent Impact Level]])</f>
        <v>-- Select Impact --</v>
      </c>
      <c r="AN389" s="22" t="str">
        <f>IF(RiskRegister[[#This Row],[Risk Status]]="Closed",RiskRegister[[#This Row],[Residual Likelihood Level]],RiskRegister[[#This Row],[Inherent Likelihood Level]])</f>
        <v>-- Select Likelihood --</v>
      </c>
      <c r="AO389" s="22" t="str">
        <f>IF(RiskRegister[[#This Row],[Risk Status]]="Closed",RiskRegister[[#This Row],[Residual-I-L-Combo]],RiskRegister[[#This Row],[Inherent-I-L-Combo]])</f>
        <v>-- Select Impact ----- Select Likelihood --</v>
      </c>
      <c r="AP389" s="22" t="str">
        <f t="shared" si="13"/>
        <v>-- Error --</v>
      </c>
    </row>
    <row r="390" spans="1:42" s="18" customFormat="1" ht="64" x14ac:dyDescent="0.2">
      <c r="A390" s="18">
        <v>387</v>
      </c>
      <c r="G390" s="18" t="s">
        <v>87</v>
      </c>
      <c r="I390" s="18" t="s">
        <v>85</v>
      </c>
      <c r="L390" s="18" t="s">
        <v>112</v>
      </c>
      <c r="M390" s="19" t="str">
        <f>VLOOKUP(RiskRegister[[#This Row],[Inherent Impact Level]],'Rating factors'!$F$4:$G$9,2,FALSE)</f>
        <v>--- Error ---</v>
      </c>
      <c r="N390" s="18" t="s">
        <v>89</v>
      </c>
      <c r="O390" s="19" t="str">
        <f>VLOOKUP(RiskRegister[[#This Row],[Inherent Likelihood Level]],'Rating factors'!$F$16:$G$21,2,FALSE)</f>
        <v>--- Error ---</v>
      </c>
      <c r="P390" s="19" t="str">
        <f>IFERROR(VLOOKUP(RiskRegister[[#This Row],[Inherent Risk Rating]],'Rating factors'!$F$30:$G$44,2,FALSE),"-- Error --")</f>
        <v>-- Error --</v>
      </c>
      <c r="Q390" s="19" t="str">
        <f>IFERROR(RiskRegister[[#This Row],[Inherent Impact Rating]]*RiskRegister[[#This Row],[Inherent Likelihood Rating]],"-- Error --")</f>
        <v>-- Error --</v>
      </c>
      <c r="R390" s="18" t="s">
        <v>111</v>
      </c>
      <c r="T390" s="18" t="s">
        <v>112</v>
      </c>
      <c r="U390" s="19" t="str">
        <f>VLOOKUP(RiskRegister[[#This Row],[Residual Impact Level]],'Rating factors'!$F$4:$G$9,2,FALSE)</f>
        <v>--- Error ---</v>
      </c>
      <c r="V390" s="18" t="s">
        <v>89</v>
      </c>
      <c r="W390" s="19" t="str">
        <f>VLOOKUP(RiskRegister[[#This Row],[Residual Likelihood Level]],'Rating factors'!$F$16:$G$21,2,FALSE)</f>
        <v>--- Error ---</v>
      </c>
      <c r="X390" s="19" t="str">
        <f>IFERROR(VLOOKUP(RiskRegister[[#This Row],[Residual Risk Rating]],'Rating factors'!$F$30:$G$44,2,FALSE),"-- Error --")</f>
        <v>-- Error --</v>
      </c>
      <c r="Y390" s="19" t="str">
        <f>IFERROR(RiskRegister[[#This Row],[Residual Impact Rating]]*RiskRegister[[#This Row],[Residual Likelihood Rating]],"-- Error --")</f>
        <v>-- Error --</v>
      </c>
      <c r="Z390" s="18" t="s">
        <v>113</v>
      </c>
      <c r="AB390" s="61"/>
      <c r="AD390" s="22" t="str">
        <f ca="1">IF(ISBLANK(RiskRegister[[#This Row],[Risk Due Date]]), "Missing Risk Due Date", IF(RiskRegister[[#This Row],[Risk Due Date]] &lt; TODAY(), "Overdue", "Not Overdue"))</f>
        <v>Missing Risk Due Date</v>
      </c>
      <c r="AF390" s="22" t="str">
        <f>IF(ISBLANK(RiskRegister[[#This Row],[Risk Due Date]]), "Missing Risk Due Date", TEXT(RiskRegister[[#This Row],[Risk Due Date]], "YYYY-MM"))</f>
        <v>Missing Risk Due Date</v>
      </c>
      <c r="AG390" s="22" t="str">
        <f>IF(RiskRegister[[#This Row],[Created Date]]="","Created Date missing",(TEXT(RiskRegister[[#This Row],[Created Date]],"mmm") &amp; "-" &amp; YEAR(RiskRegister[[#This Row],[Created Date]])))</f>
        <v>Created Date missing</v>
      </c>
      <c r="AH390" s="79">
        <f>IF(RiskRegister[[#This Row],[Risk Status]]="Closed",RiskRegister[[#This Row],[Risk Close Date]],RiskRegister[[#This Row],[Risk Due Date]])</f>
        <v>0</v>
      </c>
      <c r="AI390" s="79">
        <f>IF(RiskRegister[[#This Row],[Risk-Change-Date]]=0,DATE(2030,1,1),RiskRegister[[#This Row],[Risk-Change-Date]])</f>
        <v>47484</v>
      </c>
      <c r="AJ390" s="22" t="str">
        <f>RiskRegister[[#This Row],[Inherent Impact Level]]&amp;"-"&amp;RiskRegister[[#This Row],[Inherent Likelihood Level]]</f>
        <v>-- Select Impact ----- Select Likelihood --</v>
      </c>
      <c r="AK390" s="22" t="str">
        <f>RiskRegister[[#This Row],[Residual Impact Level]]&amp;"-"&amp;RiskRegister[[#This Row],[Residual Likelihood Level]]</f>
        <v>-- Select Impact ----- Select Likelihood --</v>
      </c>
      <c r="AL390" s="22" t="str">
        <f t="shared" si="12"/>
        <v>Error</v>
      </c>
      <c r="AM390" s="22" t="str">
        <f>IF(RiskRegister[[#This Row],[Risk Status]]="Closed",RiskRegister[[#This Row],[Residual Impact Level]],RiskRegister[[#This Row],[Inherent Impact Level]])</f>
        <v>-- Select Impact --</v>
      </c>
      <c r="AN390" s="22" t="str">
        <f>IF(RiskRegister[[#This Row],[Risk Status]]="Closed",RiskRegister[[#This Row],[Residual Likelihood Level]],RiskRegister[[#This Row],[Inherent Likelihood Level]])</f>
        <v>-- Select Likelihood --</v>
      </c>
      <c r="AO390" s="22" t="str">
        <f>IF(RiskRegister[[#This Row],[Risk Status]]="Closed",RiskRegister[[#This Row],[Residual-I-L-Combo]],RiskRegister[[#This Row],[Inherent-I-L-Combo]])</f>
        <v>-- Select Impact ----- Select Likelihood --</v>
      </c>
      <c r="AP390" s="22" t="str">
        <f t="shared" si="13"/>
        <v>-- Error --</v>
      </c>
    </row>
    <row r="391" spans="1:42" s="18" customFormat="1" ht="64" x14ac:dyDescent="0.2">
      <c r="A391" s="18">
        <v>388</v>
      </c>
      <c r="G391" s="18" t="s">
        <v>87</v>
      </c>
      <c r="I391" s="18" t="s">
        <v>85</v>
      </c>
      <c r="L391" s="18" t="s">
        <v>112</v>
      </c>
      <c r="M391" s="19" t="str">
        <f>VLOOKUP(RiskRegister[[#This Row],[Inherent Impact Level]],'Rating factors'!$F$4:$G$9,2,FALSE)</f>
        <v>--- Error ---</v>
      </c>
      <c r="N391" s="18" t="s">
        <v>89</v>
      </c>
      <c r="O391" s="19" t="str">
        <f>VLOOKUP(RiskRegister[[#This Row],[Inherent Likelihood Level]],'Rating factors'!$F$16:$G$21,2,FALSE)</f>
        <v>--- Error ---</v>
      </c>
      <c r="P391" s="19" t="str">
        <f>IFERROR(VLOOKUP(RiskRegister[[#This Row],[Inherent Risk Rating]],'Rating factors'!$F$30:$G$44,2,FALSE),"-- Error --")</f>
        <v>-- Error --</v>
      </c>
      <c r="Q391" s="19" t="str">
        <f>IFERROR(RiskRegister[[#This Row],[Inherent Impact Rating]]*RiskRegister[[#This Row],[Inherent Likelihood Rating]],"-- Error --")</f>
        <v>-- Error --</v>
      </c>
      <c r="R391" s="18" t="s">
        <v>111</v>
      </c>
      <c r="T391" s="18" t="s">
        <v>112</v>
      </c>
      <c r="U391" s="19" t="str">
        <f>VLOOKUP(RiskRegister[[#This Row],[Residual Impact Level]],'Rating factors'!$F$4:$G$9,2,FALSE)</f>
        <v>--- Error ---</v>
      </c>
      <c r="V391" s="18" t="s">
        <v>89</v>
      </c>
      <c r="W391" s="19" t="str">
        <f>VLOOKUP(RiskRegister[[#This Row],[Residual Likelihood Level]],'Rating factors'!$F$16:$G$21,2,FALSE)</f>
        <v>--- Error ---</v>
      </c>
      <c r="X391" s="19" t="str">
        <f>IFERROR(VLOOKUP(RiskRegister[[#This Row],[Residual Risk Rating]],'Rating factors'!$F$30:$G$44,2,FALSE),"-- Error --")</f>
        <v>-- Error --</v>
      </c>
      <c r="Y391" s="19" t="str">
        <f>IFERROR(RiskRegister[[#This Row],[Residual Impact Rating]]*RiskRegister[[#This Row],[Residual Likelihood Rating]],"-- Error --")</f>
        <v>-- Error --</v>
      </c>
      <c r="Z391" s="18" t="s">
        <v>113</v>
      </c>
      <c r="AB391" s="61"/>
      <c r="AD391" s="22" t="str">
        <f ca="1">IF(ISBLANK(RiskRegister[[#This Row],[Risk Due Date]]), "Missing Risk Due Date", IF(RiskRegister[[#This Row],[Risk Due Date]] &lt; TODAY(), "Overdue", "Not Overdue"))</f>
        <v>Missing Risk Due Date</v>
      </c>
      <c r="AF391" s="22" t="str">
        <f>IF(ISBLANK(RiskRegister[[#This Row],[Risk Due Date]]), "Missing Risk Due Date", TEXT(RiskRegister[[#This Row],[Risk Due Date]], "YYYY-MM"))</f>
        <v>Missing Risk Due Date</v>
      </c>
      <c r="AG391" s="22" t="str">
        <f>IF(RiskRegister[[#This Row],[Created Date]]="","Created Date missing",(TEXT(RiskRegister[[#This Row],[Created Date]],"mmm") &amp; "-" &amp; YEAR(RiskRegister[[#This Row],[Created Date]])))</f>
        <v>Created Date missing</v>
      </c>
      <c r="AH391" s="79">
        <f>IF(RiskRegister[[#This Row],[Risk Status]]="Closed",RiskRegister[[#This Row],[Risk Close Date]],RiskRegister[[#This Row],[Risk Due Date]])</f>
        <v>0</v>
      </c>
      <c r="AI391" s="79">
        <f>IF(RiskRegister[[#This Row],[Risk-Change-Date]]=0,DATE(2030,1,1),RiskRegister[[#This Row],[Risk-Change-Date]])</f>
        <v>47484</v>
      </c>
      <c r="AJ391" s="22" t="str">
        <f>RiskRegister[[#This Row],[Inherent Impact Level]]&amp;"-"&amp;RiskRegister[[#This Row],[Inherent Likelihood Level]]</f>
        <v>-- Select Impact ----- Select Likelihood --</v>
      </c>
      <c r="AK391" s="22" t="str">
        <f>RiskRegister[[#This Row],[Residual Impact Level]]&amp;"-"&amp;RiskRegister[[#This Row],[Residual Likelihood Level]]</f>
        <v>-- Select Impact ----- Select Likelihood --</v>
      </c>
      <c r="AL391" s="22" t="str">
        <f t="shared" si="12"/>
        <v>Error</v>
      </c>
      <c r="AM391" s="22" t="str">
        <f>IF(RiskRegister[[#This Row],[Risk Status]]="Closed",RiskRegister[[#This Row],[Residual Impact Level]],RiskRegister[[#This Row],[Inherent Impact Level]])</f>
        <v>-- Select Impact --</v>
      </c>
      <c r="AN391" s="22" t="str">
        <f>IF(RiskRegister[[#This Row],[Risk Status]]="Closed",RiskRegister[[#This Row],[Residual Likelihood Level]],RiskRegister[[#This Row],[Inherent Likelihood Level]])</f>
        <v>-- Select Likelihood --</v>
      </c>
      <c r="AO391" s="22" t="str">
        <f>IF(RiskRegister[[#This Row],[Risk Status]]="Closed",RiskRegister[[#This Row],[Residual-I-L-Combo]],RiskRegister[[#This Row],[Inherent-I-L-Combo]])</f>
        <v>-- Select Impact ----- Select Likelihood --</v>
      </c>
      <c r="AP391" s="22" t="str">
        <f t="shared" si="13"/>
        <v>-- Error --</v>
      </c>
    </row>
    <row r="392" spans="1:42" s="18" customFormat="1" ht="64" x14ac:dyDescent="0.2">
      <c r="A392" s="18">
        <v>389</v>
      </c>
      <c r="G392" s="18" t="s">
        <v>87</v>
      </c>
      <c r="I392" s="18" t="s">
        <v>85</v>
      </c>
      <c r="L392" s="18" t="s">
        <v>112</v>
      </c>
      <c r="M392" s="19" t="str">
        <f>VLOOKUP(RiskRegister[[#This Row],[Inherent Impact Level]],'Rating factors'!$F$4:$G$9,2,FALSE)</f>
        <v>--- Error ---</v>
      </c>
      <c r="N392" s="18" t="s">
        <v>89</v>
      </c>
      <c r="O392" s="19" t="str">
        <f>VLOOKUP(RiskRegister[[#This Row],[Inherent Likelihood Level]],'Rating factors'!$F$16:$G$21,2,FALSE)</f>
        <v>--- Error ---</v>
      </c>
      <c r="P392" s="19" t="str">
        <f>IFERROR(VLOOKUP(RiskRegister[[#This Row],[Inherent Risk Rating]],'Rating factors'!$F$30:$G$44,2,FALSE),"-- Error --")</f>
        <v>-- Error --</v>
      </c>
      <c r="Q392" s="19" t="str">
        <f>IFERROR(RiskRegister[[#This Row],[Inherent Impact Rating]]*RiskRegister[[#This Row],[Inherent Likelihood Rating]],"-- Error --")</f>
        <v>-- Error --</v>
      </c>
      <c r="R392" s="18" t="s">
        <v>111</v>
      </c>
      <c r="T392" s="18" t="s">
        <v>112</v>
      </c>
      <c r="U392" s="19" t="str">
        <f>VLOOKUP(RiskRegister[[#This Row],[Residual Impact Level]],'Rating factors'!$F$4:$G$9,2,FALSE)</f>
        <v>--- Error ---</v>
      </c>
      <c r="V392" s="18" t="s">
        <v>89</v>
      </c>
      <c r="W392" s="19" t="str">
        <f>VLOOKUP(RiskRegister[[#This Row],[Residual Likelihood Level]],'Rating factors'!$F$16:$G$21,2,FALSE)</f>
        <v>--- Error ---</v>
      </c>
      <c r="X392" s="19" t="str">
        <f>IFERROR(VLOOKUP(RiskRegister[[#This Row],[Residual Risk Rating]],'Rating factors'!$F$30:$G$44,2,FALSE),"-- Error --")</f>
        <v>-- Error --</v>
      </c>
      <c r="Y392" s="19" t="str">
        <f>IFERROR(RiskRegister[[#This Row],[Residual Impact Rating]]*RiskRegister[[#This Row],[Residual Likelihood Rating]],"-- Error --")</f>
        <v>-- Error --</v>
      </c>
      <c r="Z392" s="18" t="s">
        <v>113</v>
      </c>
      <c r="AB392" s="61"/>
      <c r="AD392" s="22" t="str">
        <f ca="1">IF(ISBLANK(RiskRegister[[#This Row],[Risk Due Date]]), "Missing Risk Due Date", IF(RiskRegister[[#This Row],[Risk Due Date]] &lt; TODAY(), "Overdue", "Not Overdue"))</f>
        <v>Missing Risk Due Date</v>
      </c>
      <c r="AF392" s="22" t="str">
        <f>IF(ISBLANK(RiskRegister[[#This Row],[Risk Due Date]]), "Missing Risk Due Date", TEXT(RiskRegister[[#This Row],[Risk Due Date]], "YYYY-MM"))</f>
        <v>Missing Risk Due Date</v>
      </c>
      <c r="AG392" s="22" t="str">
        <f>IF(RiskRegister[[#This Row],[Created Date]]="","Created Date missing",(TEXT(RiskRegister[[#This Row],[Created Date]],"mmm") &amp; "-" &amp; YEAR(RiskRegister[[#This Row],[Created Date]])))</f>
        <v>Created Date missing</v>
      </c>
      <c r="AH392" s="79">
        <f>IF(RiskRegister[[#This Row],[Risk Status]]="Closed",RiskRegister[[#This Row],[Risk Close Date]],RiskRegister[[#This Row],[Risk Due Date]])</f>
        <v>0</v>
      </c>
      <c r="AI392" s="79">
        <f>IF(RiskRegister[[#This Row],[Risk-Change-Date]]=0,DATE(2030,1,1),RiskRegister[[#This Row],[Risk-Change-Date]])</f>
        <v>47484</v>
      </c>
      <c r="AJ392" s="22" t="str">
        <f>RiskRegister[[#This Row],[Inherent Impact Level]]&amp;"-"&amp;RiskRegister[[#This Row],[Inherent Likelihood Level]]</f>
        <v>-- Select Impact ----- Select Likelihood --</v>
      </c>
      <c r="AK392" s="22" t="str">
        <f>RiskRegister[[#This Row],[Residual Impact Level]]&amp;"-"&amp;RiskRegister[[#This Row],[Residual Likelihood Level]]</f>
        <v>-- Select Impact ----- Select Likelihood --</v>
      </c>
      <c r="AL392" s="22" t="str">
        <f t="shared" si="12"/>
        <v>Error</v>
      </c>
      <c r="AM392" s="22" t="str">
        <f>IF(RiskRegister[[#This Row],[Risk Status]]="Closed",RiskRegister[[#This Row],[Residual Impact Level]],RiskRegister[[#This Row],[Inherent Impact Level]])</f>
        <v>-- Select Impact --</v>
      </c>
      <c r="AN392" s="22" t="str">
        <f>IF(RiskRegister[[#This Row],[Risk Status]]="Closed",RiskRegister[[#This Row],[Residual Likelihood Level]],RiskRegister[[#This Row],[Inherent Likelihood Level]])</f>
        <v>-- Select Likelihood --</v>
      </c>
      <c r="AO392" s="22" t="str">
        <f>IF(RiskRegister[[#This Row],[Risk Status]]="Closed",RiskRegister[[#This Row],[Residual-I-L-Combo]],RiskRegister[[#This Row],[Inherent-I-L-Combo]])</f>
        <v>-- Select Impact ----- Select Likelihood --</v>
      </c>
      <c r="AP392" s="22" t="str">
        <f t="shared" si="13"/>
        <v>-- Error --</v>
      </c>
    </row>
    <row r="393" spans="1:42" s="18" customFormat="1" ht="64" x14ac:dyDescent="0.2">
      <c r="A393" s="18">
        <v>390</v>
      </c>
      <c r="G393" s="18" t="s">
        <v>87</v>
      </c>
      <c r="I393" s="18" t="s">
        <v>85</v>
      </c>
      <c r="L393" s="18" t="s">
        <v>112</v>
      </c>
      <c r="M393" s="19" t="str">
        <f>VLOOKUP(RiskRegister[[#This Row],[Inherent Impact Level]],'Rating factors'!$F$4:$G$9,2,FALSE)</f>
        <v>--- Error ---</v>
      </c>
      <c r="N393" s="18" t="s">
        <v>89</v>
      </c>
      <c r="O393" s="19" t="str">
        <f>VLOOKUP(RiskRegister[[#This Row],[Inherent Likelihood Level]],'Rating factors'!$F$16:$G$21,2,FALSE)</f>
        <v>--- Error ---</v>
      </c>
      <c r="P393" s="19" t="str">
        <f>IFERROR(VLOOKUP(RiskRegister[[#This Row],[Inherent Risk Rating]],'Rating factors'!$F$30:$G$44,2,FALSE),"-- Error --")</f>
        <v>-- Error --</v>
      </c>
      <c r="Q393" s="19" t="str">
        <f>IFERROR(RiskRegister[[#This Row],[Inherent Impact Rating]]*RiskRegister[[#This Row],[Inherent Likelihood Rating]],"-- Error --")</f>
        <v>-- Error --</v>
      </c>
      <c r="R393" s="18" t="s">
        <v>111</v>
      </c>
      <c r="T393" s="18" t="s">
        <v>112</v>
      </c>
      <c r="U393" s="19" t="str">
        <f>VLOOKUP(RiskRegister[[#This Row],[Residual Impact Level]],'Rating factors'!$F$4:$G$9,2,FALSE)</f>
        <v>--- Error ---</v>
      </c>
      <c r="V393" s="18" t="s">
        <v>89</v>
      </c>
      <c r="W393" s="19" t="str">
        <f>VLOOKUP(RiskRegister[[#This Row],[Residual Likelihood Level]],'Rating factors'!$F$16:$G$21,2,FALSE)</f>
        <v>--- Error ---</v>
      </c>
      <c r="X393" s="19" t="str">
        <f>IFERROR(VLOOKUP(RiskRegister[[#This Row],[Residual Risk Rating]],'Rating factors'!$F$30:$G$44,2,FALSE),"-- Error --")</f>
        <v>-- Error --</v>
      </c>
      <c r="Y393" s="19" t="str">
        <f>IFERROR(RiskRegister[[#This Row],[Residual Impact Rating]]*RiskRegister[[#This Row],[Residual Likelihood Rating]],"-- Error --")</f>
        <v>-- Error --</v>
      </c>
      <c r="Z393" s="18" t="s">
        <v>113</v>
      </c>
      <c r="AB393" s="61"/>
      <c r="AD393" s="22" t="str">
        <f ca="1">IF(ISBLANK(RiskRegister[[#This Row],[Risk Due Date]]), "Missing Risk Due Date", IF(RiskRegister[[#This Row],[Risk Due Date]] &lt; TODAY(), "Overdue", "Not Overdue"))</f>
        <v>Missing Risk Due Date</v>
      </c>
      <c r="AF393" s="22" t="str">
        <f>IF(ISBLANK(RiskRegister[[#This Row],[Risk Due Date]]), "Missing Risk Due Date", TEXT(RiskRegister[[#This Row],[Risk Due Date]], "YYYY-MM"))</f>
        <v>Missing Risk Due Date</v>
      </c>
      <c r="AG393" s="22" t="str">
        <f>IF(RiskRegister[[#This Row],[Created Date]]="","Created Date missing",(TEXT(RiskRegister[[#This Row],[Created Date]],"mmm") &amp; "-" &amp; YEAR(RiskRegister[[#This Row],[Created Date]])))</f>
        <v>Created Date missing</v>
      </c>
      <c r="AH393" s="79">
        <f>IF(RiskRegister[[#This Row],[Risk Status]]="Closed",RiskRegister[[#This Row],[Risk Close Date]],RiskRegister[[#This Row],[Risk Due Date]])</f>
        <v>0</v>
      </c>
      <c r="AI393" s="79">
        <f>IF(RiskRegister[[#This Row],[Risk-Change-Date]]=0,DATE(2030,1,1),RiskRegister[[#This Row],[Risk-Change-Date]])</f>
        <v>47484</v>
      </c>
      <c r="AJ393" s="22" t="str">
        <f>RiskRegister[[#This Row],[Inherent Impact Level]]&amp;"-"&amp;RiskRegister[[#This Row],[Inherent Likelihood Level]]</f>
        <v>-- Select Impact ----- Select Likelihood --</v>
      </c>
      <c r="AK393" s="22" t="str">
        <f>RiskRegister[[#This Row],[Residual Impact Level]]&amp;"-"&amp;RiskRegister[[#This Row],[Residual Likelihood Level]]</f>
        <v>-- Select Impact ----- Select Likelihood --</v>
      </c>
      <c r="AL393" s="22" t="str">
        <f t="shared" si="12"/>
        <v>Error</v>
      </c>
      <c r="AM393" s="22" t="str">
        <f>IF(RiskRegister[[#This Row],[Risk Status]]="Closed",RiskRegister[[#This Row],[Residual Impact Level]],RiskRegister[[#This Row],[Inherent Impact Level]])</f>
        <v>-- Select Impact --</v>
      </c>
      <c r="AN393" s="22" t="str">
        <f>IF(RiskRegister[[#This Row],[Risk Status]]="Closed",RiskRegister[[#This Row],[Residual Likelihood Level]],RiskRegister[[#This Row],[Inherent Likelihood Level]])</f>
        <v>-- Select Likelihood --</v>
      </c>
      <c r="AO393" s="22" t="str">
        <f>IF(RiskRegister[[#This Row],[Risk Status]]="Closed",RiskRegister[[#This Row],[Residual-I-L-Combo]],RiskRegister[[#This Row],[Inherent-I-L-Combo]])</f>
        <v>-- Select Impact ----- Select Likelihood --</v>
      </c>
      <c r="AP393" s="22" t="str">
        <f t="shared" si="13"/>
        <v>-- Error --</v>
      </c>
    </row>
    <row r="394" spans="1:42" s="18" customFormat="1" ht="64" x14ac:dyDescent="0.2">
      <c r="A394" s="18">
        <v>391</v>
      </c>
      <c r="G394" s="18" t="s">
        <v>87</v>
      </c>
      <c r="I394" s="18" t="s">
        <v>85</v>
      </c>
      <c r="L394" s="18" t="s">
        <v>112</v>
      </c>
      <c r="M394" s="19" t="str">
        <f>VLOOKUP(RiskRegister[[#This Row],[Inherent Impact Level]],'Rating factors'!$F$4:$G$9,2,FALSE)</f>
        <v>--- Error ---</v>
      </c>
      <c r="N394" s="18" t="s">
        <v>89</v>
      </c>
      <c r="O394" s="19" t="str">
        <f>VLOOKUP(RiskRegister[[#This Row],[Inherent Likelihood Level]],'Rating factors'!$F$16:$G$21,2,FALSE)</f>
        <v>--- Error ---</v>
      </c>
      <c r="P394" s="19" t="str">
        <f>IFERROR(VLOOKUP(RiskRegister[[#This Row],[Inherent Risk Rating]],'Rating factors'!$F$30:$G$44,2,FALSE),"-- Error --")</f>
        <v>-- Error --</v>
      </c>
      <c r="Q394" s="19" t="str">
        <f>IFERROR(RiskRegister[[#This Row],[Inherent Impact Rating]]*RiskRegister[[#This Row],[Inherent Likelihood Rating]],"-- Error --")</f>
        <v>-- Error --</v>
      </c>
      <c r="R394" s="18" t="s">
        <v>111</v>
      </c>
      <c r="T394" s="18" t="s">
        <v>112</v>
      </c>
      <c r="U394" s="19" t="str">
        <f>VLOOKUP(RiskRegister[[#This Row],[Residual Impact Level]],'Rating factors'!$F$4:$G$9,2,FALSE)</f>
        <v>--- Error ---</v>
      </c>
      <c r="V394" s="18" t="s">
        <v>89</v>
      </c>
      <c r="W394" s="19" t="str">
        <f>VLOOKUP(RiskRegister[[#This Row],[Residual Likelihood Level]],'Rating factors'!$F$16:$G$21,2,FALSE)</f>
        <v>--- Error ---</v>
      </c>
      <c r="X394" s="19" t="str">
        <f>IFERROR(VLOOKUP(RiskRegister[[#This Row],[Residual Risk Rating]],'Rating factors'!$F$30:$G$44,2,FALSE),"-- Error --")</f>
        <v>-- Error --</v>
      </c>
      <c r="Y394" s="19" t="str">
        <f>IFERROR(RiskRegister[[#This Row],[Residual Impact Rating]]*RiskRegister[[#This Row],[Residual Likelihood Rating]],"-- Error --")</f>
        <v>-- Error --</v>
      </c>
      <c r="Z394" s="18" t="s">
        <v>113</v>
      </c>
      <c r="AB394" s="61"/>
      <c r="AD394" s="22" t="str">
        <f ca="1">IF(ISBLANK(RiskRegister[[#This Row],[Risk Due Date]]), "Missing Risk Due Date", IF(RiskRegister[[#This Row],[Risk Due Date]] &lt; TODAY(), "Overdue", "Not Overdue"))</f>
        <v>Missing Risk Due Date</v>
      </c>
      <c r="AF394" s="22" t="str">
        <f>IF(ISBLANK(RiskRegister[[#This Row],[Risk Due Date]]), "Missing Risk Due Date", TEXT(RiskRegister[[#This Row],[Risk Due Date]], "YYYY-MM"))</f>
        <v>Missing Risk Due Date</v>
      </c>
      <c r="AG394" s="22" t="str">
        <f>IF(RiskRegister[[#This Row],[Created Date]]="","Created Date missing",(TEXT(RiskRegister[[#This Row],[Created Date]],"mmm") &amp; "-" &amp; YEAR(RiskRegister[[#This Row],[Created Date]])))</f>
        <v>Created Date missing</v>
      </c>
      <c r="AH394" s="79">
        <f>IF(RiskRegister[[#This Row],[Risk Status]]="Closed",RiskRegister[[#This Row],[Risk Close Date]],RiskRegister[[#This Row],[Risk Due Date]])</f>
        <v>0</v>
      </c>
      <c r="AI394" s="79">
        <f>IF(RiskRegister[[#This Row],[Risk-Change-Date]]=0,DATE(2030,1,1),RiskRegister[[#This Row],[Risk-Change-Date]])</f>
        <v>47484</v>
      </c>
      <c r="AJ394" s="22" t="str">
        <f>RiskRegister[[#This Row],[Inherent Impact Level]]&amp;"-"&amp;RiskRegister[[#This Row],[Inherent Likelihood Level]]</f>
        <v>-- Select Impact ----- Select Likelihood --</v>
      </c>
      <c r="AK394" s="22" t="str">
        <f>RiskRegister[[#This Row],[Residual Impact Level]]&amp;"-"&amp;RiskRegister[[#This Row],[Residual Likelihood Level]]</f>
        <v>-- Select Impact ----- Select Likelihood --</v>
      </c>
      <c r="AL394" s="22" t="str">
        <f t="shared" si="12"/>
        <v>Error</v>
      </c>
      <c r="AM394" s="22" t="str">
        <f>IF(RiskRegister[[#This Row],[Risk Status]]="Closed",RiskRegister[[#This Row],[Residual Impact Level]],RiskRegister[[#This Row],[Inherent Impact Level]])</f>
        <v>-- Select Impact --</v>
      </c>
      <c r="AN394" s="22" t="str">
        <f>IF(RiskRegister[[#This Row],[Risk Status]]="Closed",RiskRegister[[#This Row],[Residual Likelihood Level]],RiskRegister[[#This Row],[Inherent Likelihood Level]])</f>
        <v>-- Select Likelihood --</v>
      </c>
      <c r="AO394" s="22" t="str">
        <f>IF(RiskRegister[[#This Row],[Risk Status]]="Closed",RiskRegister[[#This Row],[Residual-I-L-Combo]],RiskRegister[[#This Row],[Inherent-I-L-Combo]])</f>
        <v>-- Select Impact ----- Select Likelihood --</v>
      </c>
      <c r="AP394" s="22" t="str">
        <f t="shared" si="13"/>
        <v>-- Error --</v>
      </c>
    </row>
    <row r="395" spans="1:42" s="18" customFormat="1" ht="64" x14ac:dyDescent="0.2">
      <c r="A395" s="18">
        <v>392</v>
      </c>
      <c r="G395" s="18" t="s">
        <v>87</v>
      </c>
      <c r="I395" s="18" t="s">
        <v>85</v>
      </c>
      <c r="L395" s="18" t="s">
        <v>112</v>
      </c>
      <c r="M395" s="19" t="str">
        <f>VLOOKUP(RiskRegister[[#This Row],[Inherent Impact Level]],'Rating factors'!$F$4:$G$9,2,FALSE)</f>
        <v>--- Error ---</v>
      </c>
      <c r="N395" s="18" t="s">
        <v>89</v>
      </c>
      <c r="O395" s="19" t="str">
        <f>VLOOKUP(RiskRegister[[#This Row],[Inherent Likelihood Level]],'Rating factors'!$F$16:$G$21,2,FALSE)</f>
        <v>--- Error ---</v>
      </c>
      <c r="P395" s="19" t="str">
        <f>IFERROR(VLOOKUP(RiskRegister[[#This Row],[Inherent Risk Rating]],'Rating factors'!$F$30:$G$44,2,FALSE),"-- Error --")</f>
        <v>-- Error --</v>
      </c>
      <c r="Q395" s="19" t="str">
        <f>IFERROR(RiskRegister[[#This Row],[Inherent Impact Rating]]*RiskRegister[[#This Row],[Inherent Likelihood Rating]],"-- Error --")</f>
        <v>-- Error --</v>
      </c>
      <c r="R395" s="18" t="s">
        <v>111</v>
      </c>
      <c r="T395" s="18" t="s">
        <v>112</v>
      </c>
      <c r="U395" s="19" t="str">
        <f>VLOOKUP(RiskRegister[[#This Row],[Residual Impact Level]],'Rating factors'!$F$4:$G$9,2,FALSE)</f>
        <v>--- Error ---</v>
      </c>
      <c r="V395" s="18" t="s">
        <v>89</v>
      </c>
      <c r="W395" s="19" t="str">
        <f>VLOOKUP(RiskRegister[[#This Row],[Residual Likelihood Level]],'Rating factors'!$F$16:$G$21,2,FALSE)</f>
        <v>--- Error ---</v>
      </c>
      <c r="X395" s="19" t="str">
        <f>IFERROR(VLOOKUP(RiskRegister[[#This Row],[Residual Risk Rating]],'Rating factors'!$F$30:$G$44,2,FALSE),"-- Error --")</f>
        <v>-- Error --</v>
      </c>
      <c r="Y395" s="19" t="str">
        <f>IFERROR(RiskRegister[[#This Row],[Residual Impact Rating]]*RiskRegister[[#This Row],[Residual Likelihood Rating]],"-- Error --")</f>
        <v>-- Error --</v>
      </c>
      <c r="Z395" s="18" t="s">
        <v>113</v>
      </c>
      <c r="AB395" s="61"/>
      <c r="AD395" s="22" t="str">
        <f ca="1">IF(ISBLANK(RiskRegister[[#This Row],[Risk Due Date]]), "Missing Risk Due Date", IF(RiskRegister[[#This Row],[Risk Due Date]] &lt; TODAY(), "Overdue", "Not Overdue"))</f>
        <v>Missing Risk Due Date</v>
      </c>
      <c r="AF395" s="22" t="str">
        <f>IF(ISBLANK(RiskRegister[[#This Row],[Risk Due Date]]), "Missing Risk Due Date", TEXT(RiskRegister[[#This Row],[Risk Due Date]], "YYYY-MM"))</f>
        <v>Missing Risk Due Date</v>
      </c>
      <c r="AG395" s="22" t="str">
        <f>IF(RiskRegister[[#This Row],[Created Date]]="","Created Date missing",(TEXT(RiskRegister[[#This Row],[Created Date]],"mmm") &amp; "-" &amp; YEAR(RiskRegister[[#This Row],[Created Date]])))</f>
        <v>Created Date missing</v>
      </c>
      <c r="AH395" s="79">
        <f>IF(RiskRegister[[#This Row],[Risk Status]]="Closed",RiskRegister[[#This Row],[Risk Close Date]],RiskRegister[[#This Row],[Risk Due Date]])</f>
        <v>0</v>
      </c>
      <c r="AI395" s="79">
        <f>IF(RiskRegister[[#This Row],[Risk-Change-Date]]=0,DATE(2030,1,1),RiskRegister[[#This Row],[Risk-Change-Date]])</f>
        <v>47484</v>
      </c>
      <c r="AJ395" s="22" t="str">
        <f>RiskRegister[[#This Row],[Inherent Impact Level]]&amp;"-"&amp;RiskRegister[[#This Row],[Inherent Likelihood Level]]</f>
        <v>-- Select Impact ----- Select Likelihood --</v>
      </c>
      <c r="AK395" s="22" t="str">
        <f>RiskRegister[[#This Row],[Residual Impact Level]]&amp;"-"&amp;RiskRegister[[#This Row],[Residual Likelihood Level]]</f>
        <v>-- Select Impact ----- Select Likelihood --</v>
      </c>
      <c r="AL395" s="22" t="str">
        <f t="shared" si="12"/>
        <v>Error</v>
      </c>
      <c r="AM395" s="22" t="str">
        <f>IF(RiskRegister[[#This Row],[Risk Status]]="Closed",RiskRegister[[#This Row],[Residual Impact Level]],RiskRegister[[#This Row],[Inherent Impact Level]])</f>
        <v>-- Select Impact --</v>
      </c>
      <c r="AN395" s="22" t="str">
        <f>IF(RiskRegister[[#This Row],[Risk Status]]="Closed",RiskRegister[[#This Row],[Residual Likelihood Level]],RiskRegister[[#This Row],[Inherent Likelihood Level]])</f>
        <v>-- Select Likelihood --</v>
      </c>
      <c r="AO395" s="22" t="str">
        <f>IF(RiskRegister[[#This Row],[Risk Status]]="Closed",RiskRegister[[#This Row],[Residual-I-L-Combo]],RiskRegister[[#This Row],[Inherent-I-L-Combo]])</f>
        <v>-- Select Impact ----- Select Likelihood --</v>
      </c>
      <c r="AP395" s="22" t="str">
        <f t="shared" si="13"/>
        <v>-- Error --</v>
      </c>
    </row>
    <row r="396" spans="1:42" s="18" customFormat="1" ht="64" x14ac:dyDescent="0.2">
      <c r="A396" s="18">
        <v>393</v>
      </c>
      <c r="G396" s="18" t="s">
        <v>87</v>
      </c>
      <c r="I396" s="18" t="s">
        <v>85</v>
      </c>
      <c r="L396" s="18" t="s">
        <v>112</v>
      </c>
      <c r="M396" s="19" t="str">
        <f>VLOOKUP(RiskRegister[[#This Row],[Inherent Impact Level]],'Rating factors'!$F$4:$G$9,2,FALSE)</f>
        <v>--- Error ---</v>
      </c>
      <c r="N396" s="18" t="s">
        <v>89</v>
      </c>
      <c r="O396" s="19" t="str">
        <f>VLOOKUP(RiskRegister[[#This Row],[Inherent Likelihood Level]],'Rating factors'!$F$16:$G$21,2,FALSE)</f>
        <v>--- Error ---</v>
      </c>
      <c r="P396" s="19" t="str">
        <f>IFERROR(VLOOKUP(RiskRegister[[#This Row],[Inherent Risk Rating]],'Rating factors'!$F$30:$G$44,2,FALSE),"-- Error --")</f>
        <v>-- Error --</v>
      </c>
      <c r="Q396" s="19" t="str">
        <f>IFERROR(RiskRegister[[#This Row],[Inherent Impact Rating]]*RiskRegister[[#This Row],[Inherent Likelihood Rating]],"-- Error --")</f>
        <v>-- Error --</v>
      </c>
      <c r="R396" s="18" t="s">
        <v>111</v>
      </c>
      <c r="T396" s="18" t="s">
        <v>112</v>
      </c>
      <c r="U396" s="19" t="str">
        <f>VLOOKUP(RiskRegister[[#This Row],[Residual Impact Level]],'Rating factors'!$F$4:$G$9,2,FALSE)</f>
        <v>--- Error ---</v>
      </c>
      <c r="V396" s="18" t="s">
        <v>89</v>
      </c>
      <c r="W396" s="19" t="str">
        <f>VLOOKUP(RiskRegister[[#This Row],[Residual Likelihood Level]],'Rating factors'!$F$16:$G$21,2,FALSE)</f>
        <v>--- Error ---</v>
      </c>
      <c r="X396" s="19" t="str">
        <f>IFERROR(VLOOKUP(RiskRegister[[#This Row],[Residual Risk Rating]],'Rating factors'!$F$30:$G$44,2,FALSE),"-- Error --")</f>
        <v>-- Error --</v>
      </c>
      <c r="Y396" s="19" t="str">
        <f>IFERROR(RiskRegister[[#This Row],[Residual Impact Rating]]*RiskRegister[[#This Row],[Residual Likelihood Rating]],"-- Error --")</f>
        <v>-- Error --</v>
      </c>
      <c r="Z396" s="18" t="s">
        <v>113</v>
      </c>
      <c r="AB396" s="61"/>
      <c r="AD396" s="22" t="str">
        <f ca="1">IF(ISBLANK(RiskRegister[[#This Row],[Risk Due Date]]), "Missing Risk Due Date", IF(RiskRegister[[#This Row],[Risk Due Date]] &lt; TODAY(), "Overdue", "Not Overdue"))</f>
        <v>Missing Risk Due Date</v>
      </c>
      <c r="AF396" s="22" t="str">
        <f>IF(ISBLANK(RiskRegister[[#This Row],[Risk Due Date]]), "Missing Risk Due Date", TEXT(RiskRegister[[#This Row],[Risk Due Date]], "YYYY-MM"))</f>
        <v>Missing Risk Due Date</v>
      </c>
      <c r="AG396" s="22" t="str">
        <f>IF(RiskRegister[[#This Row],[Created Date]]="","Created Date missing",(TEXT(RiskRegister[[#This Row],[Created Date]],"mmm") &amp; "-" &amp; YEAR(RiskRegister[[#This Row],[Created Date]])))</f>
        <v>Created Date missing</v>
      </c>
      <c r="AH396" s="79">
        <f>IF(RiskRegister[[#This Row],[Risk Status]]="Closed",RiskRegister[[#This Row],[Risk Close Date]],RiskRegister[[#This Row],[Risk Due Date]])</f>
        <v>0</v>
      </c>
      <c r="AI396" s="79">
        <f>IF(RiskRegister[[#This Row],[Risk-Change-Date]]=0,DATE(2030,1,1),RiskRegister[[#This Row],[Risk-Change-Date]])</f>
        <v>47484</v>
      </c>
      <c r="AJ396" s="22" t="str">
        <f>RiskRegister[[#This Row],[Inherent Impact Level]]&amp;"-"&amp;RiskRegister[[#This Row],[Inherent Likelihood Level]]</f>
        <v>-- Select Impact ----- Select Likelihood --</v>
      </c>
      <c r="AK396" s="22" t="str">
        <f>RiskRegister[[#This Row],[Residual Impact Level]]&amp;"-"&amp;RiskRegister[[#This Row],[Residual Likelihood Level]]</f>
        <v>-- Select Impact ----- Select Likelihood --</v>
      </c>
      <c r="AL396" s="22" t="str">
        <f t="shared" si="12"/>
        <v>Error</v>
      </c>
      <c r="AM396" s="22" t="str">
        <f>IF(RiskRegister[[#This Row],[Risk Status]]="Closed",RiskRegister[[#This Row],[Residual Impact Level]],RiskRegister[[#This Row],[Inherent Impact Level]])</f>
        <v>-- Select Impact --</v>
      </c>
      <c r="AN396" s="22" t="str">
        <f>IF(RiskRegister[[#This Row],[Risk Status]]="Closed",RiskRegister[[#This Row],[Residual Likelihood Level]],RiskRegister[[#This Row],[Inherent Likelihood Level]])</f>
        <v>-- Select Likelihood --</v>
      </c>
      <c r="AO396" s="22" t="str">
        <f>IF(RiskRegister[[#This Row],[Risk Status]]="Closed",RiskRegister[[#This Row],[Residual-I-L-Combo]],RiskRegister[[#This Row],[Inherent-I-L-Combo]])</f>
        <v>-- Select Impact ----- Select Likelihood --</v>
      </c>
      <c r="AP396" s="22" t="str">
        <f t="shared" si="13"/>
        <v>-- Error --</v>
      </c>
    </row>
    <row r="397" spans="1:42" s="18" customFormat="1" ht="64" x14ac:dyDescent="0.2">
      <c r="A397" s="18">
        <v>394</v>
      </c>
      <c r="G397" s="18" t="s">
        <v>87</v>
      </c>
      <c r="I397" s="18" t="s">
        <v>85</v>
      </c>
      <c r="L397" s="18" t="s">
        <v>112</v>
      </c>
      <c r="M397" s="19" t="str">
        <f>VLOOKUP(RiskRegister[[#This Row],[Inherent Impact Level]],'Rating factors'!$F$4:$G$9,2,FALSE)</f>
        <v>--- Error ---</v>
      </c>
      <c r="N397" s="18" t="s">
        <v>89</v>
      </c>
      <c r="O397" s="19" t="str">
        <f>VLOOKUP(RiskRegister[[#This Row],[Inherent Likelihood Level]],'Rating factors'!$F$16:$G$21,2,FALSE)</f>
        <v>--- Error ---</v>
      </c>
      <c r="P397" s="19" t="str">
        <f>IFERROR(VLOOKUP(RiskRegister[[#This Row],[Inherent Risk Rating]],'Rating factors'!$F$30:$G$44,2,FALSE),"-- Error --")</f>
        <v>-- Error --</v>
      </c>
      <c r="Q397" s="19" t="str">
        <f>IFERROR(RiskRegister[[#This Row],[Inherent Impact Rating]]*RiskRegister[[#This Row],[Inherent Likelihood Rating]],"-- Error --")</f>
        <v>-- Error --</v>
      </c>
      <c r="R397" s="18" t="s">
        <v>111</v>
      </c>
      <c r="T397" s="18" t="s">
        <v>112</v>
      </c>
      <c r="U397" s="19" t="str">
        <f>VLOOKUP(RiskRegister[[#This Row],[Residual Impact Level]],'Rating factors'!$F$4:$G$9,2,FALSE)</f>
        <v>--- Error ---</v>
      </c>
      <c r="V397" s="18" t="s">
        <v>89</v>
      </c>
      <c r="W397" s="19" t="str">
        <f>VLOOKUP(RiskRegister[[#This Row],[Residual Likelihood Level]],'Rating factors'!$F$16:$G$21,2,FALSE)</f>
        <v>--- Error ---</v>
      </c>
      <c r="X397" s="19" t="str">
        <f>IFERROR(VLOOKUP(RiskRegister[[#This Row],[Residual Risk Rating]],'Rating factors'!$F$30:$G$44,2,FALSE),"-- Error --")</f>
        <v>-- Error --</v>
      </c>
      <c r="Y397" s="19" t="str">
        <f>IFERROR(RiskRegister[[#This Row],[Residual Impact Rating]]*RiskRegister[[#This Row],[Residual Likelihood Rating]],"-- Error --")</f>
        <v>-- Error --</v>
      </c>
      <c r="Z397" s="18" t="s">
        <v>113</v>
      </c>
      <c r="AB397" s="61"/>
      <c r="AD397" s="22" t="str">
        <f ca="1">IF(ISBLANK(RiskRegister[[#This Row],[Risk Due Date]]), "Missing Risk Due Date", IF(RiskRegister[[#This Row],[Risk Due Date]] &lt; TODAY(), "Overdue", "Not Overdue"))</f>
        <v>Missing Risk Due Date</v>
      </c>
      <c r="AF397" s="22" t="str">
        <f>IF(ISBLANK(RiskRegister[[#This Row],[Risk Due Date]]), "Missing Risk Due Date", TEXT(RiskRegister[[#This Row],[Risk Due Date]], "YYYY-MM"))</f>
        <v>Missing Risk Due Date</v>
      </c>
      <c r="AG397" s="22" t="str">
        <f>IF(RiskRegister[[#This Row],[Created Date]]="","Created Date missing",(TEXT(RiskRegister[[#This Row],[Created Date]],"mmm") &amp; "-" &amp; YEAR(RiskRegister[[#This Row],[Created Date]])))</f>
        <v>Created Date missing</v>
      </c>
      <c r="AH397" s="79">
        <f>IF(RiskRegister[[#This Row],[Risk Status]]="Closed",RiskRegister[[#This Row],[Risk Close Date]],RiskRegister[[#This Row],[Risk Due Date]])</f>
        <v>0</v>
      </c>
      <c r="AI397" s="79">
        <f>IF(RiskRegister[[#This Row],[Risk-Change-Date]]=0,DATE(2030,1,1),RiskRegister[[#This Row],[Risk-Change-Date]])</f>
        <v>47484</v>
      </c>
      <c r="AJ397" s="22" t="str">
        <f>RiskRegister[[#This Row],[Inherent Impact Level]]&amp;"-"&amp;RiskRegister[[#This Row],[Inherent Likelihood Level]]</f>
        <v>-- Select Impact ----- Select Likelihood --</v>
      </c>
      <c r="AK397" s="22" t="str">
        <f>RiskRegister[[#This Row],[Residual Impact Level]]&amp;"-"&amp;RiskRegister[[#This Row],[Residual Likelihood Level]]</f>
        <v>-- Select Impact ----- Select Likelihood --</v>
      </c>
      <c r="AL397" s="22" t="str">
        <f t="shared" si="12"/>
        <v>Error</v>
      </c>
      <c r="AM397" s="22" t="str">
        <f>IF(RiskRegister[[#This Row],[Risk Status]]="Closed",RiskRegister[[#This Row],[Residual Impact Level]],RiskRegister[[#This Row],[Inherent Impact Level]])</f>
        <v>-- Select Impact --</v>
      </c>
      <c r="AN397" s="22" t="str">
        <f>IF(RiskRegister[[#This Row],[Risk Status]]="Closed",RiskRegister[[#This Row],[Residual Likelihood Level]],RiskRegister[[#This Row],[Inherent Likelihood Level]])</f>
        <v>-- Select Likelihood --</v>
      </c>
      <c r="AO397" s="22" t="str">
        <f>IF(RiskRegister[[#This Row],[Risk Status]]="Closed",RiskRegister[[#This Row],[Residual-I-L-Combo]],RiskRegister[[#This Row],[Inherent-I-L-Combo]])</f>
        <v>-- Select Impact ----- Select Likelihood --</v>
      </c>
      <c r="AP397" s="22" t="str">
        <f t="shared" si="13"/>
        <v>-- Error --</v>
      </c>
    </row>
    <row r="398" spans="1:42" s="18" customFormat="1" ht="64" x14ac:dyDescent="0.2">
      <c r="A398" s="18">
        <v>395</v>
      </c>
      <c r="G398" s="18" t="s">
        <v>87</v>
      </c>
      <c r="I398" s="18" t="s">
        <v>85</v>
      </c>
      <c r="L398" s="18" t="s">
        <v>112</v>
      </c>
      <c r="M398" s="19" t="str">
        <f>VLOOKUP(RiskRegister[[#This Row],[Inherent Impact Level]],'Rating factors'!$F$4:$G$9,2,FALSE)</f>
        <v>--- Error ---</v>
      </c>
      <c r="N398" s="18" t="s">
        <v>89</v>
      </c>
      <c r="O398" s="19" t="str">
        <f>VLOOKUP(RiskRegister[[#This Row],[Inherent Likelihood Level]],'Rating factors'!$F$16:$G$21,2,FALSE)</f>
        <v>--- Error ---</v>
      </c>
      <c r="P398" s="19" t="str">
        <f>IFERROR(VLOOKUP(RiskRegister[[#This Row],[Inherent Risk Rating]],'Rating factors'!$F$30:$G$44,2,FALSE),"-- Error --")</f>
        <v>-- Error --</v>
      </c>
      <c r="Q398" s="19" t="str">
        <f>IFERROR(RiskRegister[[#This Row],[Inherent Impact Rating]]*RiskRegister[[#This Row],[Inherent Likelihood Rating]],"-- Error --")</f>
        <v>-- Error --</v>
      </c>
      <c r="R398" s="18" t="s">
        <v>111</v>
      </c>
      <c r="T398" s="18" t="s">
        <v>112</v>
      </c>
      <c r="U398" s="19" t="str">
        <f>VLOOKUP(RiskRegister[[#This Row],[Residual Impact Level]],'Rating factors'!$F$4:$G$9,2,FALSE)</f>
        <v>--- Error ---</v>
      </c>
      <c r="V398" s="18" t="s">
        <v>89</v>
      </c>
      <c r="W398" s="19" t="str">
        <f>VLOOKUP(RiskRegister[[#This Row],[Residual Likelihood Level]],'Rating factors'!$F$16:$G$21,2,FALSE)</f>
        <v>--- Error ---</v>
      </c>
      <c r="X398" s="19" t="str">
        <f>IFERROR(VLOOKUP(RiskRegister[[#This Row],[Residual Risk Rating]],'Rating factors'!$F$30:$G$44,2,FALSE),"-- Error --")</f>
        <v>-- Error --</v>
      </c>
      <c r="Y398" s="19" t="str">
        <f>IFERROR(RiskRegister[[#This Row],[Residual Impact Rating]]*RiskRegister[[#This Row],[Residual Likelihood Rating]],"-- Error --")</f>
        <v>-- Error --</v>
      </c>
      <c r="Z398" s="18" t="s">
        <v>113</v>
      </c>
      <c r="AB398" s="61"/>
      <c r="AD398" s="22" t="str">
        <f ca="1">IF(ISBLANK(RiskRegister[[#This Row],[Risk Due Date]]), "Missing Risk Due Date", IF(RiskRegister[[#This Row],[Risk Due Date]] &lt; TODAY(), "Overdue", "Not Overdue"))</f>
        <v>Missing Risk Due Date</v>
      </c>
      <c r="AF398" s="22" t="str">
        <f>IF(ISBLANK(RiskRegister[[#This Row],[Risk Due Date]]), "Missing Risk Due Date", TEXT(RiskRegister[[#This Row],[Risk Due Date]], "YYYY-MM"))</f>
        <v>Missing Risk Due Date</v>
      </c>
      <c r="AG398" s="22" t="str">
        <f>IF(RiskRegister[[#This Row],[Created Date]]="","Created Date missing",(TEXT(RiskRegister[[#This Row],[Created Date]],"mmm") &amp; "-" &amp; YEAR(RiskRegister[[#This Row],[Created Date]])))</f>
        <v>Created Date missing</v>
      </c>
      <c r="AH398" s="79">
        <f>IF(RiskRegister[[#This Row],[Risk Status]]="Closed",RiskRegister[[#This Row],[Risk Close Date]],RiskRegister[[#This Row],[Risk Due Date]])</f>
        <v>0</v>
      </c>
      <c r="AI398" s="79">
        <f>IF(RiskRegister[[#This Row],[Risk-Change-Date]]=0,DATE(2030,1,1),RiskRegister[[#This Row],[Risk-Change-Date]])</f>
        <v>47484</v>
      </c>
      <c r="AJ398" s="22" t="str">
        <f>RiskRegister[[#This Row],[Inherent Impact Level]]&amp;"-"&amp;RiskRegister[[#This Row],[Inherent Likelihood Level]]</f>
        <v>-- Select Impact ----- Select Likelihood --</v>
      </c>
      <c r="AK398" s="22" t="str">
        <f>RiskRegister[[#This Row],[Residual Impact Level]]&amp;"-"&amp;RiskRegister[[#This Row],[Residual Likelihood Level]]</f>
        <v>-- Select Impact ----- Select Likelihood --</v>
      </c>
      <c r="AL398" s="22" t="str">
        <f t="shared" si="12"/>
        <v>Error</v>
      </c>
      <c r="AM398" s="22" t="str">
        <f>IF(RiskRegister[[#This Row],[Risk Status]]="Closed",RiskRegister[[#This Row],[Residual Impact Level]],RiskRegister[[#This Row],[Inherent Impact Level]])</f>
        <v>-- Select Impact --</v>
      </c>
      <c r="AN398" s="22" t="str">
        <f>IF(RiskRegister[[#This Row],[Risk Status]]="Closed",RiskRegister[[#This Row],[Residual Likelihood Level]],RiskRegister[[#This Row],[Inherent Likelihood Level]])</f>
        <v>-- Select Likelihood --</v>
      </c>
      <c r="AO398" s="22" t="str">
        <f>IF(RiskRegister[[#This Row],[Risk Status]]="Closed",RiskRegister[[#This Row],[Residual-I-L-Combo]],RiskRegister[[#This Row],[Inherent-I-L-Combo]])</f>
        <v>-- Select Impact ----- Select Likelihood --</v>
      </c>
      <c r="AP398" s="22" t="str">
        <f t="shared" si="13"/>
        <v>-- Error --</v>
      </c>
    </row>
    <row r="399" spans="1:42" s="18" customFormat="1" ht="64" x14ac:dyDescent="0.2">
      <c r="A399" s="18">
        <v>396</v>
      </c>
      <c r="G399" s="18" t="s">
        <v>87</v>
      </c>
      <c r="I399" s="18" t="s">
        <v>85</v>
      </c>
      <c r="L399" s="18" t="s">
        <v>112</v>
      </c>
      <c r="M399" s="19" t="str">
        <f>VLOOKUP(RiskRegister[[#This Row],[Inherent Impact Level]],'Rating factors'!$F$4:$G$9,2,FALSE)</f>
        <v>--- Error ---</v>
      </c>
      <c r="N399" s="18" t="s">
        <v>89</v>
      </c>
      <c r="O399" s="19" t="str">
        <f>VLOOKUP(RiskRegister[[#This Row],[Inherent Likelihood Level]],'Rating factors'!$F$16:$G$21,2,FALSE)</f>
        <v>--- Error ---</v>
      </c>
      <c r="P399" s="19" t="str">
        <f>IFERROR(VLOOKUP(RiskRegister[[#This Row],[Inherent Risk Rating]],'Rating factors'!$F$30:$G$44,2,FALSE),"-- Error --")</f>
        <v>-- Error --</v>
      </c>
      <c r="Q399" s="19" t="str">
        <f>IFERROR(RiskRegister[[#This Row],[Inherent Impact Rating]]*RiskRegister[[#This Row],[Inherent Likelihood Rating]],"-- Error --")</f>
        <v>-- Error --</v>
      </c>
      <c r="R399" s="18" t="s">
        <v>111</v>
      </c>
      <c r="T399" s="18" t="s">
        <v>112</v>
      </c>
      <c r="U399" s="19" t="str">
        <f>VLOOKUP(RiskRegister[[#This Row],[Residual Impact Level]],'Rating factors'!$F$4:$G$9,2,FALSE)</f>
        <v>--- Error ---</v>
      </c>
      <c r="V399" s="18" t="s">
        <v>89</v>
      </c>
      <c r="W399" s="19" t="str">
        <f>VLOOKUP(RiskRegister[[#This Row],[Residual Likelihood Level]],'Rating factors'!$F$16:$G$21,2,FALSE)</f>
        <v>--- Error ---</v>
      </c>
      <c r="X399" s="19" t="str">
        <f>IFERROR(VLOOKUP(RiskRegister[[#This Row],[Residual Risk Rating]],'Rating factors'!$F$30:$G$44,2,FALSE),"-- Error --")</f>
        <v>-- Error --</v>
      </c>
      <c r="Y399" s="19" t="str">
        <f>IFERROR(RiskRegister[[#This Row],[Residual Impact Rating]]*RiskRegister[[#This Row],[Residual Likelihood Rating]],"-- Error --")</f>
        <v>-- Error --</v>
      </c>
      <c r="Z399" s="18" t="s">
        <v>113</v>
      </c>
      <c r="AB399" s="61"/>
      <c r="AD399" s="22" t="str">
        <f ca="1">IF(ISBLANK(RiskRegister[[#This Row],[Risk Due Date]]), "Missing Risk Due Date", IF(RiskRegister[[#This Row],[Risk Due Date]] &lt; TODAY(), "Overdue", "Not Overdue"))</f>
        <v>Missing Risk Due Date</v>
      </c>
      <c r="AF399" s="22" t="str">
        <f>IF(ISBLANK(RiskRegister[[#This Row],[Risk Due Date]]), "Missing Risk Due Date", TEXT(RiskRegister[[#This Row],[Risk Due Date]], "YYYY-MM"))</f>
        <v>Missing Risk Due Date</v>
      </c>
      <c r="AG399" s="22" t="str">
        <f>IF(RiskRegister[[#This Row],[Created Date]]="","Created Date missing",(TEXT(RiskRegister[[#This Row],[Created Date]],"mmm") &amp; "-" &amp; YEAR(RiskRegister[[#This Row],[Created Date]])))</f>
        <v>Created Date missing</v>
      </c>
      <c r="AH399" s="79">
        <f>IF(RiskRegister[[#This Row],[Risk Status]]="Closed",RiskRegister[[#This Row],[Risk Close Date]],RiskRegister[[#This Row],[Risk Due Date]])</f>
        <v>0</v>
      </c>
      <c r="AI399" s="79">
        <f>IF(RiskRegister[[#This Row],[Risk-Change-Date]]=0,DATE(2030,1,1),RiskRegister[[#This Row],[Risk-Change-Date]])</f>
        <v>47484</v>
      </c>
      <c r="AJ399" s="22" t="str">
        <f>RiskRegister[[#This Row],[Inherent Impact Level]]&amp;"-"&amp;RiskRegister[[#This Row],[Inherent Likelihood Level]]</f>
        <v>-- Select Impact ----- Select Likelihood --</v>
      </c>
      <c r="AK399" s="22" t="str">
        <f>RiskRegister[[#This Row],[Residual Impact Level]]&amp;"-"&amp;RiskRegister[[#This Row],[Residual Likelihood Level]]</f>
        <v>-- Select Impact ----- Select Likelihood --</v>
      </c>
      <c r="AL399" s="22" t="str">
        <f t="shared" si="12"/>
        <v>Error</v>
      </c>
      <c r="AM399" s="22" t="str">
        <f>IF(RiskRegister[[#This Row],[Risk Status]]="Closed",RiskRegister[[#This Row],[Residual Impact Level]],RiskRegister[[#This Row],[Inherent Impact Level]])</f>
        <v>-- Select Impact --</v>
      </c>
      <c r="AN399" s="22" t="str">
        <f>IF(RiskRegister[[#This Row],[Risk Status]]="Closed",RiskRegister[[#This Row],[Residual Likelihood Level]],RiskRegister[[#This Row],[Inherent Likelihood Level]])</f>
        <v>-- Select Likelihood --</v>
      </c>
      <c r="AO399" s="22" t="str">
        <f>IF(RiskRegister[[#This Row],[Risk Status]]="Closed",RiskRegister[[#This Row],[Residual-I-L-Combo]],RiskRegister[[#This Row],[Inherent-I-L-Combo]])</f>
        <v>-- Select Impact ----- Select Likelihood --</v>
      </c>
      <c r="AP399" s="22" t="str">
        <f t="shared" si="13"/>
        <v>-- Error --</v>
      </c>
    </row>
    <row r="400" spans="1:42" s="18" customFormat="1" ht="64" x14ac:dyDescent="0.2">
      <c r="A400" s="18">
        <v>397</v>
      </c>
      <c r="G400" s="18" t="s">
        <v>87</v>
      </c>
      <c r="I400" s="18" t="s">
        <v>85</v>
      </c>
      <c r="L400" s="18" t="s">
        <v>112</v>
      </c>
      <c r="M400" s="19" t="str">
        <f>VLOOKUP(RiskRegister[[#This Row],[Inherent Impact Level]],'Rating factors'!$F$4:$G$9,2,FALSE)</f>
        <v>--- Error ---</v>
      </c>
      <c r="N400" s="18" t="s">
        <v>89</v>
      </c>
      <c r="O400" s="19" t="str">
        <f>VLOOKUP(RiskRegister[[#This Row],[Inherent Likelihood Level]],'Rating factors'!$F$16:$G$21,2,FALSE)</f>
        <v>--- Error ---</v>
      </c>
      <c r="P400" s="19" t="str">
        <f>IFERROR(VLOOKUP(RiskRegister[[#This Row],[Inherent Risk Rating]],'Rating factors'!$F$30:$G$44,2,FALSE),"-- Error --")</f>
        <v>-- Error --</v>
      </c>
      <c r="Q400" s="19" t="str">
        <f>IFERROR(RiskRegister[[#This Row],[Inherent Impact Rating]]*RiskRegister[[#This Row],[Inherent Likelihood Rating]],"-- Error --")</f>
        <v>-- Error --</v>
      </c>
      <c r="R400" s="18" t="s">
        <v>111</v>
      </c>
      <c r="T400" s="18" t="s">
        <v>112</v>
      </c>
      <c r="U400" s="19" t="str">
        <f>VLOOKUP(RiskRegister[[#This Row],[Residual Impact Level]],'Rating factors'!$F$4:$G$9,2,FALSE)</f>
        <v>--- Error ---</v>
      </c>
      <c r="V400" s="18" t="s">
        <v>89</v>
      </c>
      <c r="W400" s="19" t="str">
        <f>VLOOKUP(RiskRegister[[#This Row],[Residual Likelihood Level]],'Rating factors'!$F$16:$G$21,2,FALSE)</f>
        <v>--- Error ---</v>
      </c>
      <c r="X400" s="19" t="str">
        <f>IFERROR(VLOOKUP(RiskRegister[[#This Row],[Residual Risk Rating]],'Rating factors'!$F$30:$G$44,2,FALSE),"-- Error --")</f>
        <v>-- Error --</v>
      </c>
      <c r="Y400" s="19" t="str">
        <f>IFERROR(RiskRegister[[#This Row],[Residual Impact Rating]]*RiskRegister[[#This Row],[Residual Likelihood Rating]],"-- Error --")</f>
        <v>-- Error --</v>
      </c>
      <c r="Z400" s="18" t="s">
        <v>113</v>
      </c>
      <c r="AB400" s="61"/>
      <c r="AD400" s="22" t="str">
        <f ca="1">IF(ISBLANK(RiskRegister[[#This Row],[Risk Due Date]]), "Missing Risk Due Date", IF(RiskRegister[[#This Row],[Risk Due Date]] &lt; TODAY(), "Overdue", "Not Overdue"))</f>
        <v>Missing Risk Due Date</v>
      </c>
      <c r="AF400" s="22" t="str">
        <f>IF(ISBLANK(RiskRegister[[#This Row],[Risk Due Date]]), "Missing Risk Due Date", TEXT(RiskRegister[[#This Row],[Risk Due Date]], "YYYY-MM"))</f>
        <v>Missing Risk Due Date</v>
      </c>
      <c r="AG400" s="22" t="str">
        <f>IF(RiskRegister[[#This Row],[Created Date]]="","Created Date missing",(TEXT(RiskRegister[[#This Row],[Created Date]],"mmm") &amp; "-" &amp; YEAR(RiskRegister[[#This Row],[Created Date]])))</f>
        <v>Created Date missing</v>
      </c>
      <c r="AH400" s="79">
        <f>IF(RiskRegister[[#This Row],[Risk Status]]="Closed",RiskRegister[[#This Row],[Risk Close Date]],RiskRegister[[#This Row],[Risk Due Date]])</f>
        <v>0</v>
      </c>
      <c r="AI400" s="79">
        <f>IF(RiskRegister[[#This Row],[Risk-Change-Date]]=0,DATE(2030,1,1),RiskRegister[[#This Row],[Risk-Change-Date]])</f>
        <v>47484</v>
      </c>
      <c r="AJ400" s="22" t="str">
        <f>RiskRegister[[#This Row],[Inherent Impact Level]]&amp;"-"&amp;RiskRegister[[#This Row],[Inherent Likelihood Level]]</f>
        <v>-- Select Impact ----- Select Likelihood --</v>
      </c>
      <c r="AK400" s="22" t="str">
        <f>RiskRegister[[#This Row],[Residual Impact Level]]&amp;"-"&amp;RiskRegister[[#This Row],[Residual Likelihood Level]]</f>
        <v>-- Select Impact ----- Select Likelihood --</v>
      </c>
      <c r="AL400" s="22" t="str">
        <f t="shared" si="12"/>
        <v>Error</v>
      </c>
      <c r="AM400" s="22" t="str">
        <f>IF(RiskRegister[[#This Row],[Risk Status]]="Closed",RiskRegister[[#This Row],[Residual Impact Level]],RiskRegister[[#This Row],[Inherent Impact Level]])</f>
        <v>-- Select Impact --</v>
      </c>
      <c r="AN400" s="22" t="str">
        <f>IF(RiskRegister[[#This Row],[Risk Status]]="Closed",RiskRegister[[#This Row],[Residual Likelihood Level]],RiskRegister[[#This Row],[Inherent Likelihood Level]])</f>
        <v>-- Select Likelihood --</v>
      </c>
      <c r="AO400" s="22" t="str">
        <f>IF(RiskRegister[[#This Row],[Risk Status]]="Closed",RiskRegister[[#This Row],[Residual-I-L-Combo]],RiskRegister[[#This Row],[Inherent-I-L-Combo]])</f>
        <v>-- Select Impact ----- Select Likelihood --</v>
      </c>
      <c r="AP400" s="22" t="str">
        <f t="shared" si="13"/>
        <v>-- Error --</v>
      </c>
    </row>
    <row r="401" spans="1:42" s="18" customFormat="1" ht="64" x14ac:dyDescent="0.2">
      <c r="A401" s="18">
        <v>398</v>
      </c>
      <c r="G401" s="18" t="s">
        <v>87</v>
      </c>
      <c r="I401" s="18" t="s">
        <v>85</v>
      </c>
      <c r="L401" s="18" t="s">
        <v>112</v>
      </c>
      <c r="M401" s="19" t="str">
        <f>VLOOKUP(RiskRegister[[#This Row],[Inherent Impact Level]],'Rating factors'!$F$4:$G$9,2,FALSE)</f>
        <v>--- Error ---</v>
      </c>
      <c r="N401" s="18" t="s">
        <v>89</v>
      </c>
      <c r="O401" s="19" t="str">
        <f>VLOOKUP(RiskRegister[[#This Row],[Inherent Likelihood Level]],'Rating factors'!$F$16:$G$21,2,FALSE)</f>
        <v>--- Error ---</v>
      </c>
      <c r="P401" s="19" t="str">
        <f>IFERROR(VLOOKUP(RiskRegister[[#This Row],[Inherent Risk Rating]],'Rating factors'!$F$30:$G$44,2,FALSE),"-- Error --")</f>
        <v>-- Error --</v>
      </c>
      <c r="Q401" s="19" t="str">
        <f>IFERROR(RiskRegister[[#This Row],[Inherent Impact Rating]]*RiskRegister[[#This Row],[Inherent Likelihood Rating]],"-- Error --")</f>
        <v>-- Error --</v>
      </c>
      <c r="R401" s="18" t="s">
        <v>111</v>
      </c>
      <c r="T401" s="18" t="s">
        <v>112</v>
      </c>
      <c r="U401" s="19" t="str">
        <f>VLOOKUP(RiskRegister[[#This Row],[Residual Impact Level]],'Rating factors'!$F$4:$G$9,2,FALSE)</f>
        <v>--- Error ---</v>
      </c>
      <c r="V401" s="18" t="s">
        <v>89</v>
      </c>
      <c r="W401" s="19" t="str">
        <f>VLOOKUP(RiskRegister[[#This Row],[Residual Likelihood Level]],'Rating factors'!$F$16:$G$21,2,FALSE)</f>
        <v>--- Error ---</v>
      </c>
      <c r="X401" s="19" t="str">
        <f>IFERROR(VLOOKUP(RiskRegister[[#This Row],[Residual Risk Rating]],'Rating factors'!$F$30:$G$44,2,FALSE),"-- Error --")</f>
        <v>-- Error --</v>
      </c>
      <c r="Y401" s="19" t="str">
        <f>IFERROR(RiskRegister[[#This Row],[Residual Impact Rating]]*RiskRegister[[#This Row],[Residual Likelihood Rating]],"-- Error --")</f>
        <v>-- Error --</v>
      </c>
      <c r="Z401" s="18" t="s">
        <v>113</v>
      </c>
      <c r="AB401" s="61"/>
      <c r="AD401" s="22" t="str">
        <f ca="1">IF(ISBLANK(RiskRegister[[#This Row],[Risk Due Date]]), "Missing Risk Due Date", IF(RiskRegister[[#This Row],[Risk Due Date]] &lt; TODAY(), "Overdue", "Not Overdue"))</f>
        <v>Missing Risk Due Date</v>
      </c>
      <c r="AF401" s="22" t="str">
        <f>IF(ISBLANK(RiskRegister[[#This Row],[Risk Due Date]]), "Missing Risk Due Date", TEXT(RiskRegister[[#This Row],[Risk Due Date]], "YYYY-MM"))</f>
        <v>Missing Risk Due Date</v>
      </c>
      <c r="AG401" s="22" t="str">
        <f>IF(RiskRegister[[#This Row],[Created Date]]="","Created Date missing",(TEXT(RiskRegister[[#This Row],[Created Date]],"mmm") &amp; "-" &amp; YEAR(RiskRegister[[#This Row],[Created Date]])))</f>
        <v>Created Date missing</v>
      </c>
      <c r="AH401" s="79">
        <f>IF(RiskRegister[[#This Row],[Risk Status]]="Closed",RiskRegister[[#This Row],[Risk Close Date]],RiskRegister[[#This Row],[Risk Due Date]])</f>
        <v>0</v>
      </c>
      <c r="AI401" s="79">
        <f>IF(RiskRegister[[#This Row],[Risk-Change-Date]]=0,DATE(2030,1,1),RiskRegister[[#This Row],[Risk-Change-Date]])</f>
        <v>47484</v>
      </c>
      <c r="AJ401" s="22" t="str">
        <f>RiskRegister[[#This Row],[Inherent Impact Level]]&amp;"-"&amp;RiskRegister[[#This Row],[Inherent Likelihood Level]]</f>
        <v>-- Select Impact ----- Select Likelihood --</v>
      </c>
      <c r="AK401" s="22" t="str">
        <f>RiskRegister[[#This Row],[Residual Impact Level]]&amp;"-"&amp;RiskRegister[[#This Row],[Residual Likelihood Level]]</f>
        <v>-- Select Impact ----- Select Likelihood --</v>
      </c>
      <c r="AL401" s="22" t="str">
        <f t="shared" si="12"/>
        <v>Error</v>
      </c>
      <c r="AM401" s="22" t="str">
        <f>IF(RiskRegister[[#This Row],[Risk Status]]="Closed",RiskRegister[[#This Row],[Residual Impact Level]],RiskRegister[[#This Row],[Inherent Impact Level]])</f>
        <v>-- Select Impact --</v>
      </c>
      <c r="AN401" s="22" t="str">
        <f>IF(RiskRegister[[#This Row],[Risk Status]]="Closed",RiskRegister[[#This Row],[Residual Likelihood Level]],RiskRegister[[#This Row],[Inherent Likelihood Level]])</f>
        <v>-- Select Likelihood --</v>
      </c>
      <c r="AO401" s="22" t="str">
        <f>IF(RiskRegister[[#This Row],[Risk Status]]="Closed",RiskRegister[[#This Row],[Residual-I-L-Combo]],RiskRegister[[#This Row],[Inherent-I-L-Combo]])</f>
        <v>-- Select Impact ----- Select Likelihood --</v>
      </c>
      <c r="AP401" s="22" t="str">
        <f t="shared" si="13"/>
        <v>-- Error --</v>
      </c>
    </row>
    <row r="402" spans="1:42" s="18" customFormat="1" ht="64" x14ac:dyDescent="0.2">
      <c r="A402" s="18">
        <v>399</v>
      </c>
      <c r="G402" s="18" t="s">
        <v>87</v>
      </c>
      <c r="I402" s="18" t="s">
        <v>85</v>
      </c>
      <c r="L402" s="18" t="s">
        <v>112</v>
      </c>
      <c r="M402" s="19" t="str">
        <f>VLOOKUP(RiskRegister[[#This Row],[Inherent Impact Level]],'Rating factors'!$F$4:$G$9,2,FALSE)</f>
        <v>--- Error ---</v>
      </c>
      <c r="N402" s="18" t="s">
        <v>89</v>
      </c>
      <c r="O402" s="19" t="str">
        <f>VLOOKUP(RiskRegister[[#This Row],[Inherent Likelihood Level]],'Rating factors'!$F$16:$G$21,2,FALSE)</f>
        <v>--- Error ---</v>
      </c>
      <c r="P402" s="19" t="str">
        <f>IFERROR(VLOOKUP(RiskRegister[[#This Row],[Inherent Risk Rating]],'Rating factors'!$F$30:$G$44,2,FALSE),"-- Error --")</f>
        <v>-- Error --</v>
      </c>
      <c r="Q402" s="19" t="str">
        <f>IFERROR(RiskRegister[[#This Row],[Inherent Impact Rating]]*RiskRegister[[#This Row],[Inherent Likelihood Rating]],"-- Error --")</f>
        <v>-- Error --</v>
      </c>
      <c r="R402" s="18" t="s">
        <v>111</v>
      </c>
      <c r="T402" s="18" t="s">
        <v>112</v>
      </c>
      <c r="U402" s="19" t="str">
        <f>VLOOKUP(RiskRegister[[#This Row],[Residual Impact Level]],'Rating factors'!$F$4:$G$9,2,FALSE)</f>
        <v>--- Error ---</v>
      </c>
      <c r="V402" s="18" t="s">
        <v>89</v>
      </c>
      <c r="W402" s="19" t="str">
        <f>VLOOKUP(RiskRegister[[#This Row],[Residual Likelihood Level]],'Rating factors'!$F$16:$G$21,2,FALSE)</f>
        <v>--- Error ---</v>
      </c>
      <c r="X402" s="19" t="str">
        <f>IFERROR(VLOOKUP(RiskRegister[[#This Row],[Residual Risk Rating]],'Rating factors'!$F$30:$G$44,2,FALSE),"-- Error --")</f>
        <v>-- Error --</v>
      </c>
      <c r="Y402" s="19" t="str">
        <f>IFERROR(RiskRegister[[#This Row],[Residual Impact Rating]]*RiskRegister[[#This Row],[Residual Likelihood Rating]],"-- Error --")</f>
        <v>-- Error --</v>
      </c>
      <c r="Z402" s="18" t="s">
        <v>113</v>
      </c>
      <c r="AB402" s="61"/>
      <c r="AD402" s="22" t="str">
        <f ca="1">IF(ISBLANK(RiskRegister[[#This Row],[Risk Due Date]]), "Missing Risk Due Date", IF(RiskRegister[[#This Row],[Risk Due Date]] &lt; TODAY(), "Overdue", "Not Overdue"))</f>
        <v>Missing Risk Due Date</v>
      </c>
      <c r="AF402" s="22" t="str">
        <f>IF(ISBLANK(RiskRegister[[#This Row],[Risk Due Date]]), "Missing Risk Due Date", TEXT(RiskRegister[[#This Row],[Risk Due Date]], "YYYY-MM"))</f>
        <v>Missing Risk Due Date</v>
      </c>
      <c r="AG402" s="22" t="str">
        <f>IF(RiskRegister[[#This Row],[Created Date]]="","Created Date missing",(TEXT(RiskRegister[[#This Row],[Created Date]],"mmm") &amp; "-" &amp; YEAR(RiskRegister[[#This Row],[Created Date]])))</f>
        <v>Created Date missing</v>
      </c>
      <c r="AH402" s="79">
        <f>IF(RiskRegister[[#This Row],[Risk Status]]="Closed",RiskRegister[[#This Row],[Risk Close Date]],RiskRegister[[#This Row],[Risk Due Date]])</f>
        <v>0</v>
      </c>
      <c r="AI402" s="79">
        <f>IF(RiskRegister[[#This Row],[Risk-Change-Date]]=0,DATE(2030,1,1),RiskRegister[[#This Row],[Risk-Change-Date]])</f>
        <v>47484</v>
      </c>
      <c r="AJ402" s="22" t="str">
        <f>RiskRegister[[#This Row],[Inherent Impact Level]]&amp;"-"&amp;RiskRegister[[#This Row],[Inherent Likelihood Level]]</f>
        <v>-- Select Impact ----- Select Likelihood --</v>
      </c>
      <c r="AK402" s="22" t="str">
        <f>RiskRegister[[#This Row],[Residual Impact Level]]&amp;"-"&amp;RiskRegister[[#This Row],[Residual Likelihood Level]]</f>
        <v>-- Select Impact ----- Select Likelihood --</v>
      </c>
      <c r="AL402" s="22" t="str">
        <f t="shared" si="12"/>
        <v>Error</v>
      </c>
      <c r="AM402" s="22" t="str">
        <f>IF(RiskRegister[[#This Row],[Risk Status]]="Closed",RiskRegister[[#This Row],[Residual Impact Level]],RiskRegister[[#This Row],[Inherent Impact Level]])</f>
        <v>-- Select Impact --</v>
      </c>
      <c r="AN402" s="22" t="str">
        <f>IF(RiskRegister[[#This Row],[Risk Status]]="Closed",RiskRegister[[#This Row],[Residual Likelihood Level]],RiskRegister[[#This Row],[Inherent Likelihood Level]])</f>
        <v>-- Select Likelihood --</v>
      </c>
      <c r="AO402" s="22" t="str">
        <f>IF(RiskRegister[[#This Row],[Risk Status]]="Closed",RiskRegister[[#This Row],[Residual-I-L-Combo]],RiskRegister[[#This Row],[Inherent-I-L-Combo]])</f>
        <v>-- Select Impact ----- Select Likelihood --</v>
      </c>
      <c r="AP402" s="22" t="str">
        <f t="shared" si="13"/>
        <v>-- Error --</v>
      </c>
    </row>
    <row r="403" spans="1:42" s="18" customFormat="1" ht="64" x14ac:dyDescent="0.2">
      <c r="A403" s="18">
        <v>400</v>
      </c>
      <c r="G403" s="18" t="s">
        <v>87</v>
      </c>
      <c r="I403" s="18" t="s">
        <v>85</v>
      </c>
      <c r="L403" s="18" t="s">
        <v>112</v>
      </c>
      <c r="M403" s="19" t="str">
        <f>VLOOKUP(RiskRegister[[#This Row],[Inherent Impact Level]],'Rating factors'!$F$4:$G$9,2,FALSE)</f>
        <v>--- Error ---</v>
      </c>
      <c r="N403" s="18" t="s">
        <v>89</v>
      </c>
      <c r="O403" s="19" t="str">
        <f>VLOOKUP(RiskRegister[[#This Row],[Inherent Likelihood Level]],'Rating factors'!$F$16:$G$21,2,FALSE)</f>
        <v>--- Error ---</v>
      </c>
      <c r="P403" s="19" t="str">
        <f>IFERROR(VLOOKUP(RiskRegister[[#This Row],[Inherent Risk Rating]],'Rating factors'!$F$30:$G$44,2,FALSE),"-- Error --")</f>
        <v>-- Error --</v>
      </c>
      <c r="Q403" s="19" t="str">
        <f>IFERROR(RiskRegister[[#This Row],[Inherent Impact Rating]]*RiskRegister[[#This Row],[Inherent Likelihood Rating]],"-- Error --")</f>
        <v>-- Error --</v>
      </c>
      <c r="R403" s="18" t="s">
        <v>111</v>
      </c>
      <c r="T403" s="18" t="s">
        <v>112</v>
      </c>
      <c r="U403" s="19" t="str">
        <f>VLOOKUP(RiskRegister[[#This Row],[Residual Impact Level]],'Rating factors'!$F$4:$G$9,2,FALSE)</f>
        <v>--- Error ---</v>
      </c>
      <c r="V403" s="18" t="s">
        <v>89</v>
      </c>
      <c r="W403" s="19" t="str">
        <f>VLOOKUP(RiskRegister[[#This Row],[Residual Likelihood Level]],'Rating factors'!$F$16:$G$21,2,FALSE)</f>
        <v>--- Error ---</v>
      </c>
      <c r="X403" s="19" t="str">
        <f>IFERROR(VLOOKUP(RiskRegister[[#This Row],[Residual Risk Rating]],'Rating factors'!$F$30:$G$44,2,FALSE),"-- Error --")</f>
        <v>-- Error --</v>
      </c>
      <c r="Y403" s="19" t="str">
        <f>IFERROR(RiskRegister[[#This Row],[Residual Impact Rating]]*RiskRegister[[#This Row],[Residual Likelihood Rating]],"-- Error --")</f>
        <v>-- Error --</v>
      </c>
      <c r="Z403" s="18" t="s">
        <v>113</v>
      </c>
      <c r="AB403" s="61"/>
      <c r="AD403" s="22" t="str">
        <f ca="1">IF(ISBLANK(RiskRegister[[#This Row],[Risk Due Date]]), "Missing Risk Due Date", IF(RiskRegister[[#This Row],[Risk Due Date]] &lt; TODAY(), "Overdue", "Not Overdue"))</f>
        <v>Missing Risk Due Date</v>
      </c>
      <c r="AF403" s="22" t="str">
        <f>IF(ISBLANK(RiskRegister[[#This Row],[Risk Due Date]]), "Missing Risk Due Date", TEXT(RiskRegister[[#This Row],[Risk Due Date]], "YYYY-MM"))</f>
        <v>Missing Risk Due Date</v>
      </c>
      <c r="AG403" s="22" t="str">
        <f>IF(RiskRegister[[#This Row],[Created Date]]="","Created Date missing",(TEXT(RiskRegister[[#This Row],[Created Date]],"mmm") &amp; "-" &amp; YEAR(RiskRegister[[#This Row],[Created Date]])))</f>
        <v>Created Date missing</v>
      </c>
      <c r="AH403" s="79">
        <f>IF(RiskRegister[[#This Row],[Risk Status]]="Closed",RiskRegister[[#This Row],[Risk Close Date]],RiskRegister[[#This Row],[Risk Due Date]])</f>
        <v>0</v>
      </c>
      <c r="AI403" s="79">
        <f>IF(RiskRegister[[#This Row],[Risk-Change-Date]]=0,DATE(2030,1,1),RiskRegister[[#This Row],[Risk-Change-Date]])</f>
        <v>47484</v>
      </c>
      <c r="AJ403" s="22" t="str">
        <f>RiskRegister[[#This Row],[Inherent Impact Level]]&amp;"-"&amp;RiskRegister[[#This Row],[Inherent Likelihood Level]]</f>
        <v>-- Select Impact ----- Select Likelihood --</v>
      </c>
      <c r="AK403" s="22" t="str">
        <f>RiskRegister[[#This Row],[Residual Impact Level]]&amp;"-"&amp;RiskRegister[[#This Row],[Residual Likelihood Level]]</f>
        <v>-- Select Impact ----- Select Likelihood --</v>
      </c>
      <c r="AL403" s="22" t="str">
        <f t="shared" si="12"/>
        <v>Error</v>
      </c>
      <c r="AM403" s="22" t="str">
        <f>IF(RiskRegister[[#This Row],[Risk Status]]="Closed",RiskRegister[[#This Row],[Residual Impact Level]],RiskRegister[[#This Row],[Inherent Impact Level]])</f>
        <v>-- Select Impact --</v>
      </c>
      <c r="AN403" s="22" t="str">
        <f>IF(RiskRegister[[#This Row],[Risk Status]]="Closed",RiskRegister[[#This Row],[Residual Likelihood Level]],RiskRegister[[#This Row],[Inherent Likelihood Level]])</f>
        <v>-- Select Likelihood --</v>
      </c>
      <c r="AO403" s="22" t="str">
        <f>IF(RiskRegister[[#This Row],[Risk Status]]="Closed",RiskRegister[[#This Row],[Residual-I-L-Combo]],RiskRegister[[#This Row],[Inherent-I-L-Combo]])</f>
        <v>-- Select Impact ----- Select Likelihood --</v>
      </c>
      <c r="AP403" s="22" t="str">
        <f t="shared" si="13"/>
        <v>-- Error --</v>
      </c>
    </row>
    <row r="404" spans="1:42" s="18" customFormat="1" ht="64" x14ac:dyDescent="0.2">
      <c r="A404" s="18">
        <v>401</v>
      </c>
      <c r="G404" s="18" t="s">
        <v>87</v>
      </c>
      <c r="I404" s="18" t="s">
        <v>85</v>
      </c>
      <c r="L404" s="18" t="s">
        <v>112</v>
      </c>
      <c r="M404" s="19" t="str">
        <f>VLOOKUP(RiskRegister[[#This Row],[Inherent Impact Level]],'Rating factors'!$F$4:$G$9,2,FALSE)</f>
        <v>--- Error ---</v>
      </c>
      <c r="N404" s="18" t="s">
        <v>89</v>
      </c>
      <c r="O404" s="19" t="str">
        <f>VLOOKUP(RiskRegister[[#This Row],[Inherent Likelihood Level]],'Rating factors'!$F$16:$G$21,2,FALSE)</f>
        <v>--- Error ---</v>
      </c>
      <c r="P404" s="19" t="str">
        <f>IFERROR(VLOOKUP(RiskRegister[[#This Row],[Inherent Risk Rating]],'Rating factors'!$F$30:$G$44,2,FALSE),"-- Error --")</f>
        <v>-- Error --</v>
      </c>
      <c r="Q404" s="19" t="str">
        <f>IFERROR(RiskRegister[[#This Row],[Inherent Impact Rating]]*RiskRegister[[#This Row],[Inherent Likelihood Rating]],"-- Error --")</f>
        <v>-- Error --</v>
      </c>
      <c r="R404" s="18" t="s">
        <v>111</v>
      </c>
      <c r="T404" s="18" t="s">
        <v>112</v>
      </c>
      <c r="U404" s="19" t="str">
        <f>VLOOKUP(RiskRegister[[#This Row],[Residual Impact Level]],'Rating factors'!$F$4:$G$9,2,FALSE)</f>
        <v>--- Error ---</v>
      </c>
      <c r="V404" s="18" t="s">
        <v>89</v>
      </c>
      <c r="W404" s="19" t="str">
        <f>VLOOKUP(RiskRegister[[#This Row],[Residual Likelihood Level]],'Rating factors'!$F$16:$G$21,2,FALSE)</f>
        <v>--- Error ---</v>
      </c>
      <c r="X404" s="19" t="str">
        <f>IFERROR(VLOOKUP(RiskRegister[[#This Row],[Residual Risk Rating]],'Rating factors'!$F$30:$G$44,2,FALSE),"-- Error --")</f>
        <v>-- Error --</v>
      </c>
      <c r="Y404" s="19" t="str">
        <f>IFERROR(RiskRegister[[#This Row],[Residual Impact Rating]]*RiskRegister[[#This Row],[Residual Likelihood Rating]],"-- Error --")</f>
        <v>-- Error --</v>
      </c>
      <c r="Z404" s="18" t="s">
        <v>113</v>
      </c>
      <c r="AB404" s="61"/>
      <c r="AD404" s="22" t="str">
        <f ca="1">IF(ISBLANK(RiskRegister[[#This Row],[Risk Due Date]]), "Missing Risk Due Date", IF(RiskRegister[[#This Row],[Risk Due Date]] &lt; TODAY(), "Overdue", "Not Overdue"))</f>
        <v>Missing Risk Due Date</v>
      </c>
      <c r="AF404" s="22" t="str">
        <f>IF(ISBLANK(RiskRegister[[#This Row],[Risk Due Date]]), "Missing Risk Due Date", TEXT(RiskRegister[[#This Row],[Risk Due Date]], "YYYY-MM"))</f>
        <v>Missing Risk Due Date</v>
      </c>
      <c r="AG404" s="22" t="str">
        <f>IF(RiskRegister[[#This Row],[Created Date]]="","Created Date missing",(TEXT(RiskRegister[[#This Row],[Created Date]],"mmm") &amp; "-" &amp; YEAR(RiskRegister[[#This Row],[Created Date]])))</f>
        <v>Created Date missing</v>
      </c>
      <c r="AH404" s="79">
        <f>IF(RiskRegister[[#This Row],[Risk Status]]="Closed",RiskRegister[[#This Row],[Risk Close Date]],RiskRegister[[#This Row],[Risk Due Date]])</f>
        <v>0</v>
      </c>
      <c r="AI404" s="79">
        <f>IF(RiskRegister[[#This Row],[Risk-Change-Date]]=0,DATE(2030,1,1),RiskRegister[[#This Row],[Risk-Change-Date]])</f>
        <v>47484</v>
      </c>
      <c r="AJ404" s="22" t="str">
        <f>RiskRegister[[#This Row],[Inherent Impact Level]]&amp;"-"&amp;RiskRegister[[#This Row],[Inherent Likelihood Level]]</f>
        <v>-- Select Impact ----- Select Likelihood --</v>
      </c>
      <c r="AK404" s="22" t="str">
        <f>RiskRegister[[#This Row],[Residual Impact Level]]&amp;"-"&amp;RiskRegister[[#This Row],[Residual Likelihood Level]]</f>
        <v>-- Select Impact ----- Select Likelihood --</v>
      </c>
      <c r="AL404" s="22" t="str">
        <f t="shared" si="12"/>
        <v>Error</v>
      </c>
      <c r="AM404" s="22" t="str">
        <f>IF(RiskRegister[[#This Row],[Risk Status]]="Closed",RiskRegister[[#This Row],[Residual Impact Level]],RiskRegister[[#This Row],[Inherent Impact Level]])</f>
        <v>-- Select Impact --</v>
      </c>
      <c r="AN404" s="22" t="str">
        <f>IF(RiskRegister[[#This Row],[Risk Status]]="Closed",RiskRegister[[#This Row],[Residual Likelihood Level]],RiskRegister[[#This Row],[Inherent Likelihood Level]])</f>
        <v>-- Select Likelihood --</v>
      </c>
      <c r="AO404" s="22" t="str">
        <f>IF(RiskRegister[[#This Row],[Risk Status]]="Closed",RiskRegister[[#This Row],[Residual-I-L-Combo]],RiskRegister[[#This Row],[Inherent-I-L-Combo]])</f>
        <v>-- Select Impact ----- Select Likelihood --</v>
      </c>
      <c r="AP404" s="22" t="str">
        <f t="shared" si="13"/>
        <v>-- Error --</v>
      </c>
    </row>
    <row r="405" spans="1:42" s="18" customFormat="1" ht="64" x14ac:dyDescent="0.2">
      <c r="A405" s="18">
        <v>402</v>
      </c>
      <c r="G405" s="18" t="s">
        <v>87</v>
      </c>
      <c r="I405" s="18" t="s">
        <v>85</v>
      </c>
      <c r="L405" s="18" t="s">
        <v>112</v>
      </c>
      <c r="M405" s="19" t="str">
        <f>VLOOKUP(RiskRegister[[#This Row],[Inherent Impact Level]],'Rating factors'!$F$4:$G$9,2,FALSE)</f>
        <v>--- Error ---</v>
      </c>
      <c r="N405" s="18" t="s">
        <v>89</v>
      </c>
      <c r="O405" s="19" t="str">
        <f>VLOOKUP(RiskRegister[[#This Row],[Inherent Likelihood Level]],'Rating factors'!$F$16:$G$21,2,FALSE)</f>
        <v>--- Error ---</v>
      </c>
      <c r="P405" s="19" t="str">
        <f>IFERROR(VLOOKUP(RiskRegister[[#This Row],[Inherent Risk Rating]],'Rating factors'!$F$30:$G$44,2,FALSE),"-- Error --")</f>
        <v>-- Error --</v>
      </c>
      <c r="Q405" s="19" t="str">
        <f>IFERROR(RiskRegister[[#This Row],[Inherent Impact Rating]]*RiskRegister[[#This Row],[Inherent Likelihood Rating]],"-- Error --")</f>
        <v>-- Error --</v>
      </c>
      <c r="R405" s="18" t="s">
        <v>111</v>
      </c>
      <c r="T405" s="18" t="s">
        <v>112</v>
      </c>
      <c r="U405" s="19" t="str">
        <f>VLOOKUP(RiskRegister[[#This Row],[Residual Impact Level]],'Rating factors'!$F$4:$G$9,2,FALSE)</f>
        <v>--- Error ---</v>
      </c>
      <c r="V405" s="18" t="s">
        <v>89</v>
      </c>
      <c r="W405" s="19" t="str">
        <f>VLOOKUP(RiskRegister[[#This Row],[Residual Likelihood Level]],'Rating factors'!$F$16:$G$21,2,FALSE)</f>
        <v>--- Error ---</v>
      </c>
      <c r="X405" s="19" t="str">
        <f>IFERROR(VLOOKUP(RiskRegister[[#This Row],[Residual Risk Rating]],'Rating factors'!$F$30:$G$44,2,FALSE),"-- Error --")</f>
        <v>-- Error --</v>
      </c>
      <c r="Y405" s="19" t="str">
        <f>IFERROR(RiskRegister[[#This Row],[Residual Impact Rating]]*RiskRegister[[#This Row],[Residual Likelihood Rating]],"-- Error --")</f>
        <v>-- Error --</v>
      </c>
      <c r="Z405" s="18" t="s">
        <v>113</v>
      </c>
      <c r="AB405" s="61"/>
      <c r="AD405" s="22" t="str">
        <f ca="1">IF(ISBLANK(RiskRegister[[#This Row],[Risk Due Date]]), "Missing Risk Due Date", IF(RiskRegister[[#This Row],[Risk Due Date]] &lt; TODAY(), "Overdue", "Not Overdue"))</f>
        <v>Missing Risk Due Date</v>
      </c>
      <c r="AF405" s="22" t="str">
        <f>IF(ISBLANK(RiskRegister[[#This Row],[Risk Due Date]]), "Missing Risk Due Date", TEXT(RiskRegister[[#This Row],[Risk Due Date]], "YYYY-MM"))</f>
        <v>Missing Risk Due Date</v>
      </c>
      <c r="AG405" s="22" t="str">
        <f>IF(RiskRegister[[#This Row],[Created Date]]="","Created Date missing",(TEXT(RiskRegister[[#This Row],[Created Date]],"mmm") &amp; "-" &amp; YEAR(RiskRegister[[#This Row],[Created Date]])))</f>
        <v>Created Date missing</v>
      </c>
      <c r="AH405" s="79">
        <f>IF(RiskRegister[[#This Row],[Risk Status]]="Closed",RiskRegister[[#This Row],[Risk Close Date]],RiskRegister[[#This Row],[Risk Due Date]])</f>
        <v>0</v>
      </c>
      <c r="AI405" s="79">
        <f>IF(RiskRegister[[#This Row],[Risk-Change-Date]]=0,DATE(2030,1,1),RiskRegister[[#This Row],[Risk-Change-Date]])</f>
        <v>47484</v>
      </c>
      <c r="AJ405" s="22" t="str">
        <f>RiskRegister[[#This Row],[Inherent Impact Level]]&amp;"-"&amp;RiskRegister[[#This Row],[Inherent Likelihood Level]]</f>
        <v>-- Select Impact ----- Select Likelihood --</v>
      </c>
      <c r="AK405" s="22" t="str">
        <f>RiskRegister[[#This Row],[Residual Impact Level]]&amp;"-"&amp;RiskRegister[[#This Row],[Residual Likelihood Level]]</f>
        <v>-- Select Impact ----- Select Likelihood --</v>
      </c>
      <c r="AL405" s="22" t="str">
        <f t="shared" si="12"/>
        <v>Error</v>
      </c>
      <c r="AM405" s="22" t="str">
        <f>IF(RiskRegister[[#This Row],[Risk Status]]="Closed",RiskRegister[[#This Row],[Residual Impact Level]],RiskRegister[[#This Row],[Inherent Impact Level]])</f>
        <v>-- Select Impact --</v>
      </c>
      <c r="AN405" s="22" t="str">
        <f>IF(RiskRegister[[#This Row],[Risk Status]]="Closed",RiskRegister[[#This Row],[Residual Likelihood Level]],RiskRegister[[#This Row],[Inherent Likelihood Level]])</f>
        <v>-- Select Likelihood --</v>
      </c>
      <c r="AO405" s="22" t="str">
        <f>IF(RiskRegister[[#This Row],[Risk Status]]="Closed",RiskRegister[[#This Row],[Residual-I-L-Combo]],RiskRegister[[#This Row],[Inherent-I-L-Combo]])</f>
        <v>-- Select Impact ----- Select Likelihood --</v>
      </c>
      <c r="AP405" s="22" t="str">
        <f t="shared" si="13"/>
        <v>-- Error --</v>
      </c>
    </row>
    <row r="406" spans="1:42" s="18" customFormat="1" ht="64" x14ac:dyDescent="0.2">
      <c r="A406" s="18">
        <v>403</v>
      </c>
      <c r="G406" s="18" t="s">
        <v>87</v>
      </c>
      <c r="I406" s="18" t="s">
        <v>85</v>
      </c>
      <c r="L406" s="18" t="s">
        <v>112</v>
      </c>
      <c r="M406" s="19" t="str">
        <f>VLOOKUP(RiskRegister[[#This Row],[Inherent Impact Level]],'Rating factors'!$F$4:$G$9,2,FALSE)</f>
        <v>--- Error ---</v>
      </c>
      <c r="N406" s="18" t="s">
        <v>89</v>
      </c>
      <c r="O406" s="19" t="str">
        <f>VLOOKUP(RiskRegister[[#This Row],[Inherent Likelihood Level]],'Rating factors'!$F$16:$G$21,2,FALSE)</f>
        <v>--- Error ---</v>
      </c>
      <c r="P406" s="19" t="str">
        <f>IFERROR(VLOOKUP(RiskRegister[[#This Row],[Inherent Risk Rating]],'Rating factors'!$F$30:$G$44,2,FALSE),"-- Error --")</f>
        <v>-- Error --</v>
      </c>
      <c r="Q406" s="19" t="str">
        <f>IFERROR(RiskRegister[[#This Row],[Inherent Impact Rating]]*RiskRegister[[#This Row],[Inherent Likelihood Rating]],"-- Error --")</f>
        <v>-- Error --</v>
      </c>
      <c r="R406" s="18" t="s">
        <v>111</v>
      </c>
      <c r="T406" s="18" t="s">
        <v>112</v>
      </c>
      <c r="U406" s="19" t="str">
        <f>VLOOKUP(RiskRegister[[#This Row],[Residual Impact Level]],'Rating factors'!$F$4:$G$9,2,FALSE)</f>
        <v>--- Error ---</v>
      </c>
      <c r="V406" s="18" t="s">
        <v>89</v>
      </c>
      <c r="W406" s="19" t="str">
        <f>VLOOKUP(RiskRegister[[#This Row],[Residual Likelihood Level]],'Rating factors'!$F$16:$G$21,2,FALSE)</f>
        <v>--- Error ---</v>
      </c>
      <c r="X406" s="19" t="str">
        <f>IFERROR(VLOOKUP(RiskRegister[[#This Row],[Residual Risk Rating]],'Rating factors'!$F$30:$G$44,2,FALSE),"-- Error --")</f>
        <v>-- Error --</v>
      </c>
      <c r="Y406" s="19" t="str">
        <f>IFERROR(RiskRegister[[#This Row],[Residual Impact Rating]]*RiskRegister[[#This Row],[Residual Likelihood Rating]],"-- Error --")</f>
        <v>-- Error --</v>
      </c>
      <c r="Z406" s="18" t="s">
        <v>113</v>
      </c>
      <c r="AB406" s="61"/>
      <c r="AD406" s="22" t="str">
        <f ca="1">IF(ISBLANK(RiskRegister[[#This Row],[Risk Due Date]]), "Missing Risk Due Date", IF(RiskRegister[[#This Row],[Risk Due Date]] &lt; TODAY(), "Overdue", "Not Overdue"))</f>
        <v>Missing Risk Due Date</v>
      </c>
      <c r="AF406" s="22" t="str">
        <f>IF(ISBLANK(RiskRegister[[#This Row],[Risk Due Date]]), "Missing Risk Due Date", TEXT(RiskRegister[[#This Row],[Risk Due Date]], "YYYY-MM"))</f>
        <v>Missing Risk Due Date</v>
      </c>
      <c r="AG406" s="22" t="str">
        <f>IF(RiskRegister[[#This Row],[Created Date]]="","Created Date missing",(TEXT(RiskRegister[[#This Row],[Created Date]],"mmm") &amp; "-" &amp; YEAR(RiskRegister[[#This Row],[Created Date]])))</f>
        <v>Created Date missing</v>
      </c>
      <c r="AH406" s="79">
        <f>IF(RiskRegister[[#This Row],[Risk Status]]="Closed",RiskRegister[[#This Row],[Risk Close Date]],RiskRegister[[#This Row],[Risk Due Date]])</f>
        <v>0</v>
      </c>
      <c r="AI406" s="79">
        <f>IF(RiskRegister[[#This Row],[Risk-Change-Date]]=0,DATE(2030,1,1),RiskRegister[[#This Row],[Risk-Change-Date]])</f>
        <v>47484</v>
      </c>
      <c r="AJ406" s="22" t="str">
        <f>RiskRegister[[#This Row],[Inherent Impact Level]]&amp;"-"&amp;RiskRegister[[#This Row],[Inherent Likelihood Level]]</f>
        <v>-- Select Impact ----- Select Likelihood --</v>
      </c>
      <c r="AK406" s="22" t="str">
        <f>RiskRegister[[#This Row],[Residual Impact Level]]&amp;"-"&amp;RiskRegister[[#This Row],[Residual Likelihood Level]]</f>
        <v>-- Select Impact ----- Select Likelihood --</v>
      </c>
      <c r="AL406" s="22" t="str">
        <f t="shared" si="12"/>
        <v>Error</v>
      </c>
      <c r="AM406" s="22" t="str">
        <f>IF(RiskRegister[[#This Row],[Risk Status]]="Closed",RiskRegister[[#This Row],[Residual Impact Level]],RiskRegister[[#This Row],[Inherent Impact Level]])</f>
        <v>-- Select Impact --</v>
      </c>
      <c r="AN406" s="22" t="str">
        <f>IF(RiskRegister[[#This Row],[Risk Status]]="Closed",RiskRegister[[#This Row],[Residual Likelihood Level]],RiskRegister[[#This Row],[Inherent Likelihood Level]])</f>
        <v>-- Select Likelihood --</v>
      </c>
      <c r="AO406" s="22" t="str">
        <f>IF(RiskRegister[[#This Row],[Risk Status]]="Closed",RiskRegister[[#This Row],[Residual-I-L-Combo]],RiskRegister[[#This Row],[Inherent-I-L-Combo]])</f>
        <v>-- Select Impact ----- Select Likelihood --</v>
      </c>
      <c r="AP406" s="22" t="str">
        <f t="shared" si="13"/>
        <v>-- Error --</v>
      </c>
    </row>
    <row r="407" spans="1:42" s="18" customFormat="1" ht="64" x14ac:dyDescent="0.2">
      <c r="A407" s="18">
        <v>404</v>
      </c>
      <c r="G407" s="18" t="s">
        <v>87</v>
      </c>
      <c r="I407" s="18" t="s">
        <v>85</v>
      </c>
      <c r="L407" s="18" t="s">
        <v>112</v>
      </c>
      <c r="M407" s="19" t="str">
        <f>VLOOKUP(RiskRegister[[#This Row],[Inherent Impact Level]],'Rating factors'!$F$4:$G$9,2,FALSE)</f>
        <v>--- Error ---</v>
      </c>
      <c r="N407" s="18" t="s">
        <v>89</v>
      </c>
      <c r="O407" s="19" t="str">
        <f>VLOOKUP(RiskRegister[[#This Row],[Inherent Likelihood Level]],'Rating factors'!$F$16:$G$21,2,FALSE)</f>
        <v>--- Error ---</v>
      </c>
      <c r="P407" s="19" t="str">
        <f>IFERROR(VLOOKUP(RiskRegister[[#This Row],[Inherent Risk Rating]],'Rating factors'!$F$30:$G$44,2,FALSE),"-- Error --")</f>
        <v>-- Error --</v>
      </c>
      <c r="Q407" s="19" t="str">
        <f>IFERROR(RiskRegister[[#This Row],[Inherent Impact Rating]]*RiskRegister[[#This Row],[Inherent Likelihood Rating]],"-- Error --")</f>
        <v>-- Error --</v>
      </c>
      <c r="R407" s="18" t="s">
        <v>111</v>
      </c>
      <c r="T407" s="18" t="s">
        <v>112</v>
      </c>
      <c r="U407" s="19" t="str">
        <f>VLOOKUP(RiskRegister[[#This Row],[Residual Impact Level]],'Rating factors'!$F$4:$G$9,2,FALSE)</f>
        <v>--- Error ---</v>
      </c>
      <c r="V407" s="18" t="s">
        <v>89</v>
      </c>
      <c r="W407" s="19" t="str">
        <f>VLOOKUP(RiskRegister[[#This Row],[Residual Likelihood Level]],'Rating factors'!$F$16:$G$21,2,FALSE)</f>
        <v>--- Error ---</v>
      </c>
      <c r="X407" s="19" t="str">
        <f>IFERROR(VLOOKUP(RiskRegister[[#This Row],[Residual Risk Rating]],'Rating factors'!$F$30:$G$44,2,FALSE),"-- Error --")</f>
        <v>-- Error --</v>
      </c>
      <c r="Y407" s="19" t="str">
        <f>IFERROR(RiskRegister[[#This Row],[Residual Impact Rating]]*RiskRegister[[#This Row],[Residual Likelihood Rating]],"-- Error --")</f>
        <v>-- Error --</v>
      </c>
      <c r="Z407" s="18" t="s">
        <v>113</v>
      </c>
      <c r="AB407" s="61"/>
      <c r="AD407" s="22" t="str">
        <f ca="1">IF(ISBLANK(RiskRegister[[#This Row],[Risk Due Date]]), "Missing Risk Due Date", IF(RiskRegister[[#This Row],[Risk Due Date]] &lt; TODAY(), "Overdue", "Not Overdue"))</f>
        <v>Missing Risk Due Date</v>
      </c>
      <c r="AF407" s="22" t="str">
        <f>IF(ISBLANK(RiskRegister[[#This Row],[Risk Due Date]]), "Missing Risk Due Date", TEXT(RiskRegister[[#This Row],[Risk Due Date]], "YYYY-MM"))</f>
        <v>Missing Risk Due Date</v>
      </c>
      <c r="AG407" s="22" t="str">
        <f>IF(RiskRegister[[#This Row],[Created Date]]="","Created Date missing",(TEXT(RiskRegister[[#This Row],[Created Date]],"mmm") &amp; "-" &amp; YEAR(RiskRegister[[#This Row],[Created Date]])))</f>
        <v>Created Date missing</v>
      </c>
      <c r="AH407" s="79">
        <f>IF(RiskRegister[[#This Row],[Risk Status]]="Closed",RiskRegister[[#This Row],[Risk Close Date]],RiskRegister[[#This Row],[Risk Due Date]])</f>
        <v>0</v>
      </c>
      <c r="AI407" s="79">
        <f>IF(RiskRegister[[#This Row],[Risk-Change-Date]]=0,DATE(2030,1,1),RiskRegister[[#This Row],[Risk-Change-Date]])</f>
        <v>47484</v>
      </c>
      <c r="AJ407" s="22" t="str">
        <f>RiskRegister[[#This Row],[Inherent Impact Level]]&amp;"-"&amp;RiskRegister[[#This Row],[Inherent Likelihood Level]]</f>
        <v>-- Select Impact ----- Select Likelihood --</v>
      </c>
      <c r="AK407" s="22" t="str">
        <f>RiskRegister[[#This Row],[Residual Impact Level]]&amp;"-"&amp;RiskRegister[[#This Row],[Residual Likelihood Level]]</f>
        <v>-- Select Impact ----- Select Likelihood --</v>
      </c>
      <c r="AL407" s="22" t="str">
        <f t="shared" si="12"/>
        <v>Error</v>
      </c>
      <c r="AM407" s="22" t="str">
        <f>IF(RiskRegister[[#This Row],[Risk Status]]="Closed",RiskRegister[[#This Row],[Residual Impact Level]],RiskRegister[[#This Row],[Inherent Impact Level]])</f>
        <v>-- Select Impact --</v>
      </c>
      <c r="AN407" s="22" t="str">
        <f>IF(RiskRegister[[#This Row],[Risk Status]]="Closed",RiskRegister[[#This Row],[Residual Likelihood Level]],RiskRegister[[#This Row],[Inherent Likelihood Level]])</f>
        <v>-- Select Likelihood --</v>
      </c>
      <c r="AO407" s="22" t="str">
        <f>IF(RiskRegister[[#This Row],[Risk Status]]="Closed",RiskRegister[[#This Row],[Residual-I-L-Combo]],RiskRegister[[#This Row],[Inherent-I-L-Combo]])</f>
        <v>-- Select Impact ----- Select Likelihood --</v>
      </c>
      <c r="AP407" s="22" t="str">
        <f t="shared" si="13"/>
        <v>-- Error --</v>
      </c>
    </row>
    <row r="408" spans="1:42" s="18" customFormat="1" ht="64" x14ac:dyDescent="0.2">
      <c r="A408" s="18">
        <v>405</v>
      </c>
      <c r="G408" s="18" t="s">
        <v>87</v>
      </c>
      <c r="I408" s="18" t="s">
        <v>85</v>
      </c>
      <c r="L408" s="18" t="s">
        <v>112</v>
      </c>
      <c r="M408" s="19" t="str">
        <f>VLOOKUP(RiskRegister[[#This Row],[Inherent Impact Level]],'Rating factors'!$F$4:$G$9,2,FALSE)</f>
        <v>--- Error ---</v>
      </c>
      <c r="N408" s="18" t="s">
        <v>89</v>
      </c>
      <c r="O408" s="19" t="str">
        <f>VLOOKUP(RiskRegister[[#This Row],[Inherent Likelihood Level]],'Rating factors'!$F$16:$G$21,2,FALSE)</f>
        <v>--- Error ---</v>
      </c>
      <c r="P408" s="19" t="str">
        <f>IFERROR(VLOOKUP(RiskRegister[[#This Row],[Inherent Risk Rating]],'Rating factors'!$F$30:$G$44,2,FALSE),"-- Error --")</f>
        <v>-- Error --</v>
      </c>
      <c r="Q408" s="19" t="str">
        <f>IFERROR(RiskRegister[[#This Row],[Inherent Impact Rating]]*RiskRegister[[#This Row],[Inherent Likelihood Rating]],"-- Error --")</f>
        <v>-- Error --</v>
      </c>
      <c r="R408" s="18" t="s">
        <v>111</v>
      </c>
      <c r="T408" s="18" t="s">
        <v>112</v>
      </c>
      <c r="U408" s="19" t="str">
        <f>VLOOKUP(RiskRegister[[#This Row],[Residual Impact Level]],'Rating factors'!$F$4:$G$9,2,FALSE)</f>
        <v>--- Error ---</v>
      </c>
      <c r="V408" s="18" t="s">
        <v>89</v>
      </c>
      <c r="W408" s="19" t="str">
        <f>VLOOKUP(RiskRegister[[#This Row],[Residual Likelihood Level]],'Rating factors'!$F$16:$G$21,2,FALSE)</f>
        <v>--- Error ---</v>
      </c>
      <c r="X408" s="19" t="str">
        <f>IFERROR(VLOOKUP(RiskRegister[[#This Row],[Residual Risk Rating]],'Rating factors'!$F$30:$G$44,2,FALSE),"-- Error --")</f>
        <v>-- Error --</v>
      </c>
      <c r="Y408" s="19" t="str">
        <f>IFERROR(RiskRegister[[#This Row],[Residual Impact Rating]]*RiskRegister[[#This Row],[Residual Likelihood Rating]],"-- Error --")</f>
        <v>-- Error --</v>
      </c>
      <c r="Z408" s="18" t="s">
        <v>113</v>
      </c>
      <c r="AB408" s="61"/>
      <c r="AD408" s="22" t="str">
        <f ca="1">IF(ISBLANK(RiskRegister[[#This Row],[Risk Due Date]]), "Missing Risk Due Date", IF(RiskRegister[[#This Row],[Risk Due Date]] &lt; TODAY(), "Overdue", "Not Overdue"))</f>
        <v>Missing Risk Due Date</v>
      </c>
      <c r="AF408" s="22" t="str">
        <f>IF(ISBLANK(RiskRegister[[#This Row],[Risk Due Date]]), "Missing Risk Due Date", TEXT(RiskRegister[[#This Row],[Risk Due Date]], "YYYY-MM"))</f>
        <v>Missing Risk Due Date</v>
      </c>
      <c r="AG408" s="22" t="str">
        <f>IF(RiskRegister[[#This Row],[Created Date]]="","Created Date missing",(TEXT(RiskRegister[[#This Row],[Created Date]],"mmm") &amp; "-" &amp; YEAR(RiskRegister[[#This Row],[Created Date]])))</f>
        <v>Created Date missing</v>
      </c>
      <c r="AH408" s="79">
        <f>IF(RiskRegister[[#This Row],[Risk Status]]="Closed",RiskRegister[[#This Row],[Risk Close Date]],RiskRegister[[#This Row],[Risk Due Date]])</f>
        <v>0</v>
      </c>
      <c r="AI408" s="79">
        <f>IF(RiskRegister[[#This Row],[Risk-Change-Date]]=0,DATE(2030,1,1),RiskRegister[[#This Row],[Risk-Change-Date]])</f>
        <v>47484</v>
      </c>
      <c r="AJ408" s="22" t="str">
        <f>RiskRegister[[#This Row],[Inherent Impact Level]]&amp;"-"&amp;RiskRegister[[#This Row],[Inherent Likelihood Level]]</f>
        <v>-- Select Impact ----- Select Likelihood --</v>
      </c>
      <c r="AK408" s="22" t="str">
        <f>RiskRegister[[#This Row],[Residual Impact Level]]&amp;"-"&amp;RiskRegister[[#This Row],[Residual Likelihood Level]]</f>
        <v>-- Select Impact ----- Select Likelihood --</v>
      </c>
      <c r="AL408" s="22" t="str">
        <f t="shared" si="12"/>
        <v>Error</v>
      </c>
      <c r="AM408" s="22" t="str">
        <f>IF(RiskRegister[[#This Row],[Risk Status]]="Closed",RiskRegister[[#This Row],[Residual Impact Level]],RiskRegister[[#This Row],[Inherent Impact Level]])</f>
        <v>-- Select Impact --</v>
      </c>
      <c r="AN408" s="22" t="str">
        <f>IF(RiskRegister[[#This Row],[Risk Status]]="Closed",RiskRegister[[#This Row],[Residual Likelihood Level]],RiskRegister[[#This Row],[Inherent Likelihood Level]])</f>
        <v>-- Select Likelihood --</v>
      </c>
      <c r="AO408" s="22" t="str">
        <f>IF(RiskRegister[[#This Row],[Risk Status]]="Closed",RiskRegister[[#This Row],[Residual-I-L-Combo]],RiskRegister[[#This Row],[Inherent-I-L-Combo]])</f>
        <v>-- Select Impact ----- Select Likelihood --</v>
      </c>
      <c r="AP408" s="22" t="str">
        <f t="shared" si="13"/>
        <v>-- Error --</v>
      </c>
    </row>
    <row r="409" spans="1:42" s="18" customFormat="1" ht="64" x14ac:dyDescent="0.2">
      <c r="A409" s="18">
        <v>406</v>
      </c>
      <c r="G409" s="18" t="s">
        <v>87</v>
      </c>
      <c r="I409" s="18" t="s">
        <v>85</v>
      </c>
      <c r="L409" s="18" t="s">
        <v>112</v>
      </c>
      <c r="M409" s="19" t="str">
        <f>VLOOKUP(RiskRegister[[#This Row],[Inherent Impact Level]],'Rating factors'!$F$4:$G$9,2,FALSE)</f>
        <v>--- Error ---</v>
      </c>
      <c r="N409" s="18" t="s">
        <v>89</v>
      </c>
      <c r="O409" s="19" t="str">
        <f>VLOOKUP(RiskRegister[[#This Row],[Inherent Likelihood Level]],'Rating factors'!$F$16:$G$21,2,FALSE)</f>
        <v>--- Error ---</v>
      </c>
      <c r="P409" s="19" t="str">
        <f>IFERROR(VLOOKUP(RiskRegister[[#This Row],[Inherent Risk Rating]],'Rating factors'!$F$30:$G$44,2,FALSE),"-- Error --")</f>
        <v>-- Error --</v>
      </c>
      <c r="Q409" s="19" t="str">
        <f>IFERROR(RiskRegister[[#This Row],[Inherent Impact Rating]]*RiskRegister[[#This Row],[Inherent Likelihood Rating]],"-- Error --")</f>
        <v>-- Error --</v>
      </c>
      <c r="R409" s="18" t="s">
        <v>111</v>
      </c>
      <c r="T409" s="18" t="s">
        <v>112</v>
      </c>
      <c r="U409" s="19" t="str">
        <f>VLOOKUP(RiskRegister[[#This Row],[Residual Impact Level]],'Rating factors'!$F$4:$G$9,2,FALSE)</f>
        <v>--- Error ---</v>
      </c>
      <c r="V409" s="18" t="s">
        <v>89</v>
      </c>
      <c r="W409" s="19" t="str">
        <f>VLOOKUP(RiskRegister[[#This Row],[Residual Likelihood Level]],'Rating factors'!$F$16:$G$21,2,FALSE)</f>
        <v>--- Error ---</v>
      </c>
      <c r="X409" s="19" t="str">
        <f>IFERROR(VLOOKUP(RiskRegister[[#This Row],[Residual Risk Rating]],'Rating factors'!$F$30:$G$44,2,FALSE),"-- Error --")</f>
        <v>-- Error --</v>
      </c>
      <c r="Y409" s="19" t="str">
        <f>IFERROR(RiskRegister[[#This Row],[Residual Impact Rating]]*RiskRegister[[#This Row],[Residual Likelihood Rating]],"-- Error --")</f>
        <v>-- Error --</v>
      </c>
      <c r="Z409" s="18" t="s">
        <v>113</v>
      </c>
      <c r="AB409" s="61"/>
      <c r="AD409" s="22" t="str">
        <f ca="1">IF(ISBLANK(RiskRegister[[#This Row],[Risk Due Date]]), "Missing Risk Due Date", IF(RiskRegister[[#This Row],[Risk Due Date]] &lt; TODAY(), "Overdue", "Not Overdue"))</f>
        <v>Missing Risk Due Date</v>
      </c>
      <c r="AF409" s="22" t="str">
        <f>IF(ISBLANK(RiskRegister[[#This Row],[Risk Due Date]]), "Missing Risk Due Date", TEXT(RiskRegister[[#This Row],[Risk Due Date]], "YYYY-MM"))</f>
        <v>Missing Risk Due Date</v>
      </c>
      <c r="AG409" s="22" t="str">
        <f>IF(RiskRegister[[#This Row],[Created Date]]="","Created Date missing",(TEXT(RiskRegister[[#This Row],[Created Date]],"mmm") &amp; "-" &amp; YEAR(RiskRegister[[#This Row],[Created Date]])))</f>
        <v>Created Date missing</v>
      </c>
      <c r="AH409" s="79">
        <f>IF(RiskRegister[[#This Row],[Risk Status]]="Closed",RiskRegister[[#This Row],[Risk Close Date]],RiskRegister[[#This Row],[Risk Due Date]])</f>
        <v>0</v>
      </c>
      <c r="AI409" s="79">
        <f>IF(RiskRegister[[#This Row],[Risk-Change-Date]]=0,DATE(2030,1,1),RiskRegister[[#This Row],[Risk-Change-Date]])</f>
        <v>47484</v>
      </c>
      <c r="AJ409" s="22" t="str">
        <f>RiskRegister[[#This Row],[Inherent Impact Level]]&amp;"-"&amp;RiskRegister[[#This Row],[Inherent Likelihood Level]]</f>
        <v>-- Select Impact ----- Select Likelihood --</v>
      </c>
      <c r="AK409" s="22" t="str">
        <f>RiskRegister[[#This Row],[Residual Impact Level]]&amp;"-"&amp;RiskRegister[[#This Row],[Residual Likelihood Level]]</f>
        <v>-- Select Impact ----- Select Likelihood --</v>
      </c>
      <c r="AL409" s="22" t="str">
        <f t="shared" si="12"/>
        <v>Error</v>
      </c>
      <c r="AM409" s="22" t="str">
        <f>IF(RiskRegister[[#This Row],[Risk Status]]="Closed",RiskRegister[[#This Row],[Residual Impact Level]],RiskRegister[[#This Row],[Inherent Impact Level]])</f>
        <v>-- Select Impact --</v>
      </c>
      <c r="AN409" s="22" t="str">
        <f>IF(RiskRegister[[#This Row],[Risk Status]]="Closed",RiskRegister[[#This Row],[Residual Likelihood Level]],RiskRegister[[#This Row],[Inherent Likelihood Level]])</f>
        <v>-- Select Likelihood --</v>
      </c>
      <c r="AO409" s="22" t="str">
        <f>IF(RiskRegister[[#This Row],[Risk Status]]="Closed",RiskRegister[[#This Row],[Residual-I-L-Combo]],RiskRegister[[#This Row],[Inherent-I-L-Combo]])</f>
        <v>-- Select Impact ----- Select Likelihood --</v>
      </c>
      <c r="AP409" s="22" t="str">
        <f t="shared" si="13"/>
        <v>-- Error --</v>
      </c>
    </row>
    <row r="410" spans="1:42" s="18" customFormat="1" ht="64" x14ac:dyDescent="0.2">
      <c r="A410" s="18">
        <v>407</v>
      </c>
      <c r="G410" s="18" t="s">
        <v>87</v>
      </c>
      <c r="I410" s="18" t="s">
        <v>85</v>
      </c>
      <c r="L410" s="18" t="s">
        <v>112</v>
      </c>
      <c r="M410" s="19" t="str">
        <f>VLOOKUP(RiskRegister[[#This Row],[Inherent Impact Level]],'Rating factors'!$F$4:$G$9,2,FALSE)</f>
        <v>--- Error ---</v>
      </c>
      <c r="N410" s="18" t="s">
        <v>89</v>
      </c>
      <c r="O410" s="19" t="str">
        <f>VLOOKUP(RiskRegister[[#This Row],[Inherent Likelihood Level]],'Rating factors'!$F$16:$G$21,2,FALSE)</f>
        <v>--- Error ---</v>
      </c>
      <c r="P410" s="19" t="str">
        <f>IFERROR(VLOOKUP(RiskRegister[[#This Row],[Inherent Risk Rating]],'Rating factors'!$F$30:$G$44,2,FALSE),"-- Error --")</f>
        <v>-- Error --</v>
      </c>
      <c r="Q410" s="19" t="str">
        <f>IFERROR(RiskRegister[[#This Row],[Inherent Impact Rating]]*RiskRegister[[#This Row],[Inherent Likelihood Rating]],"-- Error --")</f>
        <v>-- Error --</v>
      </c>
      <c r="R410" s="18" t="s">
        <v>111</v>
      </c>
      <c r="T410" s="18" t="s">
        <v>112</v>
      </c>
      <c r="U410" s="19" t="str">
        <f>VLOOKUP(RiskRegister[[#This Row],[Residual Impact Level]],'Rating factors'!$F$4:$G$9,2,FALSE)</f>
        <v>--- Error ---</v>
      </c>
      <c r="V410" s="18" t="s">
        <v>89</v>
      </c>
      <c r="W410" s="19" t="str">
        <f>VLOOKUP(RiskRegister[[#This Row],[Residual Likelihood Level]],'Rating factors'!$F$16:$G$21,2,FALSE)</f>
        <v>--- Error ---</v>
      </c>
      <c r="X410" s="19" t="str">
        <f>IFERROR(VLOOKUP(RiskRegister[[#This Row],[Residual Risk Rating]],'Rating factors'!$F$30:$G$44,2,FALSE),"-- Error --")</f>
        <v>-- Error --</v>
      </c>
      <c r="Y410" s="19" t="str">
        <f>IFERROR(RiskRegister[[#This Row],[Residual Impact Rating]]*RiskRegister[[#This Row],[Residual Likelihood Rating]],"-- Error --")</f>
        <v>-- Error --</v>
      </c>
      <c r="Z410" s="18" t="s">
        <v>113</v>
      </c>
      <c r="AB410" s="61"/>
      <c r="AD410" s="22" t="str">
        <f ca="1">IF(ISBLANK(RiskRegister[[#This Row],[Risk Due Date]]), "Missing Risk Due Date", IF(RiskRegister[[#This Row],[Risk Due Date]] &lt; TODAY(), "Overdue", "Not Overdue"))</f>
        <v>Missing Risk Due Date</v>
      </c>
      <c r="AF410" s="22" t="str">
        <f>IF(ISBLANK(RiskRegister[[#This Row],[Risk Due Date]]), "Missing Risk Due Date", TEXT(RiskRegister[[#This Row],[Risk Due Date]], "YYYY-MM"))</f>
        <v>Missing Risk Due Date</v>
      </c>
      <c r="AG410" s="22" t="str">
        <f>IF(RiskRegister[[#This Row],[Created Date]]="","Created Date missing",(TEXT(RiskRegister[[#This Row],[Created Date]],"mmm") &amp; "-" &amp; YEAR(RiskRegister[[#This Row],[Created Date]])))</f>
        <v>Created Date missing</v>
      </c>
      <c r="AH410" s="79">
        <f>IF(RiskRegister[[#This Row],[Risk Status]]="Closed",RiskRegister[[#This Row],[Risk Close Date]],RiskRegister[[#This Row],[Risk Due Date]])</f>
        <v>0</v>
      </c>
      <c r="AI410" s="79">
        <f>IF(RiskRegister[[#This Row],[Risk-Change-Date]]=0,DATE(2030,1,1),RiskRegister[[#This Row],[Risk-Change-Date]])</f>
        <v>47484</v>
      </c>
      <c r="AJ410" s="22" t="str">
        <f>RiskRegister[[#This Row],[Inherent Impact Level]]&amp;"-"&amp;RiskRegister[[#This Row],[Inherent Likelihood Level]]</f>
        <v>-- Select Impact ----- Select Likelihood --</v>
      </c>
      <c r="AK410" s="22" t="str">
        <f>RiskRegister[[#This Row],[Residual Impact Level]]&amp;"-"&amp;RiskRegister[[#This Row],[Residual Likelihood Level]]</f>
        <v>-- Select Impact ----- Select Likelihood --</v>
      </c>
      <c r="AL410" s="22" t="str">
        <f t="shared" si="12"/>
        <v>Error</v>
      </c>
      <c r="AM410" s="22" t="str">
        <f>IF(RiskRegister[[#This Row],[Risk Status]]="Closed",RiskRegister[[#This Row],[Residual Impact Level]],RiskRegister[[#This Row],[Inherent Impact Level]])</f>
        <v>-- Select Impact --</v>
      </c>
      <c r="AN410" s="22" t="str">
        <f>IF(RiskRegister[[#This Row],[Risk Status]]="Closed",RiskRegister[[#This Row],[Residual Likelihood Level]],RiskRegister[[#This Row],[Inherent Likelihood Level]])</f>
        <v>-- Select Likelihood --</v>
      </c>
      <c r="AO410" s="22" t="str">
        <f>IF(RiskRegister[[#This Row],[Risk Status]]="Closed",RiskRegister[[#This Row],[Residual-I-L-Combo]],RiskRegister[[#This Row],[Inherent-I-L-Combo]])</f>
        <v>-- Select Impact ----- Select Likelihood --</v>
      </c>
      <c r="AP410" s="22" t="str">
        <f t="shared" si="13"/>
        <v>-- Error --</v>
      </c>
    </row>
    <row r="411" spans="1:42" s="18" customFormat="1" ht="64" x14ac:dyDescent="0.2">
      <c r="A411" s="18">
        <v>408</v>
      </c>
      <c r="G411" s="18" t="s">
        <v>87</v>
      </c>
      <c r="I411" s="18" t="s">
        <v>85</v>
      </c>
      <c r="L411" s="18" t="s">
        <v>112</v>
      </c>
      <c r="M411" s="19" t="str">
        <f>VLOOKUP(RiskRegister[[#This Row],[Inherent Impact Level]],'Rating factors'!$F$4:$G$9,2,FALSE)</f>
        <v>--- Error ---</v>
      </c>
      <c r="N411" s="18" t="s">
        <v>89</v>
      </c>
      <c r="O411" s="19" t="str">
        <f>VLOOKUP(RiskRegister[[#This Row],[Inherent Likelihood Level]],'Rating factors'!$F$16:$G$21,2,FALSE)</f>
        <v>--- Error ---</v>
      </c>
      <c r="P411" s="19" t="str">
        <f>IFERROR(VLOOKUP(RiskRegister[[#This Row],[Inherent Risk Rating]],'Rating factors'!$F$30:$G$44,2,FALSE),"-- Error --")</f>
        <v>-- Error --</v>
      </c>
      <c r="Q411" s="19" t="str">
        <f>IFERROR(RiskRegister[[#This Row],[Inherent Impact Rating]]*RiskRegister[[#This Row],[Inherent Likelihood Rating]],"-- Error --")</f>
        <v>-- Error --</v>
      </c>
      <c r="R411" s="18" t="s">
        <v>111</v>
      </c>
      <c r="T411" s="18" t="s">
        <v>112</v>
      </c>
      <c r="U411" s="19" t="str">
        <f>VLOOKUP(RiskRegister[[#This Row],[Residual Impact Level]],'Rating factors'!$F$4:$G$9,2,FALSE)</f>
        <v>--- Error ---</v>
      </c>
      <c r="V411" s="18" t="s">
        <v>89</v>
      </c>
      <c r="W411" s="19" t="str">
        <f>VLOOKUP(RiskRegister[[#This Row],[Residual Likelihood Level]],'Rating factors'!$F$16:$G$21,2,FALSE)</f>
        <v>--- Error ---</v>
      </c>
      <c r="X411" s="19" t="str">
        <f>IFERROR(VLOOKUP(RiskRegister[[#This Row],[Residual Risk Rating]],'Rating factors'!$F$30:$G$44,2,FALSE),"-- Error --")</f>
        <v>-- Error --</v>
      </c>
      <c r="Y411" s="19" t="str">
        <f>IFERROR(RiskRegister[[#This Row],[Residual Impact Rating]]*RiskRegister[[#This Row],[Residual Likelihood Rating]],"-- Error --")</f>
        <v>-- Error --</v>
      </c>
      <c r="Z411" s="18" t="s">
        <v>113</v>
      </c>
      <c r="AB411" s="61"/>
      <c r="AD411" s="22" t="str">
        <f ca="1">IF(ISBLANK(RiskRegister[[#This Row],[Risk Due Date]]), "Missing Risk Due Date", IF(RiskRegister[[#This Row],[Risk Due Date]] &lt; TODAY(), "Overdue", "Not Overdue"))</f>
        <v>Missing Risk Due Date</v>
      </c>
      <c r="AF411" s="22" t="str">
        <f>IF(ISBLANK(RiskRegister[[#This Row],[Risk Due Date]]), "Missing Risk Due Date", TEXT(RiskRegister[[#This Row],[Risk Due Date]], "YYYY-MM"))</f>
        <v>Missing Risk Due Date</v>
      </c>
      <c r="AG411" s="22" t="str">
        <f>IF(RiskRegister[[#This Row],[Created Date]]="","Created Date missing",(TEXT(RiskRegister[[#This Row],[Created Date]],"mmm") &amp; "-" &amp; YEAR(RiskRegister[[#This Row],[Created Date]])))</f>
        <v>Created Date missing</v>
      </c>
      <c r="AH411" s="79">
        <f>IF(RiskRegister[[#This Row],[Risk Status]]="Closed",RiskRegister[[#This Row],[Risk Close Date]],RiskRegister[[#This Row],[Risk Due Date]])</f>
        <v>0</v>
      </c>
      <c r="AI411" s="79">
        <f>IF(RiskRegister[[#This Row],[Risk-Change-Date]]=0,DATE(2030,1,1),RiskRegister[[#This Row],[Risk-Change-Date]])</f>
        <v>47484</v>
      </c>
      <c r="AJ411" s="22" t="str">
        <f>RiskRegister[[#This Row],[Inherent Impact Level]]&amp;"-"&amp;RiskRegister[[#This Row],[Inherent Likelihood Level]]</f>
        <v>-- Select Impact ----- Select Likelihood --</v>
      </c>
      <c r="AK411" s="22" t="str">
        <f>RiskRegister[[#This Row],[Residual Impact Level]]&amp;"-"&amp;RiskRegister[[#This Row],[Residual Likelihood Level]]</f>
        <v>-- Select Impact ----- Select Likelihood --</v>
      </c>
      <c r="AL411" s="22" t="str">
        <f t="shared" si="12"/>
        <v>Error</v>
      </c>
      <c r="AM411" s="22" t="str">
        <f>IF(RiskRegister[[#This Row],[Risk Status]]="Closed",RiskRegister[[#This Row],[Residual Impact Level]],RiskRegister[[#This Row],[Inherent Impact Level]])</f>
        <v>-- Select Impact --</v>
      </c>
      <c r="AN411" s="22" t="str">
        <f>IF(RiskRegister[[#This Row],[Risk Status]]="Closed",RiskRegister[[#This Row],[Residual Likelihood Level]],RiskRegister[[#This Row],[Inherent Likelihood Level]])</f>
        <v>-- Select Likelihood --</v>
      </c>
      <c r="AO411" s="22" t="str">
        <f>IF(RiskRegister[[#This Row],[Risk Status]]="Closed",RiskRegister[[#This Row],[Residual-I-L-Combo]],RiskRegister[[#This Row],[Inherent-I-L-Combo]])</f>
        <v>-- Select Impact ----- Select Likelihood --</v>
      </c>
      <c r="AP411" s="22" t="str">
        <f t="shared" si="13"/>
        <v>-- Error --</v>
      </c>
    </row>
    <row r="412" spans="1:42" s="18" customFormat="1" ht="64" x14ac:dyDescent="0.2">
      <c r="A412" s="18">
        <v>409</v>
      </c>
      <c r="G412" s="18" t="s">
        <v>87</v>
      </c>
      <c r="I412" s="18" t="s">
        <v>85</v>
      </c>
      <c r="L412" s="18" t="s">
        <v>112</v>
      </c>
      <c r="M412" s="19" t="str">
        <f>VLOOKUP(RiskRegister[[#This Row],[Inherent Impact Level]],'Rating factors'!$F$4:$G$9,2,FALSE)</f>
        <v>--- Error ---</v>
      </c>
      <c r="N412" s="18" t="s">
        <v>89</v>
      </c>
      <c r="O412" s="19" t="str">
        <f>VLOOKUP(RiskRegister[[#This Row],[Inherent Likelihood Level]],'Rating factors'!$F$16:$G$21,2,FALSE)</f>
        <v>--- Error ---</v>
      </c>
      <c r="P412" s="19" t="str">
        <f>IFERROR(VLOOKUP(RiskRegister[[#This Row],[Inherent Risk Rating]],'Rating factors'!$F$30:$G$44,2,FALSE),"-- Error --")</f>
        <v>-- Error --</v>
      </c>
      <c r="Q412" s="19" t="str">
        <f>IFERROR(RiskRegister[[#This Row],[Inherent Impact Rating]]*RiskRegister[[#This Row],[Inherent Likelihood Rating]],"-- Error --")</f>
        <v>-- Error --</v>
      </c>
      <c r="R412" s="18" t="s">
        <v>111</v>
      </c>
      <c r="T412" s="18" t="s">
        <v>112</v>
      </c>
      <c r="U412" s="19" t="str">
        <f>VLOOKUP(RiskRegister[[#This Row],[Residual Impact Level]],'Rating factors'!$F$4:$G$9,2,FALSE)</f>
        <v>--- Error ---</v>
      </c>
      <c r="V412" s="18" t="s">
        <v>89</v>
      </c>
      <c r="W412" s="19" t="str">
        <f>VLOOKUP(RiskRegister[[#This Row],[Residual Likelihood Level]],'Rating factors'!$F$16:$G$21,2,FALSE)</f>
        <v>--- Error ---</v>
      </c>
      <c r="X412" s="19" t="str">
        <f>IFERROR(VLOOKUP(RiskRegister[[#This Row],[Residual Risk Rating]],'Rating factors'!$F$30:$G$44,2,FALSE),"-- Error --")</f>
        <v>-- Error --</v>
      </c>
      <c r="Y412" s="19" t="str">
        <f>IFERROR(RiskRegister[[#This Row],[Residual Impact Rating]]*RiskRegister[[#This Row],[Residual Likelihood Rating]],"-- Error --")</f>
        <v>-- Error --</v>
      </c>
      <c r="Z412" s="18" t="s">
        <v>113</v>
      </c>
      <c r="AB412" s="61"/>
      <c r="AD412" s="22" t="str">
        <f ca="1">IF(ISBLANK(RiskRegister[[#This Row],[Risk Due Date]]), "Missing Risk Due Date", IF(RiskRegister[[#This Row],[Risk Due Date]] &lt; TODAY(), "Overdue", "Not Overdue"))</f>
        <v>Missing Risk Due Date</v>
      </c>
      <c r="AF412" s="22" t="str">
        <f>IF(ISBLANK(RiskRegister[[#This Row],[Risk Due Date]]), "Missing Risk Due Date", TEXT(RiskRegister[[#This Row],[Risk Due Date]], "YYYY-MM"))</f>
        <v>Missing Risk Due Date</v>
      </c>
      <c r="AG412" s="22" t="str">
        <f>IF(RiskRegister[[#This Row],[Created Date]]="","Created Date missing",(TEXT(RiskRegister[[#This Row],[Created Date]],"mmm") &amp; "-" &amp; YEAR(RiskRegister[[#This Row],[Created Date]])))</f>
        <v>Created Date missing</v>
      </c>
      <c r="AH412" s="79">
        <f>IF(RiskRegister[[#This Row],[Risk Status]]="Closed",RiskRegister[[#This Row],[Risk Close Date]],RiskRegister[[#This Row],[Risk Due Date]])</f>
        <v>0</v>
      </c>
      <c r="AI412" s="79">
        <f>IF(RiskRegister[[#This Row],[Risk-Change-Date]]=0,DATE(2030,1,1),RiskRegister[[#This Row],[Risk-Change-Date]])</f>
        <v>47484</v>
      </c>
      <c r="AJ412" s="22" t="str">
        <f>RiskRegister[[#This Row],[Inherent Impact Level]]&amp;"-"&amp;RiskRegister[[#This Row],[Inherent Likelihood Level]]</f>
        <v>-- Select Impact ----- Select Likelihood --</v>
      </c>
      <c r="AK412" s="22" t="str">
        <f>RiskRegister[[#This Row],[Residual Impact Level]]&amp;"-"&amp;RiskRegister[[#This Row],[Residual Likelihood Level]]</f>
        <v>-- Select Impact ----- Select Likelihood --</v>
      </c>
      <c r="AL412" s="22" t="str">
        <f t="shared" si="12"/>
        <v>Error</v>
      </c>
      <c r="AM412" s="22" t="str">
        <f>IF(RiskRegister[[#This Row],[Risk Status]]="Closed",RiskRegister[[#This Row],[Residual Impact Level]],RiskRegister[[#This Row],[Inherent Impact Level]])</f>
        <v>-- Select Impact --</v>
      </c>
      <c r="AN412" s="22" t="str">
        <f>IF(RiskRegister[[#This Row],[Risk Status]]="Closed",RiskRegister[[#This Row],[Residual Likelihood Level]],RiskRegister[[#This Row],[Inherent Likelihood Level]])</f>
        <v>-- Select Likelihood --</v>
      </c>
      <c r="AO412" s="22" t="str">
        <f>IF(RiskRegister[[#This Row],[Risk Status]]="Closed",RiskRegister[[#This Row],[Residual-I-L-Combo]],RiskRegister[[#This Row],[Inherent-I-L-Combo]])</f>
        <v>-- Select Impact ----- Select Likelihood --</v>
      </c>
      <c r="AP412" s="22" t="str">
        <f t="shared" si="13"/>
        <v>-- Error --</v>
      </c>
    </row>
    <row r="413" spans="1:42" s="18" customFormat="1" ht="64" x14ac:dyDescent="0.2">
      <c r="A413" s="18">
        <v>410</v>
      </c>
      <c r="G413" s="18" t="s">
        <v>87</v>
      </c>
      <c r="I413" s="18" t="s">
        <v>85</v>
      </c>
      <c r="L413" s="18" t="s">
        <v>112</v>
      </c>
      <c r="M413" s="19" t="str">
        <f>VLOOKUP(RiskRegister[[#This Row],[Inherent Impact Level]],'Rating factors'!$F$4:$G$9,2,FALSE)</f>
        <v>--- Error ---</v>
      </c>
      <c r="N413" s="18" t="s">
        <v>89</v>
      </c>
      <c r="O413" s="19" t="str">
        <f>VLOOKUP(RiskRegister[[#This Row],[Inherent Likelihood Level]],'Rating factors'!$F$16:$G$21,2,FALSE)</f>
        <v>--- Error ---</v>
      </c>
      <c r="P413" s="19" t="str">
        <f>IFERROR(VLOOKUP(RiskRegister[[#This Row],[Inherent Risk Rating]],'Rating factors'!$F$30:$G$44,2,FALSE),"-- Error --")</f>
        <v>-- Error --</v>
      </c>
      <c r="Q413" s="19" t="str">
        <f>IFERROR(RiskRegister[[#This Row],[Inherent Impact Rating]]*RiskRegister[[#This Row],[Inherent Likelihood Rating]],"-- Error --")</f>
        <v>-- Error --</v>
      </c>
      <c r="R413" s="18" t="s">
        <v>111</v>
      </c>
      <c r="T413" s="18" t="s">
        <v>112</v>
      </c>
      <c r="U413" s="19" t="str">
        <f>VLOOKUP(RiskRegister[[#This Row],[Residual Impact Level]],'Rating factors'!$F$4:$G$9,2,FALSE)</f>
        <v>--- Error ---</v>
      </c>
      <c r="V413" s="18" t="s">
        <v>89</v>
      </c>
      <c r="W413" s="19" t="str">
        <f>VLOOKUP(RiskRegister[[#This Row],[Residual Likelihood Level]],'Rating factors'!$F$16:$G$21,2,FALSE)</f>
        <v>--- Error ---</v>
      </c>
      <c r="X413" s="19" t="str">
        <f>IFERROR(VLOOKUP(RiskRegister[[#This Row],[Residual Risk Rating]],'Rating factors'!$F$30:$G$44,2,FALSE),"-- Error --")</f>
        <v>-- Error --</v>
      </c>
      <c r="Y413" s="19" t="str">
        <f>IFERROR(RiskRegister[[#This Row],[Residual Impact Rating]]*RiskRegister[[#This Row],[Residual Likelihood Rating]],"-- Error --")</f>
        <v>-- Error --</v>
      </c>
      <c r="Z413" s="18" t="s">
        <v>113</v>
      </c>
      <c r="AB413" s="61"/>
      <c r="AD413" s="22" t="str">
        <f ca="1">IF(ISBLANK(RiskRegister[[#This Row],[Risk Due Date]]), "Missing Risk Due Date", IF(RiskRegister[[#This Row],[Risk Due Date]] &lt; TODAY(), "Overdue", "Not Overdue"))</f>
        <v>Missing Risk Due Date</v>
      </c>
      <c r="AF413" s="22" t="str">
        <f>IF(ISBLANK(RiskRegister[[#This Row],[Risk Due Date]]), "Missing Risk Due Date", TEXT(RiskRegister[[#This Row],[Risk Due Date]], "YYYY-MM"))</f>
        <v>Missing Risk Due Date</v>
      </c>
      <c r="AG413" s="22" t="str">
        <f>IF(RiskRegister[[#This Row],[Created Date]]="","Created Date missing",(TEXT(RiskRegister[[#This Row],[Created Date]],"mmm") &amp; "-" &amp; YEAR(RiskRegister[[#This Row],[Created Date]])))</f>
        <v>Created Date missing</v>
      </c>
      <c r="AH413" s="79">
        <f>IF(RiskRegister[[#This Row],[Risk Status]]="Closed",RiskRegister[[#This Row],[Risk Close Date]],RiskRegister[[#This Row],[Risk Due Date]])</f>
        <v>0</v>
      </c>
      <c r="AI413" s="79">
        <f>IF(RiskRegister[[#This Row],[Risk-Change-Date]]=0,DATE(2030,1,1),RiskRegister[[#This Row],[Risk-Change-Date]])</f>
        <v>47484</v>
      </c>
      <c r="AJ413" s="22" t="str">
        <f>RiskRegister[[#This Row],[Inherent Impact Level]]&amp;"-"&amp;RiskRegister[[#This Row],[Inherent Likelihood Level]]</f>
        <v>-- Select Impact ----- Select Likelihood --</v>
      </c>
      <c r="AK413" s="22" t="str">
        <f>RiskRegister[[#This Row],[Residual Impact Level]]&amp;"-"&amp;RiskRegister[[#This Row],[Residual Likelihood Level]]</f>
        <v>-- Select Impact ----- Select Likelihood --</v>
      </c>
      <c r="AL413" s="22" t="str">
        <f t="shared" si="12"/>
        <v>Error</v>
      </c>
      <c r="AM413" s="22" t="str">
        <f>IF(RiskRegister[[#This Row],[Risk Status]]="Closed",RiskRegister[[#This Row],[Residual Impact Level]],RiskRegister[[#This Row],[Inherent Impact Level]])</f>
        <v>-- Select Impact --</v>
      </c>
      <c r="AN413" s="22" t="str">
        <f>IF(RiskRegister[[#This Row],[Risk Status]]="Closed",RiskRegister[[#This Row],[Residual Likelihood Level]],RiskRegister[[#This Row],[Inherent Likelihood Level]])</f>
        <v>-- Select Likelihood --</v>
      </c>
      <c r="AO413" s="22" t="str">
        <f>IF(RiskRegister[[#This Row],[Risk Status]]="Closed",RiskRegister[[#This Row],[Residual-I-L-Combo]],RiskRegister[[#This Row],[Inherent-I-L-Combo]])</f>
        <v>-- Select Impact ----- Select Likelihood --</v>
      </c>
      <c r="AP413" s="22" t="str">
        <f t="shared" si="13"/>
        <v>-- Error --</v>
      </c>
    </row>
    <row r="414" spans="1:42" s="18" customFormat="1" ht="64" x14ac:dyDescent="0.2">
      <c r="A414" s="18">
        <v>411</v>
      </c>
      <c r="G414" s="18" t="s">
        <v>87</v>
      </c>
      <c r="I414" s="18" t="s">
        <v>85</v>
      </c>
      <c r="L414" s="18" t="s">
        <v>112</v>
      </c>
      <c r="M414" s="19" t="str">
        <f>VLOOKUP(RiskRegister[[#This Row],[Inherent Impact Level]],'Rating factors'!$F$4:$G$9,2,FALSE)</f>
        <v>--- Error ---</v>
      </c>
      <c r="N414" s="18" t="s">
        <v>89</v>
      </c>
      <c r="O414" s="19" t="str">
        <f>VLOOKUP(RiskRegister[[#This Row],[Inherent Likelihood Level]],'Rating factors'!$F$16:$G$21,2,FALSE)</f>
        <v>--- Error ---</v>
      </c>
      <c r="P414" s="19" t="str">
        <f>IFERROR(VLOOKUP(RiskRegister[[#This Row],[Inherent Risk Rating]],'Rating factors'!$F$30:$G$44,2,FALSE),"-- Error --")</f>
        <v>-- Error --</v>
      </c>
      <c r="Q414" s="19" t="str">
        <f>IFERROR(RiskRegister[[#This Row],[Inherent Impact Rating]]*RiskRegister[[#This Row],[Inherent Likelihood Rating]],"-- Error --")</f>
        <v>-- Error --</v>
      </c>
      <c r="R414" s="18" t="s">
        <v>111</v>
      </c>
      <c r="T414" s="18" t="s">
        <v>112</v>
      </c>
      <c r="U414" s="19" t="str">
        <f>VLOOKUP(RiskRegister[[#This Row],[Residual Impact Level]],'Rating factors'!$F$4:$G$9,2,FALSE)</f>
        <v>--- Error ---</v>
      </c>
      <c r="V414" s="18" t="s">
        <v>89</v>
      </c>
      <c r="W414" s="19" t="str">
        <f>VLOOKUP(RiskRegister[[#This Row],[Residual Likelihood Level]],'Rating factors'!$F$16:$G$21,2,FALSE)</f>
        <v>--- Error ---</v>
      </c>
      <c r="X414" s="19" t="str">
        <f>IFERROR(VLOOKUP(RiskRegister[[#This Row],[Residual Risk Rating]],'Rating factors'!$F$30:$G$44,2,FALSE),"-- Error --")</f>
        <v>-- Error --</v>
      </c>
      <c r="Y414" s="19" t="str">
        <f>IFERROR(RiskRegister[[#This Row],[Residual Impact Rating]]*RiskRegister[[#This Row],[Residual Likelihood Rating]],"-- Error --")</f>
        <v>-- Error --</v>
      </c>
      <c r="Z414" s="18" t="s">
        <v>113</v>
      </c>
      <c r="AB414" s="61"/>
      <c r="AD414" s="22" t="str">
        <f ca="1">IF(ISBLANK(RiskRegister[[#This Row],[Risk Due Date]]), "Missing Risk Due Date", IF(RiskRegister[[#This Row],[Risk Due Date]] &lt; TODAY(), "Overdue", "Not Overdue"))</f>
        <v>Missing Risk Due Date</v>
      </c>
      <c r="AF414" s="22" t="str">
        <f>IF(ISBLANK(RiskRegister[[#This Row],[Risk Due Date]]), "Missing Risk Due Date", TEXT(RiskRegister[[#This Row],[Risk Due Date]], "YYYY-MM"))</f>
        <v>Missing Risk Due Date</v>
      </c>
      <c r="AG414" s="22" t="str">
        <f>IF(RiskRegister[[#This Row],[Created Date]]="","Created Date missing",(TEXT(RiskRegister[[#This Row],[Created Date]],"mmm") &amp; "-" &amp; YEAR(RiskRegister[[#This Row],[Created Date]])))</f>
        <v>Created Date missing</v>
      </c>
      <c r="AH414" s="79">
        <f>IF(RiskRegister[[#This Row],[Risk Status]]="Closed",RiskRegister[[#This Row],[Risk Close Date]],RiskRegister[[#This Row],[Risk Due Date]])</f>
        <v>0</v>
      </c>
      <c r="AI414" s="79">
        <f>IF(RiskRegister[[#This Row],[Risk-Change-Date]]=0,DATE(2030,1,1),RiskRegister[[#This Row],[Risk-Change-Date]])</f>
        <v>47484</v>
      </c>
      <c r="AJ414" s="22" t="str">
        <f>RiskRegister[[#This Row],[Inherent Impact Level]]&amp;"-"&amp;RiskRegister[[#This Row],[Inherent Likelihood Level]]</f>
        <v>-- Select Impact ----- Select Likelihood --</v>
      </c>
      <c r="AK414" s="22" t="str">
        <f>RiskRegister[[#This Row],[Residual Impact Level]]&amp;"-"&amp;RiskRegister[[#This Row],[Residual Likelihood Level]]</f>
        <v>-- Select Impact ----- Select Likelihood --</v>
      </c>
      <c r="AL414" s="22" t="str">
        <f t="shared" si="12"/>
        <v>Error</v>
      </c>
      <c r="AM414" s="22" t="str">
        <f>IF(RiskRegister[[#This Row],[Risk Status]]="Closed",RiskRegister[[#This Row],[Residual Impact Level]],RiskRegister[[#This Row],[Inherent Impact Level]])</f>
        <v>-- Select Impact --</v>
      </c>
      <c r="AN414" s="22" t="str">
        <f>IF(RiskRegister[[#This Row],[Risk Status]]="Closed",RiskRegister[[#This Row],[Residual Likelihood Level]],RiskRegister[[#This Row],[Inherent Likelihood Level]])</f>
        <v>-- Select Likelihood --</v>
      </c>
      <c r="AO414" s="22" t="str">
        <f>IF(RiskRegister[[#This Row],[Risk Status]]="Closed",RiskRegister[[#This Row],[Residual-I-L-Combo]],RiskRegister[[#This Row],[Inherent-I-L-Combo]])</f>
        <v>-- Select Impact ----- Select Likelihood --</v>
      </c>
      <c r="AP414" s="22" t="str">
        <f t="shared" si="13"/>
        <v>-- Error --</v>
      </c>
    </row>
    <row r="415" spans="1:42" s="18" customFormat="1" ht="64" x14ac:dyDescent="0.2">
      <c r="A415" s="18">
        <v>412</v>
      </c>
      <c r="G415" s="18" t="s">
        <v>87</v>
      </c>
      <c r="I415" s="18" t="s">
        <v>85</v>
      </c>
      <c r="L415" s="18" t="s">
        <v>112</v>
      </c>
      <c r="M415" s="19" t="str">
        <f>VLOOKUP(RiskRegister[[#This Row],[Inherent Impact Level]],'Rating factors'!$F$4:$G$9,2,FALSE)</f>
        <v>--- Error ---</v>
      </c>
      <c r="N415" s="18" t="s">
        <v>89</v>
      </c>
      <c r="O415" s="19" t="str">
        <f>VLOOKUP(RiskRegister[[#This Row],[Inherent Likelihood Level]],'Rating factors'!$F$16:$G$21,2,FALSE)</f>
        <v>--- Error ---</v>
      </c>
      <c r="P415" s="19" t="str">
        <f>IFERROR(VLOOKUP(RiskRegister[[#This Row],[Inherent Risk Rating]],'Rating factors'!$F$30:$G$44,2,FALSE),"-- Error --")</f>
        <v>-- Error --</v>
      </c>
      <c r="Q415" s="19" t="str">
        <f>IFERROR(RiskRegister[[#This Row],[Inherent Impact Rating]]*RiskRegister[[#This Row],[Inherent Likelihood Rating]],"-- Error --")</f>
        <v>-- Error --</v>
      </c>
      <c r="R415" s="18" t="s">
        <v>111</v>
      </c>
      <c r="T415" s="18" t="s">
        <v>112</v>
      </c>
      <c r="U415" s="19" t="str">
        <f>VLOOKUP(RiskRegister[[#This Row],[Residual Impact Level]],'Rating factors'!$F$4:$G$9,2,FALSE)</f>
        <v>--- Error ---</v>
      </c>
      <c r="V415" s="18" t="s">
        <v>89</v>
      </c>
      <c r="W415" s="19" t="str">
        <f>VLOOKUP(RiskRegister[[#This Row],[Residual Likelihood Level]],'Rating factors'!$F$16:$G$21,2,FALSE)</f>
        <v>--- Error ---</v>
      </c>
      <c r="X415" s="19" t="str">
        <f>IFERROR(VLOOKUP(RiskRegister[[#This Row],[Residual Risk Rating]],'Rating factors'!$F$30:$G$44,2,FALSE),"-- Error --")</f>
        <v>-- Error --</v>
      </c>
      <c r="Y415" s="19" t="str">
        <f>IFERROR(RiskRegister[[#This Row],[Residual Impact Rating]]*RiskRegister[[#This Row],[Residual Likelihood Rating]],"-- Error --")</f>
        <v>-- Error --</v>
      </c>
      <c r="Z415" s="18" t="s">
        <v>113</v>
      </c>
      <c r="AB415" s="61"/>
      <c r="AD415" s="22" t="str">
        <f ca="1">IF(ISBLANK(RiskRegister[[#This Row],[Risk Due Date]]), "Missing Risk Due Date", IF(RiskRegister[[#This Row],[Risk Due Date]] &lt; TODAY(), "Overdue", "Not Overdue"))</f>
        <v>Missing Risk Due Date</v>
      </c>
      <c r="AF415" s="22" t="str">
        <f>IF(ISBLANK(RiskRegister[[#This Row],[Risk Due Date]]), "Missing Risk Due Date", TEXT(RiskRegister[[#This Row],[Risk Due Date]], "YYYY-MM"))</f>
        <v>Missing Risk Due Date</v>
      </c>
      <c r="AG415" s="22" t="str">
        <f>IF(RiskRegister[[#This Row],[Created Date]]="","Created Date missing",(TEXT(RiskRegister[[#This Row],[Created Date]],"mmm") &amp; "-" &amp; YEAR(RiskRegister[[#This Row],[Created Date]])))</f>
        <v>Created Date missing</v>
      </c>
      <c r="AH415" s="79">
        <f>IF(RiskRegister[[#This Row],[Risk Status]]="Closed",RiskRegister[[#This Row],[Risk Close Date]],RiskRegister[[#This Row],[Risk Due Date]])</f>
        <v>0</v>
      </c>
      <c r="AI415" s="79">
        <f>IF(RiskRegister[[#This Row],[Risk-Change-Date]]=0,DATE(2030,1,1),RiskRegister[[#This Row],[Risk-Change-Date]])</f>
        <v>47484</v>
      </c>
      <c r="AJ415" s="22" t="str">
        <f>RiskRegister[[#This Row],[Inherent Impact Level]]&amp;"-"&amp;RiskRegister[[#This Row],[Inherent Likelihood Level]]</f>
        <v>-- Select Impact ----- Select Likelihood --</v>
      </c>
      <c r="AK415" s="22" t="str">
        <f>RiskRegister[[#This Row],[Residual Impact Level]]&amp;"-"&amp;RiskRegister[[#This Row],[Residual Likelihood Level]]</f>
        <v>-- Select Impact ----- Select Likelihood --</v>
      </c>
      <c r="AL415" s="22" t="str">
        <f t="shared" si="12"/>
        <v>Error</v>
      </c>
      <c r="AM415" s="22" t="str">
        <f>IF(RiskRegister[[#This Row],[Risk Status]]="Closed",RiskRegister[[#This Row],[Residual Impact Level]],RiskRegister[[#This Row],[Inherent Impact Level]])</f>
        <v>-- Select Impact --</v>
      </c>
      <c r="AN415" s="22" t="str">
        <f>IF(RiskRegister[[#This Row],[Risk Status]]="Closed",RiskRegister[[#This Row],[Residual Likelihood Level]],RiskRegister[[#This Row],[Inherent Likelihood Level]])</f>
        <v>-- Select Likelihood --</v>
      </c>
      <c r="AO415" s="22" t="str">
        <f>IF(RiskRegister[[#This Row],[Risk Status]]="Closed",RiskRegister[[#This Row],[Residual-I-L-Combo]],RiskRegister[[#This Row],[Inherent-I-L-Combo]])</f>
        <v>-- Select Impact ----- Select Likelihood --</v>
      </c>
      <c r="AP415" s="22" t="str">
        <f t="shared" si="13"/>
        <v>-- Error --</v>
      </c>
    </row>
    <row r="416" spans="1:42" s="18" customFormat="1" ht="64" x14ac:dyDescent="0.2">
      <c r="A416" s="18">
        <v>413</v>
      </c>
      <c r="G416" s="18" t="s">
        <v>87</v>
      </c>
      <c r="I416" s="18" t="s">
        <v>85</v>
      </c>
      <c r="L416" s="18" t="s">
        <v>112</v>
      </c>
      <c r="M416" s="19" t="str">
        <f>VLOOKUP(RiskRegister[[#This Row],[Inherent Impact Level]],'Rating factors'!$F$4:$G$9,2,FALSE)</f>
        <v>--- Error ---</v>
      </c>
      <c r="N416" s="18" t="s">
        <v>89</v>
      </c>
      <c r="O416" s="19" t="str">
        <f>VLOOKUP(RiskRegister[[#This Row],[Inherent Likelihood Level]],'Rating factors'!$F$16:$G$21,2,FALSE)</f>
        <v>--- Error ---</v>
      </c>
      <c r="P416" s="19" t="str">
        <f>IFERROR(VLOOKUP(RiskRegister[[#This Row],[Inherent Risk Rating]],'Rating factors'!$F$30:$G$44,2,FALSE),"-- Error --")</f>
        <v>-- Error --</v>
      </c>
      <c r="Q416" s="19" t="str">
        <f>IFERROR(RiskRegister[[#This Row],[Inherent Impact Rating]]*RiskRegister[[#This Row],[Inherent Likelihood Rating]],"-- Error --")</f>
        <v>-- Error --</v>
      </c>
      <c r="R416" s="18" t="s">
        <v>111</v>
      </c>
      <c r="T416" s="18" t="s">
        <v>112</v>
      </c>
      <c r="U416" s="19" t="str">
        <f>VLOOKUP(RiskRegister[[#This Row],[Residual Impact Level]],'Rating factors'!$F$4:$G$9,2,FALSE)</f>
        <v>--- Error ---</v>
      </c>
      <c r="V416" s="18" t="s">
        <v>89</v>
      </c>
      <c r="W416" s="19" t="str">
        <f>VLOOKUP(RiskRegister[[#This Row],[Residual Likelihood Level]],'Rating factors'!$F$16:$G$21,2,FALSE)</f>
        <v>--- Error ---</v>
      </c>
      <c r="X416" s="19" t="str">
        <f>IFERROR(VLOOKUP(RiskRegister[[#This Row],[Residual Risk Rating]],'Rating factors'!$F$30:$G$44,2,FALSE),"-- Error --")</f>
        <v>-- Error --</v>
      </c>
      <c r="Y416" s="19" t="str">
        <f>IFERROR(RiskRegister[[#This Row],[Residual Impact Rating]]*RiskRegister[[#This Row],[Residual Likelihood Rating]],"-- Error --")</f>
        <v>-- Error --</v>
      </c>
      <c r="Z416" s="18" t="s">
        <v>113</v>
      </c>
      <c r="AB416" s="61"/>
      <c r="AD416" s="22" t="str">
        <f ca="1">IF(ISBLANK(RiskRegister[[#This Row],[Risk Due Date]]), "Missing Risk Due Date", IF(RiskRegister[[#This Row],[Risk Due Date]] &lt; TODAY(), "Overdue", "Not Overdue"))</f>
        <v>Missing Risk Due Date</v>
      </c>
      <c r="AF416" s="22" t="str">
        <f>IF(ISBLANK(RiskRegister[[#This Row],[Risk Due Date]]), "Missing Risk Due Date", TEXT(RiskRegister[[#This Row],[Risk Due Date]], "YYYY-MM"))</f>
        <v>Missing Risk Due Date</v>
      </c>
      <c r="AG416" s="22" t="str">
        <f>IF(RiskRegister[[#This Row],[Created Date]]="","Created Date missing",(TEXT(RiskRegister[[#This Row],[Created Date]],"mmm") &amp; "-" &amp; YEAR(RiskRegister[[#This Row],[Created Date]])))</f>
        <v>Created Date missing</v>
      </c>
      <c r="AH416" s="79">
        <f>IF(RiskRegister[[#This Row],[Risk Status]]="Closed",RiskRegister[[#This Row],[Risk Close Date]],RiskRegister[[#This Row],[Risk Due Date]])</f>
        <v>0</v>
      </c>
      <c r="AI416" s="79">
        <f>IF(RiskRegister[[#This Row],[Risk-Change-Date]]=0,DATE(2030,1,1),RiskRegister[[#This Row],[Risk-Change-Date]])</f>
        <v>47484</v>
      </c>
      <c r="AJ416" s="22" t="str">
        <f>RiskRegister[[#This Row],[Inherent Impact Level]]&amp;"-"&amp;RiskRegister[[#This Row],[Inherent Likelihood Level]]</f>
        <v>-- Select Impact ----- Select Likelihood --</v>
      </c>
      <c r="AK416" s="22" t="str">
        <f>RiskRegister[[#This Row],[Residual Impact Level]]&amp;"-"&amp;RiskRegister[[#This Row],[Residual Likelihood Level]]</f>
        <v>-- Select Impact ----- Select Likelihood --</v>
      </c>
      <c r="AL416" s="22" t="str">
        <f t="shared" si="12"/>
        <v>Error</v>
      </c>
      <c r="AM416" s="22" t="str">
        <f>IF(RiskRegister[[#This Row],[Risk Status]]="Closed",RiskRegister[[#This Row],[Residual Impact Level]],RiskRegister[[#This Row],[Inherent Impact Level]])</f>
        <v>-- Select Impact --</v>
      </c>
      <c r="AN416" s="22" t="str">
        <f>IF(RiskRegister[[#This Row],[Risk Status]]="Closed",RiskRegister[[#This Row],[Residual Likelihood Level]],RiskRegister[[#This Row],[Inherent Likelihood Level]])</f>
        <v>-- Select Likelihood --</v>
      </c>
      <c r="AO416" s="22" t="str">
        <f>IF(RiskRegister[[#This Row],[Risk Status]]="Closed",RiskRegister[[#This Row],[Residual-I-L-Combo]],RiskRegister[[#This Row],[Inherent-I-L-Combo]])</f>
        <v>-- Select Impact ----- Select Likelihood --</v>
      </c>
      <c r="AP416" s="22" t="str">
        <f t="shared" si="13"/>
        <v>-- Error --</v>
      </c>
    </row>
    <row r="417" spans="1:42" s="18" customFormat="1" ht="64" x14ac:dyDescent="0.2">
      <c r="A417" s="18">
        <v>414</v>
      </c>
      <c r="G417" s="18" t="s">
        <v>87</v>
      </c>
      <c r="I417" s="18" t="s">
        <v>85</v>
      </c>
      <c r="L417" s="18" t="s">
        <v>112</v>
      </c>
      <c r="M417" s="19" t="str">
        <f>VLOOKUP(RiskRegister[[#This Row],[Inherent Impact Level]],'Rating factors'!$F$4:$G$9,2,FALSE)</f>
        <v>--- Error ---</v>
      </c>
      <c r="N417" s="18" t="s">
        <v>89</v>
      </c>
      <c r="O417" s="19" t="str">
        <f>VLOOKUP(RiskRegister[[#This Row],[Inherent Likelihood Level]],'Rating factors'!$F$16:$G$21,2,FALSE)</f>
        <v>--- Error ---</v>
      </c>
      <c r="P417" s="19" t="str">
        <f>IFERROR(VLOOKUP(RiskRegister[[#This Row],[Inherent Risk Rating]],'Rating factors'!$F$30:$G$44,2,FALSE),"-- Error --")</f>
        <v>-- Error --</v>
      </c>
      <c r="Q417" s="19" t="str">
        <f>IFERROR(RiskRegister[[#This Row],[Inherent Impact Rating]]*RiskRegister[[#This Row],[Inherent Likelihood Rating]],"-- Error --")</f>
        <v>-- Error --</v>
      </c>
      <c r="R417" s="18" t="s">
        <v>111</v>
      </c>
      <c r="T417" s="18" t="s">
        <v>112</v>
      </c>
      <c r="U417" s="19" t="str">
        <f>VLOOKUP(RiskRegister[[#This Row],[Residual Impact Level]],'Rating factors'!$F$4:$G$9,2,FALSE)</f>
        <v>--- Error ---</v>
      </c>
      <c r="V417" s="18" t="s">
        <v>89</v>
      </c>
      <c r="W417" s="19" t="str">
        <f>VLOOKUP(RiskRegister[[#This Row],[Residual Likelihood Level]],'Rating factors'!$F$16:$G$21,2,FALSE)</f>
        <v>--- Error ---</v>
      </c>
      <c r="X417" s="19" t="str">
        <f>IFERROR(VLOOKUP(RiskRegister[[#This Row],[Residual Risk Rating]],'Rating factors'!$F$30:$G$44,2,FALSE),"-- Error --")</f>
        <v>-- Error --</v>
      </c>
      <c r="Y417" s="19" t="str">
        <f>IFERROR(RiskRegister[[#This Row],[Residual Impact Rating]]*RiskRegister[[#This Row],[Residual Likelihood Rating]],"-- Error --")</f>
        <v>-- Error --</v>
      </c>
      <c r="Z417" s="18" t="s">
        <v>113</v>
      </c>
      <c r="AB417" s="61"/>
      <c r="AD417" s="22" t="str">
        <f ca="1">IF(ISBLANK(RiskRegister[[#This Row],[Risk Due Date]]), "Missing Risk Due Date", IF(RiskRegister[[#This Row],[Risk Due Date]] &lt; TODAY(), "Overdue", "Not Overdue"))</f>
        <v>Missing Risk Due Date</v>
      </c>
      <c r="AF417" s="22" t="str">
        <f>IF(ISBLANK(RiskRegister[[#This Row],[Risk Due Date]]), "Missing Risk Due Date", TEXT(RiskRegister[[#This Row],[Risk Due Date]], "YYYY-MM"))</f>
        <v>Missing Risk Due Date</v>
      </c>
      <c r="AG417" s="22" t="str">
        <f>IF(RiskRegister[[#This Row],[Created Date]]="","Created Date missing",(TEXT(RiskRegister[[#This Row],[Created Date]],"mmm") &amp; "-" &amp; YEAR(RiskRegister[[#This Row],[Created Date]])))</f>
        <v>Created Date missing</v>
      </c>
      <c r="AH417" s="79">
        <f>IF(RiskRegister[[#This Row],[Risk Status]]="Closed",RiskRegister[[#This Row],[Risk Close Date]],RiskRegister[[#This Row],[Risk Due Date]])</f>
        <v>0</v>
      </c>
      <c r="AI417" s="79">
        <f>IF(RiskRegister[[#This Row],[Risk-Change-Date]]=0,DATE(2030,1,1),RiskRegister[[#This Row],[Risk-Change-Date]])</f>
        <v>47484</v>
      </c>
      <c r="AJ417" s="22" t="str">
        <f>RiskRegister[[#This Row],[Inherent Impact Level]]&amp;"-"&amp;RiskRegister[[#This Row],[Inherent Likelihood Level]]</f>
        <v>-- Select Impact ----- Select Likelihood --</v>
      </c>
      <c r="AK417" s="22" t="str">
        <f>RiskRegister[[#This Row],[Residual Impact Level]]&amp;"-"&amp;RiskRegister[[#This Row],[Residual Likelihood Level]]</f>
        <v>-- Select Impact ----- Select Likelihood --</v>
      </c>
      <c r="AL417" s="22" t="str">
        <f t="shared" si="12"/>
        <v>Error</v>
      </c>
      <c r="AM417" s="22" t="str">
        <f>IF(RiskRegister[[#This Row],[Risk Status]]="Closed",RiskRegister[[#This Row],[Residual Impact Level]],RiskRegister[[#This Row],[Inherent Impact Level]])</f>
        <v>-- Select Impact --</v>
      </c>
      <c r="AN417" s="22" t="str">
        <f>IF(RiskRegister[[#This Row],[Risk Status]]="Closed",RiskRegister[[#This Row],[Residual Likelihood Level]],RiskRegister[[#This Row],[Inherent Likelihood Level]])</f>
        <v>-- Select Likelihood --</v>
      </c>
      <c r="AO417" s="22" t="str">
        <f>IF(RiskRegister[[#This Row],[Risk Status]]="Closed",RiskRegister[[#This Row],[Residual-I-L-Combo]],RiskRegister[[#This Row],[Inherent-I-L-Combo]])</f>
        <v>-- Select Impact ----- Select Likelihood --</v>
      </c>
      <c r="AP417" s="22" t="str">
        <f t="shared" si="13"/>
        <v>-- Error --</v>
      </c>
    </row>
    <row r="418" spans="1:42" s="18" customFormat="1" ht="64" x14ac:dyDescent="0.2">
      <c r="A418" s="18">
        <v>415</v>
      </c>
      <c r="G418" s="18" t="s">
        <v>87</v>
      </c>
      <c r="I418" s="18" t="s">
        <v>85</v>
      </c>
      <c r="L418" s="18" t="s">
        <v>112</v>
      </c>
      <c r="M418" s="19" t="str">
        <f>VLOOKUP(RiskRegister[[#This Row],[Inherent Impact Level]],'Rating factors'!$F$4:$G$9,2,FALSE)</f>
        <v>--- Error ---</v>
      </c>
      <c r="N418" s="18" t="s">
        <v>89</v>
      </c>
      <c r="O418" s="19" t="str">
        <f>VLOOKUP(RiskRegister[[#This Row],[Inherent Likelihood Level]],'Rating factors'!$F$16:$G$21,2,FALSE)</f>
        <v>--- Error ---</v>
      </c>
      <c r="P418" s="19" t="str">
        <f>IFERROR(VLOOKUP(RiskRegister[[#This Row],[Inherent Risk Rating]],'Rating factors'!$F$30:$G$44,2,FALSE),"-- Error --")</f>
        <v>-- Error --</v>
      </c>
      <c r="Q418" s="19" t="str">
        <f>IFERROR(RiskRegister[[#This Row],[Inherent Impact Rating]]*RiskRegister[[#This Row],[Inherent Likelihood Rating]],"-- Error --")</f>
        <v>-- Error --</v>
      </c>
      <c r="R418" s="18" t="s">
        <v>111</v>
      </c>
      <c r="T418" s="18" t="s">
        <v>112</v>
      </c>
      <c r="U418" s="19" t="str">
        <f>VLOOKUP(RiskRegister[[#This Row],[Residual Impact Level]],'Rating factors'!$F$4:$G$9,2,FALSE)</f>
        <v>--- Error ---</v>
      </c>
      <c r="V418" s="18" t="s">
        <v>89</v>
      </c>
      <c r="W418" s="19" t="str">
        <f>VLOOKUP(RiskRegister[[#This Row],[Residual Likelihood Level]],'Rating factors'!$F$16:$G$21,2,FALSE)</f>
        <v>--- Error ---</v>
      </c>
      <c r="X418" s="19" t="str">
        <f>IFERROR(VLOOKUP(RiskRegister[[#This Row],[Residual Risk Rating]],'Rating factors'!$F$30:$G$44,2,FALSE),"-- Error --")</f>
        <v>-- Error --</v>
      </c>
      <c r="Y418" s="19" t="str">
        <f>IFERROR(RiskRegister[[#This Row],[Residual Impact Rating]]*RiskRegister[[#This Row],[Residual Likelihood Rating]],"-- Error --")</f>
        <v>-- Error --</v>
      </c>
      <c r="Z418" s="18" t="s">
        <v>113</v>
      </c>
      <c r="AB418" s="61"/>
      <c r="AD418" s="22" t="str">
        <f ca="1">IF(ISBLANK(RiskRegister[[#This Row],[Risk Due Date]]), "Missing Risk Due Date", IF(RiskRegister[[#This Row],[Risk Due Date]] &lt; TODAY(), "Overdue", "Not Overdue"))</f>
        <v>Missing Risk Due Date</v>
      </c>
      <c r="AF418" s="22" t="str">
        <f>IF(ISBLANK(RiskRegister[[#This Row],[Risk Due Date]]), "Missing Risk Due Date", TEXT(RiskRegister[[#This Row],[Risk Due Date]], "YYYY-MM"))</f>
        <v>Missing Risk Due Date</v>
      </c>
      <c r="AG418" s="22" t="str">
        <f>IF(RiskRegister[[#This Row],[Created Date]]="","Created Date missing",(TEXT(RiskRegister[[#This Row],[Created Date]],"mmm") &amp; "-" &amp; YEAR(RiskRegister[[#This Row],[Created Date]])))</f>
        <v>Created Date missing</v>
      </c>
      <c r="AH418" s="79">
        <f>IF(RiskRegister[[#This Row],[Risk Status]]="Closed",RiskRegister[[#This Row],[Risk Close Date]],RiskRegister[[#This Row],[Risk Due Date]])</f>
        <v>0</v>
      </c>
      <c r="AI418" s="79">
        <f>IF(RiskRegister[[#This Row],[Risk-Change-Date]]=0,DATE(2030,1,1),RiskRegister[[#This Row],[Risk-Change-Date]])</f>
        <v>47484</v>
      </c>
      <c r="AJ418" s="22" t="str">
        <f>RiskRegister[[#This Row],[Inherent Impact Level]]&amp;"-"&amp;RiskRegister[[#This Row],[Inherent Likelihood Level]]</f>
        <v>-- Select Impact ----- Select Likelihood --</v>
      </c>
      <c r="AK418" s="22" t="str">
        <f>RiskRegister[[#This Row],[Residual Impact Level]]&amp;"-"&amp;RiskRegister[[#This Row],[Residual Likelihood Level]]</f>
        <v>-- Select Impact ----- Select Likelihood --</v>
      </c>
      <c r="AL418" s="22" t="str">
        <f t="shared" si="12"/>
        <v>Error</v>
      </c>
      <c r="AM418" s="22" t="str">
        <f>IF(RiskRegister[[#This Row],[Risk Status]]="Closed",RiskRegister[[#This Row],[Residual Impact Level]],RiskRegister[[#This Row],[Inherent Impact Level]])</f>
        <v>-- Select Impact --</v>
      </c>
      <c r="AN418" s="22" t="str">
        <f>IF(RiskRegister[[#This Row],[Risk Status]]="Closed",RiskRegister[[#This Row],[Residual Likelihood Level]],RiskRegister[[#This Row],[Inherent Likelihood Level]])</f>
        <v>-- Select Likelihood --</v>
      </c>
      <c r="AO418" s="22" t="str">
        <f>IF(RiskRegister[[#This Row],[Risk Status]]="Closed",RiskRegister[[#This Row],[Residual-I-L-Combo]],RiskRegister[[#This Row],[Inherent-I-L-Combo]])</f>
        <v>-- Select Impact ----- Select Likelihood --</v>
      </c>
      <c r="AP418" s="22" t="str">
        <f t="shared" si="13"/>
        <v>-- Error --</v>
      </c>
    </row>
    <row r="419" spans="1:42" s="18" customFormat="1" ht="64" x14ac:dyDescent="0.2">
      <c r="A419" s="18">
        <v>416</v>
      </c>
      <c r="G419" s="18" t="s">
        <v>87</v>
      </c>
      <c r="I419" s="18" t="s">
        <v>85</v>
      </c>
      <c r="L419" s="18" t="s">
        <v>112</v>
      </c>
      <c r="M419" s="19" t="str">
        <f>VLOOKUP(RiskRegister[[#This Row],[Inherent Impact Level]],'Rating factors'!$F$4:$G$9,2,FALSE)</f>
        <v>--- Error ---</v>
      </c>
      <c r="N419" s="18" t="s">
        <v>89</v>
      </c>
      <c r="O419" s="19" t="str">
        <f>VLOOKUP(RiskRegister[[#This Row],[Inherent Likelihood Level]],'Rating factors'!$F$16:$G$21,2,FALSE)</f>
        <v>--- Error ---</v>
      </c>
      <c r="P419" s="19" t="str">
        <f>IFERROR(VLOOKUP(RiskRegister[[#This Row],[Inherent Risk Rating]],'Rating factors'!$F$30:$G$44,2,FALSE),"-- Error --")</f>
        <v>-- Error --</v>
      </c>
      <c r="Q419" s="19" t="str">
        <f>IFERROR(RiskRegister[[#This Row],[Inherent Impact Rating]]*RiskRegister[[#This Row],[Inherent Likelihood Rating]],"-- Error --")</f>
        <v>-- Error --</v>
      </c>
      <c r="R419" s="18" t="s">
        <v>111</v>
      </c>
      <c r="T419" s="18" t="s">
        <v>112</v>
      </c>
      <c r="U419" s="19" t="str">
        <f>VLOOKUP(RiskRegister[[#This Row],[Residual Impact Level]],'Rating factors'!$F$4:$G$9,2,FALSE)</f>
        <v>--- Error ---</v>
      </c>
      <c r="V419" s="18" t="s">
        <v>89</v>
      </c>
      <c r="W419" s="19" t="str">
        <f>VLOOKUP(RiskRegister[[#This Row],[Residual Likelihood Level]],'Rating factors'!$F$16:$G$21,2,FALSE)</f>
        <v>--- Error ---</v>
      </c>
      <c r="X419" s="19" t="str">
        <f>IFERROR(VLOOKUP(RiskRegister[[#This Row],[Residual Risk Rating]],'Rating factors'!$F$30:$G$44,2,FALSE),"-- Error --")</f>
        <v>-- Error --</v>
      </c>
      <c r="Y419" s="19" t="str">
        <f>IFERROR(RiskRegister[[#This Row],[Residual Impact Rating]]*RiskRegister[[#This Row],[Residual Likelihood Rating]],"-- Error --")</f>
        <v>-- Error --</v>
      </c>
      <c r="Z419" s="18" t="s">
        <v>113</v>
      </c>
      <c r="AB419" s="61"/>
      <c r="AD419" s="22" t="str">
        <f ca="1">IF(ISBLANK(RiskRegister[[#This Row],[Risk Due Date]]), "Missing Risk Due Date", IF(RiskRegister[[#This Row],[Risk Due Date]] &lt; TODAY(), "Overdue", "Not Overdue"))</f>
        <v>Missing Risk Due Date</v>
      </c>
      <c r="AF419" s="22" t="str">
        <f>IF(ISBLANK(RiskRegister[[#This Row],[Risk Due Date]]), "Missing Risk Due Date", TEXT(RiskRegister[[#This Row],[Risk Due Date]], "YYYY-MM"))</f>
        <v>Missing Risk Due Date</v>
      </c>
      <c r="AG419" s="22" t="str">
        <f>IF(RiskRegister[[#This Row],[Created Date]]="","Created Date missing",(TEXT(RiskRegister[[#This Row],[Created Date]],"mmm") &amp; "-" &amp; YEAR(RiskRegister[[#This Row],[Created Date]])))</f>
        <v>Created Date missing</v>
      </c>
      <c r="AH419" s="79">
        <f>IF(RiskRegister[[#This Row],[Risk Status]]="Closed",RiskRegister[[#This Row],[Risk Close Date]],RiskRegister[[#This Row],[Risk Due Date]])</f>
        <v>0</v>
      </c>
      <c r="AI419" s="79">
        <f>IF(RiskRegister[[#This Row],[Risk-Change-Date]]=0,DATE(2030,1,1),RiskRegister[[#This Row],[Risk-Change-Date]])</f>
        <v>47484</v>
      </c>
      <c r="AJ419" s="22" t="str">
        <f>RiskRegister[[#This Row],[Inherent Impact Level]]&amp;"-"&amp;RiskRegister[[#This Row],[Inherent Likelihood Level]]</f>
        <v>-- Select Impact ----- Select Likelihood --</v>
      </c>
      <c r="AK419" s="22" t="str">
        <f>RiskRegister[[#This Row],[Residual Impact Level]]&amp;"-"&amp;RiskRegister[[#This Row],[Residual Likelihood Level]]</f>
        <v>-- Select Impact ----- Select Likelihood --</v>
      </c>
      <c r="AL419" s="22" t="str">
        <f t="shared" si="12"/>
        <v>Error</v>
      </c>
      <c r="AM419" s="22" t="str">
        <f>IF(RiskRegister[[#This Row],[Risk Status]]="Closed",RiskRegister[[#This Row],[Residual Impact Level]],RiskRegister[[#This Row],[Inherent Impact Level]])</f>
        <v>-- Select Impact --</v>
      </c>
      <c r="AN419" s="22" t="str">
        <f>IF(RiskRegister[[#This Row],[Risk Status]]="Closed",RiskRegister[[#This Row],[Residual Likelihood Level]],RiskRegister[[#This Row],[Inherent Likelihood Level]])</f>
        <v>-- Select Likelihood --</v>
      </c>
      <c r="AO419" s="22" t="str">
        <f>IF(RiskRegister[[#This Row],[Risk Status]]="Closed",RiskRegister[[#This Row],[Residual-I-L-Combo]],RiskRegister[[#This Row],[Inherent-I-L-Combo]])</f>
        <v>-- Select Impact ----- Select Likelihood --</v>
      </c>
      <c r="AP419" s="22" t="str">
        <f t="shared" si="13"/>
        <v>-- Error --</v>
      </c>
    </row>
    <row r="420" spans="1:42" s="18" customFormat="1" ht="64" x14ac:dyDescent="0.2">
      <c r="A420" s="18">
        <v>417</v>
      </c>
      <c r="G420" s="18" t="s">
        <v>87</v>
      </c>
      <c r="I420" s="18" t="s">
        <v>85</v>
      </c>
      <c r="L420" s="18" t="s">
        <v>112</v>
      </c>
      <c r="M420" s="19" t="str">
        <f>VLOOKUP(RiskRegister[[#This Row],[Inherent Impact Level]],'Rating factors'!$F$4:$G$9,2,FALSE)</f>
        <v>--- Error ---</v>
      </c>
      <c r="N420" s="18" t="s">
        <v>89</v>
      </c>
      <c r="O420" s="19" t="str">
        <f>VLOOKUP(RiskRegister[[#This Row],[Inherent Likelihood Level]],'Rating factors'!$F$16:$G$21,2,FALSE)</f>
        <v>--- Error ---</v>
      </c>
      <c r="P420" s="19" t="str">
        <f>IFERROR(VLOOKUP(RiskRegister[[#This Row],[Inherent Risk Rating]],'Rating factors'!$F$30:$G$44,2,FALSE),"-- Error --")</f>
        <v>-- Error --</v>
      </c>
      <c r="Q420" s="19" t="str">
        <f>IFERROR(RiskRegister[[#This Row],[Inherent Impact Rating]]*RiskRegister[[#This Row],[Inherent Likelihood Rating]],"-- Error --")</f>
        <v>-- Error --</v>
      </c>
      <c r="R420" s="18" t="s">
        <v>111</v>
      </c>
      <c r="T420" s="18" t="s">
        <v>112</v>
      </c>
      <c r="U420" s="19" t="str">
        <f>VLOOKUP(RiskRegister[[#This Row],[Residual Impact Level]],'Rating factors'!$F$4:$G$9,2,FALSE)</f>
        <v>--- Error ---</v>
      </c>
      <c r="V420" s="18" t="s">
        <v>89</v>
      </c>
      <c r="W420" s="19" t="str">
        <f>VLOOKUP(RiskRegister[[#This Row],[Residual Likelihood Level]],'Rating factors'!$F$16:$G$21,2,FALSE)</f>
        <v>--- Error ---</v>
      </c>
      <c r="X420" s="19" t="str">
        <f>IFERROR(VLOOKUP(RiskRegister[[#This Row],[Residual Risk Rating]],'Rating factors'!$F$30:$G$44,2,FALSE),"-- Error --")</f>
        <v>-- Error --</v>
      </c>
      <c r="Y420" s="19" t="str">
        <f>IFERROR(RiskRegister[[#This Row],[Residual Impact Rating]]*RiskRegister[[#This Row],[Residual Likelihood Rating]],"-- Error --")</f>
        <v>-- Error --</v>
      </c>
      <c r="Z420" s="18" t="s">
        <v>113</v>
      </c>
      <c r="AB420" s="61"/>
      <c r="AD420" s="22" t="str">
        <f ca="1">IF(ISBLANK(RiskRegister[[#This Row],[Risk Due Date]]), "Missing Risk Due Date", IF(RiskRegister[[#This Row],[Risk Due Date]] &lt; TODAY(), "Overdue", "Not Overdue"))</f>
        <v>Missing Risk Due Date</v>
      </c>
      <c r="AF420" s="22" t="str">
        <f>IF(ISBLANK(RiskRegister[[#This Row],[Risk Due Date]]), "Missing Risk Due Date", TEXT(RiskRegister[[#This Row],[Risk Due Date]], "YYYY-MM"))</f>
        <v>Missing Risk Due Date</v>
      </c>
      <c r="AG420" s="22" t="str">
        <f>IF(RiskRegister[[#This Row],[Created Date]]="","Created Date missing",(TEXT(RiskRegister[[#This Row],[Created Date]],"mmm") &amp; "-" &amp; YEAR(RiskRegister[[#This Row],[Created Date]])))</f>
        <v>Created Date missing</v>
      </c>
      <c r="AH420" s="79">
        <f>IF(RiskRegister[[#This Row],[Risk Status]]="Closed",RiskRegister[[#This Row],[Risk Close Date]],RiskRegister[[#This Row],[Risk Due Date]])</f>
        <v>0</v>
      </c>
      <c r="AI420" s="79">
        <f>IF(RiskRegister[[#This Row],[Risk-Change-Date]]=0,DATE(2030,1,1),RiskRegister[[#This Row],[Risk-Change-Date]])</f>
        <v>47484</v>
      </c>
      <c r="AJ420" s="22" t="str">
        <f>RiskRegister[[#This Row],[Inherent Impact Level]]&amp;"-"&amp;RiskRegister[[#This Row],[Inherent Likelihood Level]]</f>
        <v>-- Select Impact ----- Select Likelihood --</v>
      </c>
      <c r="AK420" s="22" t="str">
        <f>RiskRegister[[#This Row],[Residual Impact Level]]&amp;"-"&amp;RiskRegister[[#This Row],[Residual Likelihood Level]]</f>
        <v>-- Select Impact ----- Select Likelihood --</v>
      </c>
      <c r="AL420" s="22" t="str">
        <f t="shared" si="12"/>
        <v>Error</v>
      </c>
      <c r="AM420" s="22" t="str">
        <f>IF(RiskRegister[[#This Row],[Risk Status]]="Closed",RiskRegister[[#This Row],[Residual Impact Level]],RiskRegister[[#This Row],[Inherent Impact Level]])</f>
        <v>-- Select Impact --</v>
      </c>
      <c r="AN420" s="22" t="str">
        <f>IF(RiskRegister[[#This Row],[Risk Status]]="Closed",RiskRegister[[#This Row],[Residual Likelihood Level]],RiskRegister[[#This Row],[Inherent Likelihood Level]])</f>
        <v>-- Select Likelihood --</v>
      </c>
      <c r="AO420" s="22" t="str">
        <f>IF(RiskRegister[[#This Row],[Risk Status]]="Closed",RiskRegister[[#This Row],[Residual-I-L-Combo]],RiskRegister[[#This Row],[Inherent-I-L-Combo]])</f>
        <v>-- Select Impact ----- Select Likelihood --</v>
      </c>
      <c r="AP420" s="22" t="str">
        <f t="shared" si="13"/>
        <v>-- Error --</v>
      </c>
    </row>
    <row r="421" spans="1:42" s="18" customFormat="1" ht="64" x14ac:dyDescent="0.2">
      <c r="A421" s="18">
        <v>418</v>
      </c>
      <c r="G421" s="18" t="s">
        <v>87</v>
      </c>
      <c r="I421" s="18" t="s">
        <v>85</v>
      </c>
      <c r="L421" s="18" t="s">
        <v>112</v>
      </c>
      <c r="M421" s="19" t="str">
        <f>VLOOKUP(RiskRegister[[#This Row],[Inherent Impact Level]],'Rating factors'!$F$4:$G$9,2,FALSE)</f>
        <v>--- Error ---</v>
      </c>
      <c r="N421" s="18" t="s">
        <v>89</v>
      </c>
      <c r="O421" s="19" t="str">
        <f>VLOOKUP(RiskRegister[[#This Row],[Inherent Likelihood Level]],'Rating factors'!$F$16:$G$21,2,FALSE)</f>
        <v>--- Error ---</v>
      </c>
      <c r="P421" s="19" t="str">
        <f>IFERROR(VLOOKUP(RiskRegister[[#This Row],[Inherent Risk Rating]],'Rating factors'!$F$30:$G$44,2,FALSE),"-- Error --")</f>
        <v>-- Error --</v>
      </c>
      <c r="Q421" s="19" t="str">
        <f>IFERROR(RiskRegister[[#This Row],[Inherent Impact Rating]]*RiskRegister[[#This Row],[Inherent Likelihood Rating]],"-- Error --")</f>
        <v>-- Error --</v>
      </c>
      <c r="R421" s="18" t="s">
        <v>111</v>
      </c>
      <c r="T421" s="18" t="s">
        <v>112</v>
      </c>
      <c r="U421" s="19" t="str">
        <f>VLOOKUP(RiskRegister[[#This Row],[Residual Impact Level]],'Rating factors'!$F$4:$G$9,2,FALSE)</f>
        <v>--- Error ---</v>
      </c>
      <c r="V421" s="18" t="s">
        <v>89</v>
      </c>
      <c r="W421" s="19" t="str">
        <f>VLOOKUP(RiskRegister[[#This Row],[Residual Likelihood Level]],'Rating factors'!$F$16:$G$21,2,FALSE)</f>
        <v>--- Error ---</v>
      </c>
      <c r="X421" s="19" t="str">
        <f>IFERROR(VLOOKUP(RiskRegister[[#This Row],[Residual Risk Rating]],'Rating factors'!$F$30:$G$44,2,FALSE),"-- Error --")</f>
        <v>-- Error --</v>
      </c>
      <c r="Y421" s="19" t="str">
        <f>IFERROR(RiskRegister[[#This Row],[Residual Impact Rating]]*RiskRegister[[#This Row],[Residual Likelihood Rating]],"-- Error --")</f>
        <v>-- Error --</v>
      </c>
      <c r="Z421" s="18" t="s">
        <v>113</v>
      </c>
      <c r="AB421" s="61"/>
      <c r="AD421" s="22" t="str">
        <f ca="1">IF(ISBLANK(RiskRegister[[#This Row],[Risk Due Date]]), "Missing Risk Due Date", IF(RiskRegister[[#This Row],[Risk Due Date]] &lt; TODAY(), "Overdue", "Not Overdue"))</f>
        <v>Missing Risk Due Date</v>
      </c>
      <c r="AF421" s="22" t="str">
        <f>IF(ISBLANK(RiskRegister[[#This Row],[Risk Due Date]]), "Missing Risk Due Date", TEXT(RiskRegister[[#This Row],[Risk Due Date]], "YYYY-MM"))</f>
        <v>Missing Risk Due Date</v>
      </c>
      <c r="AG421" s="22" t="str">
        <f>IF(RiskRegister[[#This Row],[Created Date]]="","Created Date missing",(TEXT(RiskRegister[[#This Row],[Created Date]],"mmm") &amp; "-" &amp; YEAR(RiskRegister[[#This Row],[Created Date]])))</f>
        <v>Created Date missing</v>
      </c>
      <c r="AH421" s="79">
        <f>IF(RiskRegister[[#This Row],[Risk Status]]="Closed",RiskRegister[[#This Row],[Risk Close Date]],RiskRegister[[#This Row],[Risk Due Date]])</f>
        <v>0</v>
      </c>
      <c r="AI421" s="79">
        <f>IF(RiskRegister[[#This Row],[Risk-Change-Date]]=0,DATE(2030,1,1),RiskRegister[[#This Row],[Risk-Change-Date]])</f>
        <v>47484</v>
      </c>
      <c r="AJ421" s="22" t="str">
        <f>RiskRegister[[#This Row],[Inherent Impact Level]]&amp;"-"&amp;RiskRegister[[#This Row],[Inherent Likelihood Level]]</f>
        <v>-- Select Impact ----- Select Likelihood --</v>
      </c>
      <c r="AK421" s="22" t="str">
        <f>RiskRegister[[#This Row],[Residual Impact Level]]&amp;"-"&amp;RiskRegister[[#This Row],[Residual Likelihood Level]]</f>
        <v>-- Select Impact ----- Select Likelihood --</v>
      </c>
      <c r="AL421" s="22" t="str">
        <f t="shared" si="12"/>
        <v>Error</v>
      </c>
      <c r="AM421" s="22" t="str">
        <f>IF(RiskRegister[[#This Row],[Risk Status]]="Closed",RiskRegister[[#This Row],[Residual Impact Level]],RiskRegister[[#This Row],[Inherent Impact Level]])</f>
        <v>-- Select Impact --</v>
      </c>
      <c r="AN421" s="22" t="str">
        <f>IF(RiskRegister[[#This Row],[Risk Status]]="Closed",RiskRegister[[#This Row],[Residual Likelihood Level]],RiskRegister[[#This Row],[Inherent Likelihood Level]])</f>
        <v>-- Select Likelihood --</v>
      </c>
      <c r="AO421" s="22" t="str">
        <f>IF(RiskRegister[[#This Row],[Risk Status]]="Closed",RiskRegister[[#This Row],[Residual-I-L-Combo]],RiskRegister[[#This Row],[Inherent-I-L-Combo]])</f>
        <v>-- Select Impact ----- Select Likelihood --</v>
      </c>
      <c r="AP421" s="22" t="str">
        <f t="shared" si="13"/>
        <v>-- Error --</v>
      </c>
    </row>
    <row r="422" spans="1:42" s="18" customFormat="1" ht="64" x14ac:dyDescent="0.2">
      <c r="A422" s="18">
        <v>419</v>
      </c>
      <c r="G422" s="18" t="s">
        <v>87</v>
      </c>
      <c r="I422" s="18" t="s">
        <v>85</v>
      </c>
      <c r="L422" s="18" t="s">
        <v>112</v>
      </c>
      <c r="M422" s="19" t="str">
        <f>VLOOKUP(RiskRegister[[#This Row],[Inherent Impact Level]],'Rating factors'!$F$4:$G$9,2,FALSE)</f>
        <v>--- Error ---</v>
      </c>
      <c r="N422" s="18" t="s">
        <v>89</v>
      </c>
      <c r="O422" s="19" t="str">
        <f>VLOOKUP(RiskRegister[[#This Row],[Inherent Likelihood Level]],'Rating factors'!$F$16:$G$21,2,FALSE)</f>
        <v>--- Error ---</v>
      </c>
      <c r="P422" s="19" t="str">
        <f>IFERROR(VLOOKUP(RiskRegister[[#This Row],[Inherent Risk Rating]],'Rating factors'!$F$30:$G$44,2,FALSE),"-- Error --")</f>
        <v>-- Error --</v>
      </c>
      <c r="Q422" s="19" t="str">
        <f>IFERROR(RiskRegister[[#This Row],[Inherent Impact Rating]]*RiskRegister[[#This Row],[Inherent Likelihood Rating]],"-- Error --")</f>
        <v>-- Error --</v>
      </c>
      <c r="R422" s="18" t="s">
        <v>111</v>
      </c>
      <c r="T422" s="18" t="s">
        <v>112</v>
      </c>
      <c r="U422" s="19" t="str">
        <f>VLOOKUP(RiskRegister[[#This Row],[Residual Impact Level]],'Rating factors'!$F$4:$G$9,2,FALSE)</f>
        <v>--- Error ---</v>
      </c>
      <c r="V422" s="18" t="s">
        <v>89</v>
      </c>
      <c r="W422" s="19" t="str">
        <f>VLOOKUP(RiskRegister[[#This Row],[Residual Likelihood Level]],'Rating factors'!$F$16:$G$21,2,FALSE)</f>
        <v>--- Error ---</v>
      </c>
      <c r="X422" s="19" t="str">
        <f>IFERROR(VLOOKUP(RiskRegister[[#This Row],[Residual Risk Rating]],'Rating factors'!$F$30:$G$44,2,FALSE),"-- Error --")</f>
        <v>-- Error --</v>
      </c>
      <c r="Y422" s="19" t="str">
        <f>IFERROR(RiskRegister[[#This Row],[Residual Impact Rating]]*RiskRegister[[#This Row],[Residual Likelihood Rating]],"-- Error --")</f>
        <v>-- Error --</v>
      </c>
      <c r="Z422" s="18" t="s">
        <v>113</v>
      </c>
      <c r="AB422" s="61"/>
      <c r="AD422" s="22" t="str">
        <f ca="1">IF(ISBLANK(RiskRegister[[#This Row],[Risk Due Date]]), "Missing Risk Due Date", IF(RiskRegister[[#This Row],[Risk Due Date]] &lt; TODAY(), "Overdue", "Not Overdue"))</f>
        <v>Missing Risk Due Date</v>
      </c>
      <c r="AF422" s="22" t="str">
        <f>IF(ISBLANK(RiskRegister[[#This Row],[Risk Due Date]]), "Missing Risk Due Date", TEXT(RiskRegister[[#This Row],[Risk Due Date]], "YYYY-MM"))</f>
        <v>Missing Risk Due Date</v>
      </c>
      <c r="AG422" s="22" t="str">
        <f>IF(RiskRegister[[#This Row],[Created Date]]="","Created Date missing",(TEXT(RiskRegister[[#This Row],[Created Date]],"mmm") &amp; "-" &amp; YEAR(RiskRegister[[#This Row],[Created Date]])))</f>
        <v>Created Date missing</v>
      </c>
      <c r="AH422" s="79">
        <f>IF(RiskRegister[[#This Row],[Risk Status]]="Closed",RiskRegister[[#This Row],[Risk Close Date]],RiskRegister[[#This Row],[Risk Due Date]])</f>
        <v>0</v>
      </c>
      <c r="AI422" s="79">
        <f>IF(RiskRegister[[#This Row],[Risk-Change-Date]]=0,DATE(2030,1,1),RiskRegister[[#This Row],[Risk-Change-Date]])</f>
        <v>47484</v>
      </c>
      <c r="AJ422" s="22" t="str">
        <f>RiskRegister[[#This Row],[Inherent Impact Level]]&amp;"-"&amp;RiskRegister[[#This Row],[Inherent Likelihood Level]]</f>
        <v>-- Select Impact ----- Select Likelihood --</v>
      </c>
      <c r="AK422" s="22" t="str">
        <f>RiskRegister[[#This Row],[Residual Impact Level]]&amp;"-"&amp;RiskRegister[[#This Row],[Residual Likelihood Level]]</f>
        <v>-- Select Impact ----- Select Likelihood --</v>
      </c>
      <c r="AL422" s="22" t="str">
        <f t="shared" si="12"/>
        <v>Error</v>
      </c>
      <c r="AM422" s="22" t="str">
        <f>IF(RiskRegister[[#This Row],[Risk Status]]="Closed",RiskRegister[[#This Row],[Residual Impact Level]],RiskRegister[[#This Row],[Inherent Impact Level]])</f>
        <v>-- Select Impact --</v>
      </c>
      <c r="AN422" s="22" t="str">
        <f>IF(RiskRegister[[#This Row],[Risk Status]]="Closed",RiskRegister[[#This Row],[Residual Likelihood Level]],RiskRegister[[#This Row],[Inherent Likelihood Level]])</f>
        <v>-- Select Likelihood --</v>
      </c>
      <c r="AO422" s="22" t="str">
        <f>IF(RiskRegister[[#This Row],[Risk Status]]="Closed",RiskRegister[[#This Row],[Residual-I-L-Combo]],RiskRegister[[#This Row],[Inherent-I-L-Combo]])</f>
        <v>-- Select Impact ----- Select Likelihood --</v>
      </c>
      <c r="AP422" s="22" t="str">
        <f t="shared" si="13"/>
        <v>-- Error --</v>
      </c>
    </row>
    <row r="423" spans="1:42" s="18" customFormat="1" ht="64" x14ac:dyDescent="0.2">
      <c r="A423" s="18">
        <v>420</v>
      </c>
      <c r="G423" s="18" t="s">
        <v>87</v>
      </c>
      <c r="I423" s="18" t="s">
        <v>85</v>
      </c>
      <c r="L423" s="18" t="s">
        <v>112</v>
      </c>
      <c r="M423" s="19" t="str">
        <f>VLOOKUP(RiskRegister[[#This Row],[Inherent Impact Level]],'Rating factors'!$F$4:$G$9,2,FALSE)</f>
        <v>--- Error ---</v>
      </c>
      <c r="N423" s="18" t="s">
        <v>89</v>
      </c>
      <c r="O423" s="19" t="str">
        <f>VLOOKUP(RiskRegister[[#This Row],[Inherent Likelihood Level]],'Rating factors'!$F$16:$G$21,2,FALSE)</f>
        <v>--- Error ---</v>
      </c>
      <c r="P423" s="19" t="str">
        <f>IFERROR(VLOOKUP(RiskRegister[[#This Row],[Inherent Risk Rating]],'Rating factors'!$F$30:$G$44,2,FALSE),"-- Error --")</f>
        <v>-- Error --</v>
      </c>
      <c r="Q423" s="19" t="str">
        <f>IFERROR(RiskRegister[[#This Row],[Inherent Impact Rating]]*RiskRegister[[#This Row],[Inherent Likelihood Rating]],"-- Error --")</f>
        <v>-- Error --</v>
      </c>
      <c r="R423" s="18" t="s">
        <v>111</v>
      </c>
      <c r="T423" s="18" t="s">
        <v>112</v>
      </c>
      <c r="U423" s="19" t="str">
        <f>VLOOKUP(RiskRegister[[#This Row],[Residual Impact Level]],'Rating factors'!$F$4:$G$9,2,FALSE)</f>
        <v>--- Error ---</v>
      </c>
      <c r="V423" s="18" t="s">
        <v>89</v>
      </c>
      <c r="W423" s="19" t="str">
        <f>VLOOKUP(RiskRegister[[#This Row],[Residual Likelihood Level]],'Rating factors'!$F$16:$G$21,2,FALSE)</f>
        <v>--- Error ---</v>
      </c>
      <c r="X423" s="19" t="str">
        <f>IFERROR(VLOOKUP(RiskRegister[[#This Row],[Residual Risk Rating]],'Rating factors'!$F$30:$G$44,2,FALSE),"-- Error --")</f>
        <v>-- Error --</v>
      </c>
      <c r="Y423" s="19" t="str">
        <f>IFERROR(RiskRegister[[#This Row],[Residual Impact Rating]]*RiskRegister[[#This Row],[Residual Likelihood Rating]],"-- Error --")</f>
        <v>-- Error --</v>
      </c>
      <c r="Z423" s="18" t="s">
        <v>113</v>
      </c>
      <c r="AB423" s="61"/>
      <c r="AD423" s="22" t="str">
        <f ca="1">IF(ISBLANK(RiskRegister[[#This Row],[Risk Due Date]]), "Missing Risk Due Date", IF(RiskRegister[[#This Row],[Risk Due Date]] &lt; TODAY(), "Overdue", "Not Overdue"))</f>
        <v>Missing Risk Due Date</v>
      </c>
      <c r="AF423" s="22" t="str">
        <f>IF(ISBLANK(RiskRegister[[#This Row],[Risk Due Date]]), "Missing Risk Due Date", TEXT(RiskRegister[[#This Row],[Risk Due Date]], "YYYY-MM"))</f>
        <v>Missing Risk Due Date</v>
      </c>
      <c r="AG423" s="22" t="str">
        <f>IF(RiskRegister[[#This Row],[Created Date]]="","Created Date missing",(TEXT(RiskRegister[[#This Row],[Created Date]],"mmm") &amp; "-" &amp; YEAR(RiskRegister[[#This Row],[Created Date]])))</f>
        <v>Created Date missing</v>
      </c>
      <c r="AH423" s="79">
        <f>IF(RiskRegister[[#This Row],[Risk Status]]="Closed",RiskRegister[[#This Row],[Risk Close Date]],RiskRegister[[#This Row],[Risk Due Date]])</f>
        <v>0</v>
      </c>
      <c r="AI423" s="79">
        <f>IF(RiskRegister[[#This Row],[Risk-Change-Date]]=0,DATE(2030,1,1),RiskRegister[[#This Row],[Risk-Change-Date]])</f>
        <v>47484</v>
      </c>
      <c r="AJ423" s="22" t="str">
        <f>RiskRegister[[#This Row],[Inherent Impact Level]]&amp;"-"&amp;RiskRegister[[#This Row],[Inherent Likelihood Level]]</f>
        <v>-- Select Impact ----- Select Likelihood --</v>
      </c>
      <c r="AK423" s="22" t="str">
        <f>RiskRegister[[#This Row],[Residual Impact Level]]&amp;"-"&amp;RiskRegister[[#This Row],[Residual Likelihood Level]]</f>
        <v>-- Select Impact ----- Select Likelihood --</v>
      </c>
      <c r="AL423" s="22" t="str">
        <f t="shared" si="12"/>
        <v>Error</v>
      </c>
      <c r="AM423" s="22" t="str">
        <f>IF(RiskRegister[[#This Row],[Risk Status]]="Closed",RiskRegister[[#This Row],[Residual Impact Level]],RiskRegister[[#This Row],[Inherent Impact Level]])</f>
        <v>-- Select Impact --</v>
      </c>
      <c r="AN423" s="22" t="str">
        <f>IF(RiskRegister[[#This Row],[Risk Status]]="Closed",RiskRegister[[#This Row],[Residual Likelihood Level]],RiskRegister[[#This Row],[Inherent Likelihood Level]])</f>
        <v>-- Select Likelihood --</v>
      </c>
      <c r="AO423" s="22" t="str">
        <f>IF(RiskRegister[[#This Row],[Risk Status]]="Closed",RiskRegister[[#This Row],[Residual-I-L-Combo]],RiskRegister[[#This Row],[Inherent-I-L-Combo]])</f>
        <v>-- Select Impact ----- Select Likelihood --</v>
      </c>
      <c r="AP423" s="22" t="str">
        <f t="shared" si="13"/>
        <v>-- Error --</v>
      </c>
    </row>
    <row r="424" spans="1:42" s="18" customFormat="1" ht="64" x14ac:dyDescent="0.2">
      <c r="A424" s="18">
        <v>421</v>
      </c>
      <c r="G424" s="18" t="s">
        <v>87</v>
      </c>
      <c r="I424" s="18" t="s">
        <v>85</v>
      </c>
      <c r="L424" s="18" t="s">
        <v>112</v>
      </c>
      <c r="M424" s="19" t="str">
        <f>VLOOKUP(RiskRegister[[#This Row],[Inherent Impact Level]],'Rating factors'!$F$4:$G$9,2,FALSE)</f>
        <v>--- Error ---</v>
      </c>
      <c r="N424" s="18" t="s">
        <v>89</v>
      </c>
      <c r="O424" s="19" t="str">
        <f>VLOOKUP(RiskRegister[[#This Row],[Inherent Likelihood Level]],'Rating factors'!$F$16:$G$21,2,FALSE)</f>
        <v>--- Error ---</v>
      </c>
      <c r="P424" s="19" t="str">
        <f>IFERROR(VLOOKUP(RiskRegister[[#This Row],[Inherent Risk Rating]],'Rating factors'!$F$30:$G$44,2,FALSE),"-- Error --")</f>
        <v>-- Error --</v>
      </c>
      <c r="Q424" s="19" t="str">
        <f>IFERROR(RiskRegister[[#This Row],[Inherent Impact Rating]]*RiskRegister[[#This Row],[Inherent Likelihood Rating]],"-- Error --")</f>
        <v>-- Error --</v>
      </c>
      <c r="R424" s="18" t="s">
        <v>111</v>
      </c>
      <c r="T424" s="18" t="s">
        <v>112</v>
      </c>
      <c r="U424" s="19" t="str">
        <f>VLOOKUP(RiskRegister[[#This Row],[Residual Impact Level]],'Rating factors'!$F$4:$G$9,2,FALSE)</f>
        <v>--- Error ---</v>
      </c>
      <c r="V424" s="18" t="s">
        <v>89</v>
      </c>
      <c r="W424" s="19" t="str">
        <f>VLOOKUP(RiskRegister[[#This Row],[Residual Likelihood Level]],'Rating factors'!$F$16:$G$21,2,FALSE)</f>
        <v>--- Error ---</v>
      </c>
      <c r="X424" s="19" t="str">
        <f>IFERROR(VLOOKUP(RiskRegister[[#This Row],[Residual Risk Rating]],'Rating factors'!$F$30:$G$44,2,FALSE),"-- Error --")</f>
        <v>-- Error --</v>
      </c>
      <c r="Y424" s="19" t="str">
        <f>IFERROR(RiskRegister[[#This Row],[Residual Impact Rating]]*RiskRegister[[#This Row],[Residual Likelihood Rating]],"-- Error --")</f>
        <v>-- Error --</v>
      </c>
      <c r="Z424" s="18" t="s">
        <v>113</v>
      </c>
      <c r="AB424" s="61"/>
      <c r="AD424" s="22" t="str">
        <f ca="1">IF(ISBLANK(RiskRegister[[#This Row],[Risk Due Date]]), "Missing Risk Due Date", IF(RiskRegister[[#This Row],[Risk Due Date]] &lt; TODAY(), "Overdue", "Not Overdue"))</f>
        <v>Missing Risk Due Date</v>
      </c>
      <c r="AF424" s="22" t="str">
        <f>IF(ISBLANK(RiskRegister[[#This Row],[Risk Due Date]]), "Missing Risk Due Date", TEXT(RiskRegister[[#This Row],[Risk Due Date]], "YYYY-MM"))</f>
        <v>Missing Risk Due Date</v>
      </c>
      <c r="AG424" s="22" t="str">
        <f>IF(RiskRegister[[#This Row],[Created Date]]="","Created Date missing",(TEXT(RiskRegister[[#This Row],[Created Date]],"mmm") &amp; "-" &amp; YEAR(RiskRegister[[#This Row],[Created Date]])))</f>
        <v>Created Date missing</v>
      </c>
      <c r="AH424" s="79">
        <f>IF(RiskRegister[[#This Row],[Risk Status]]="Closed",RiskRegister[[#This Row],[Risk Close Date]],RiskRegister[[#This Row],[Risk Due Date]])</f>
        <v>0</v>
      </c>
      <c r="AI424" s="79">
        <f>IF(RiskRegister[[#This Row],[Risk-Change-Date]]=0,DATE(2030,1,1),RiskRegister[[#This Row],[Risk-Change-Date]])</f>
        <v>47484</v>
      </c>
      <c r="AJ424" s="22" t="str">
        <f>RiskRegister[[#This Row],[Inherent Impact Level]]&amp;"-"&amp;RiskRegister[[#This Row],[Inherent Likelihood Level]]</f>
        <v>-- Select Impact ----- Select Likelihood --</v>
      </c>
      <c r="AK424" s="22" t="str">
        <f>RiskRegister[[#This Row],[Residual Impact Level]]&amp;"-"&amp;RiskRegister[[#This Row],[Residual Likelihood Level]]</f>
        <v>-- Select Impact ----- Select Likelihood --</v>
      </c>
      <c r="AL424" s="22" t="str">
        <f t="shared" si="12"/>
        <v>Error</v>
      </c>
      <c r="AM424" s="22" t="str">
        <f>IF(RiskRegister[[#This Row],[Risk Status]]="Closed",RiskRegister[[#This Row],[Residual Impact Level]],RiskRegister[[#This Row],[Inherent Impact Level]])</f>
        <v>-- Select Impact --</v>
      </c>
      <c r="AN424" s="22" t="str">
        <f>IF(RiskRegister[[#This Row],[Risk Status]]="Closed",RiskRegister[[#This Row],[Residual Likelihood Level]],RiskRegister[[#This Row],[Inherent Likelihood Level]])</f>
        <v>-- Select Likelihood --</v>
      </c>
      <c r="AO424" s="22" t="str">
        <f>IF(RiskRegister[[#This Row],[Risk Status]]="Closed",RiskRegister[[#This Row],[Residual-I-L-Combo]],RiskRegister[[#This Row],[Inherent-I-L-Combo]])</f>
        <v>-- Select Impact ----- Select Likelihood --</v>
      </c>
      <c r="AP424" s="22" t="str">
        <f t="shared" si="13"/>
        <v>-- Error --</v>
      </c>
    </row>
    <row r="425" spans="1:42" s="18" customFormat="1" ht="64" x14ac:dyDescent="0.2">
      <c r="A425" s="18">
        <v>422</v>
      </c>
      <c r="G425" s="18" t="s">
        <v>87</v>
      </c>
      <c r="I425" s="18" t="s">
        <v>85</v>
      </c>
      <c r="L425" s="18" t="s">
        <v>112</v>
      </c>
      <c r="M425" s="19" t="str">
        <f>VLOOKUP(RiskRegister[[#This Row],[Inherent Impact Level]],'Rating factors'!$F$4:$G$9,2,FALSE)</f>
        <v>--- Error ---</v>
      </c>
      <c r="N425" s="18" t="s">
        <v>89</v>
      </c>
      <c r="O425" s="19" t="str">
        <f>VLOOKUP(RiskRegister[[#This Row],[Inherent Likelihood Level]],'Rating factors'!$F$16:$G$21,2,FALSE)</f>
        <v>--- Error ---</v>
      </c>
      <c r="P425" s="19" t="str">
        <f>IFERROR(VLOOKUP(RiskRegister[[#This Row],[Inherent Risk Rating]],'Rating factors'!$F$30:$G$44,2,FALSE),"-- Error --")</f>
        <v>-- Error --</v>
      </c>
      <c r="Q425" s="19" t="str">
        <f>IFERROR(RiskRegister[[#This Row],[Inherent Impact Rating]]*RiskRegister[[#This Row],[Inherent Likelihood Rating]],"-- Error --")</f>
        <v>-- Error --</v>
      </c>
      <c r="R425" s="18" t="s">
        <v>111</v>
      </c>
      <c r="T425" s="18" t="s">
        <v>112</v>
      </c>
      <c r="U425" s="19" t="str">
        <f>VLOOKUP(RiskRegister[[#This Row],[Residual Impact Level]],'Rating factors'!$F$4:$G$9,2,FALSE)</f>
        <v>--- Error ---</v>
      </c>
      <c r="V425" s="18" t="s">
        <v>89</v>
      </c>
      <c r="W425" s="19" t="str">
        <f>VLOOKUP(RiskRegister[[#This Row],[Residual Likelihood Level]],'Rating factors'!$F$16:$G$21,2,FALSE)</f>
        <v>--- Error ---</v>
      </c>
      <c r="X425" s="19" t="str">
        <f>IFERROR(VLOOKUP(RiskRegister[[#This Row],[Residual Risk Rating]],'Rating factors'!$F$30:$G$44,2,FALSE),"-- Error --")</f>
        <v>-- Error --</v>
      </c>
      <c r="Y425" s="19" t="str">
        <f>IFERROR(RiskRegister[[#This Row],[Residual Impact Rating]]*RiskRegister[[#This Row],[Residual Likelihood Rating]],"-- Error --")</f>
        <v>-- Error --</v>
      </c>
      <c r="Z425" s="18" t="s">
        <v>113</v>
      </c>
      <c r="AB425" s="61"/>
      <c r="AD425" s="22" t="str">
        <f ca="1">IF(ISBLANK(RiskRegister[[#This Row],[Risk Due Date]]), "Missing Risk Due Date", IF(RiskRegister[[#This Row],[Risk Due Date]] &lt; TODAY(), "Overdue", "Not Overdue"))</f>
        <v>Missing Risk Due Date</v>
      </c>
      <c r="AF425" s="22" t="str">
        <f>IF(ISBLANK(RiskRegister[[#This Row],[Risk Due Date]]), "Missing Risk Due Date", TEXT(RiskRegister[[#This Row],[Risk Due Date]], "YYYY-MM"))</f>
        <v>Missing Risk Due Date</v>
      </c>
      <c r="AG425" s="22" t="str">
        <f>IF(RiskRegister[[#This Row],[Created Date]]="","Created Date missing",(TEXT(RiskRegister[[#This Row],[Created Date]],"mmm") &amp; "-" &amp; YEAR(RiskRegister[[#This Row],[Created Date]])))</f>
        <v>Created Date missing</v>
      </c>
      <c r="AH425" s="79">
        <f>IF(RiskRegister[[#This Row],[Risk Status]]="Closed",RiskRegister[[#This Row],[Risk Close Date]],RiskRegister[[#This Row],[Risk Due Date]])</f>
        <v>0</v>
      </c>
      <c r="AI425" s="79">
        <f>IF(RiskRegister[[#This Row],[Risk-Change-Date]]=0,DATE(2030,1,1),RiskRegister[[#This Row],[Risk-Change-Date]])</f>
        <v>47484</v>
      </c>
      <c r="AJ425" s="22" t="str">
        <f>RiskRegister[[#This Row],[Inherent Impact Level]]&amp;"-"&amp;RiskRegister[[#This Row],[Inherent Likelihood Level]]</f>
        <v>-- Select Impact ----- Select Likelihood --</v>
      </c>
      <c r="AK425" s="22" t="str">
        <f>RiskRegister[[#This Row],[Residual Impact Level]]&amp;"-"&amp;RiskRegister[[#This Row],[Residual Likelihood Level]]</f>
        <v>-- Select Impact ----- Select Likelihood --</v>
      </c>
      <c r="AL425" s="22" t="str">
        <f t="shared" si="12"/>
        <v>Error</v>
      </c>
      <c r="AM425" s="22" t="str">
        <f>IF(RiskRegister[[#This Row],[Risk Status]]="Closed",RiskRegister[[#This Row],[Residual Impact Level]],RiskRegister[[#This Row],[Inherent Impact Level]])</f>
        <v>-- Select Impact --</v>
      </c>
      <c r="AN425" s="22" t="str">
        <f>IF(RiskRegister[[#This Row],[Risk Status]]="Closed",RiskRegister[[#This Row],[Residual Likelihood Level]],RiskRegister[[#This Row],[Inherent Likelihood Level]])</f>
        <v>-- Select Likelihood --</v>
      </c>
      <c r="AO425" s="22" t="str">
        <f>IF(RiskRegister[[#This Row],[Risk Status]]="Closed",RiskRegister[[#This Row],[Residual-I-L-Combo]],RiskRegister[[#This Row],[Inherent-I-L-Combo]])</f>
        <v>-- Select Impact ----- Select Likelihood --</v>
      </c>
      <c r="AP425" s="22" t="str">
        <f t="shared" si="13"/>
        <v>-- Error --</v>
      </c>
    </row>
    <row r="426" spans="1:42" s="18" customFormat="1" ht="64" x14ac:dyDescent="0.2">
      <c r="A426" s="18">
        <v>423</v>
      </c>
      <c r="G426" s="18" t="s">
        <v>87</v>
      </c>
      <c r="I426" s="18" t="s">
        <v>85</v>
      </c>
      <c r="L426" s="18" t="s">
        <v>112</v>
      </c>
      <c r="M426" s="19" t="str">
        <f>VLOOKUP(RiskRegister[[#This Row],[Inherent Impact Level]],'Rating factors'!$F$4:$G$9,2,FALSE)</f>
        <v>--- Error ---</v>
      </c>
      <c r="N426" s="18" t="s">
        <v>89</v>
      </c>
      <c r="O426" s="19" t="str">
        <f>VLOOKUP(RiskRegister[[#This Row],[Inherent Likelihood Level]],'Rating factors'!$F$16:$G$21,2,FALSE)</f>
        <v>--- Error ---</v>
      </c>
      <c r="P426" s="19" t="str">
        <f>IFERROR(VLOOKUP(RiskRegister[[#This Row],[Inherent Risk Rating]],'Rating factors'!$F$30:$G$44,2,FALSE),"-- Error --")</f>
        <v>-- Error --</v>
      </c>
      <c r="Q426" s="19" t="str">
        <f>IFERROR(RiskRegister[[#This Row],[Inherent Impact Rating]]*RiskRegister[[#This Row],[Inherent Likelihood Rating]],"-- Error --")</f>
        <v>-- Error --</v>
      </c>
      <c r="R426" s="18" t="s">
        <v>111</v>
      </c>
      <c r="T426" s="18" t="s">
        <v>112</v>
      </c>
      <c r="U426" s="19" t="str">
        <f>VLOOKUP(RiskRegister[[#This Row],[Residual Impact Level]],'Rating factors'!$F$4:$G$9,2,FALSE)</f>
        <v>--- Error ---</v>
      </c>
      <c r="V426" s="18" t="s">
        <v>89</v>
      </c>
      <c r="W426" s="19" t="str">
        <f>VLOOKUP(RiskRegister[[#This Row],[Residual Likelihood Level]],'Rating factors'!$F$16:$G$21,2,FALSE)</f>
        <v>--- Error ---</v>
      </c>
      <c r="X426" s="19" t="str">
        <f>IFERROR(VLOOKUP(RiskRegister[[#This Row],[Residual Risk Rating]],'Rating factors'!$F$30:$G$44,2,FALSE),"-- Error --")</f>
        <v>-- Error --</v>
      </c>
      <c r="Y426" s="19" t="str">
        <f>IFERROR(RiskRegister[[#This Row],[Residual Impact Rating]]*RiskRegister[[#This Row],[Residual Likelihood Rating]],"-- Error --")</f>
        <v>-- Error --</v>
      </c>
      <c r="Z426" s="18" t="s">
        <v>113</v>
      </c>
      <c r="AB426" s="61"/>
      <c r="AD426" s="22" t="str">
        <f ca="1">IF(ISBLANK(RiskRegister[[#This Row],[Risk Due Date]]), "Missing Risk Due Date", IF(RiskRegister[[#This Row],[Risk Due Date]] &lt; TODAY(), "Overdue", "Not Overdue"))</f>
        <v>Missing Risk Due Date</v>
      </c>
      <c r="AF426" s="22" t="str">
        <f>IF(ISBLANK(RiskRegister[[#This Row],[Risk Due Date]]), "Missing Risk Due Date", TEXT(RiskRegister[[#This Row],[Risk Due Date]], "YYYY-MM"))</f>
        <v>Missing Risk Due Date</v>
      </c>
      <c r="AG426" s="22" t="str">
        <f>IF(RiskRegister[[#This Row],[Created Date]]="","Created Date missing",(TEXT(RiskRegister[[#This Row],[Created Date]],"mmm") &amp; "-" &amp; YEAR(RiskRegister[[#This Row],[Created Date]])))</f>
        <v>Created Date missing</v>
      </c>
      <c r="AH426" s="79">
        <f>IF(RiskRegister[[#This Row],[Risk Status]]="Closed",RiskRegister[[#This Row],[Risk Close Date]],RiskRegister[[#This Row],[Risk Due Date]])</f>
        <v>0</v>
      </c>
      <c r="AI426" s="79">
        <f>IF(RiskRegister[[#This Row],[Risk-Change-Date]]=0,DATE(2030,1,1),RiskRegister[[#This Row],[Risk-Change-Date]])</f>
        <v>47484</v>
      </c>
      <c r="AJ426" s="22" t="str">
        <f>RiskRegister[[#This Row],[Inherent Impact Level]]&amp;"-"&amp;RiskRegister[[#This Row],[Inherent Likelihood Level]]</f>
        <v>-- Select Impact ----- Select Likelihood --</v>
      </c>
      <c r="AK426" s="22" t="str">
        <f>RiskRegister[[#This Row],[Residual Impact Level]]&amp;"-"&amp;RiskRegister[[#This Row],[Residual Likelihood Level]]</f>
        <v>-- Select Impact ----- Select Likelihood --</v>
      </c>
      <c r="AL426" s="22" t="str">
        <f t="shared" si="12"/>
        <v>Error</v>
      </c>
      <c r="AM426" s="22" t="str">
        <f>IF(RiskRegister[[#This Row],[Risk Status]]="Closed",RiskRegister[[#This Row],[Residual Impact Level]],RiskRegister[[#This Row],[Inherent Impact Level]])</f>
        <v>-- Select Impact --</v>
      </c>
      <c r="AN426" s="22" t="str">
        <f>IF(RiskRegister[[#This Row],[Risk Status]]="Closed",RiskRegister[[#This Row],[Residual Likelihood Level]],RiskRegister[[#This Row],[Inherent Likelihood Level]])</f>
        <v>-- Select Likelihood --</v>
      </c>
      <c r="AO426" s="22" t="str">
        <f>IF(RiskRegister[[#This Row],[Risk Status]]="Closed",RiskRegister[[#This Row],[Residual-I-L-Combo]],RiskRegister[[#This Row],[Inherent-I-L-Combo]])</f>
        <v>-- Select Impact ----- Select Likelihood --</v>
      </c>
      <c r="AP426" s="22" t="str">
        <f t="shared" si="13"/>
        <v>-- Error --</v>
      </c>
    </row>
    <row r="427" spans="1:42" s="18" customFormat="1" ht="64" x14ac:dyDescent="0.2">
      <c r="A427" s="18">
        <v>424</v>
      </c>
      <c r="G427" s="18" t="s">
        <v>87</v>
      </c>
      <c r="I427" s="18" t="s">
        <v>85</v>
      </c>
      <c r="L427" s="18" t="s">
        <v>112</v>
      </c>
      <c r="M427" s="19" t="str">
        <f>VLOOKUP(RiskRegister[[#This Row],[Inherent Impact Level]],'Rating factors'!$F$4:$G$9,2,FALSE)</f>
        <v>--- Error ---</v>
      </c>
      <c r="N427" s="18" t="s">
        <v>89</v>
      </c>
      <c r="O427" s="19" t="str">
        <f>VLOOKUP(RiskRegister[[#This Row],[Inherent Likelihood Level]],'Rating factors'!$F$16:$G$21,2,FALSE)</f>
        <v>--- Error ---</v>
      </c>
      <c r="P427" s="19" t="str">
        <f>IFERROR(VLOOKUP(RiskRegister[[#This Row],[Inherent Risk Rating]],'Rating factors'!$F$30:$G$44,2,FALSE),"-- Error --")</f>
        <v>-- Error --</v>
      </c>
      <c r="Q427" s="19" t="str">
        <f>IFERROR(RiskRegister[[#This Row],[Inherent Impact Rating]]*RiskRegister[[#This Row],[Inherent Likelihood Rating]],"-- Error --")</f>
        <v>-- Error --</v>
      </c>
      <c r="R427" s="18" t="s">
        <v>111</v>
      </c>
      <c r="T427" s="18" t="s">
        <v>112</v>
      </c>
      <c r="U427" s="19" t="str">
        <f>VLOOKUP(RiskRegister[[#This Row],[Residual Impact Level]],'Rating factors'!$F$4:$G$9,2,FALSE)</f>
        <v>--- Error ---</v>
      </c>
      <c r="V427" s="18" t="s">
        <v>89</v>
      </c>
      <c r="W427" s="19" t="str">
        <f>VLOOKUP(RiskRegister[[#This Row],[Residual Likelihood Level]],'Rating factors'!$F$16:$G$21,2,FALSE)</f>
        <v>--- Error ---</v>
      </c>
      <c r="X427" s="19" t="str">
        <f>IFERROR(VLOOKUP(RiskRegister[[#This Row],[Residual Risk Rating]],'Rating factors'!$F$30:$G$44,2,FALSE),"-- Error --")</f>
        <v>-- Error --</v>
      </c>
      <c r="Y427" s="19" t="str">
        <f>IFERROR(RiskRegister[[#This Row],[Residual Impact Rating]]*RiskRegister[[#This Row],[Residual Likelihood Rating]],"-- Error --")</f>
        <v>-- Error --</v>
      </c>
      <c r="Z427" s="18" t="s">
        <v>113</v>
      </c>
      <c r="AB427" s="61"/>
      <c r="AD427" s="22" t="str">
        <f ca="1">IF(ISBLANK(RiskRegister[[#This Row],[Risk Due Date]]), "Missing Risk Due Date", IF(RiskRegister[[#This Row],[Risk Due Date]] &lt; TODAY(), "Overdue", "Not Overdue"))</f>
        <v>Missing Risk Due Date</v>
      </c>
      <c r="AF427" s="22" t="str">
        <f>IF(ISBLANK(RiskRegister[[#This Row],[Risk Due Date]]), "Missing Risk Due Date", TEXT(RiskRegister[[#This Row],[Risk Due Date]], "YYYY-MM"))</f>
        <v>Missing Risk Due Date</v>
      </c>
      <c r="AG427" s="22" t="str">
        <f>IF(RiskRegister[[#This Row],[Created Date]]="","Created Date missing",(TEXT(RiskRegister[[#This Row],[Created Date]],"mmm") &amp; "-" &amp; YEAR(RiskRegister[[#This Row],[Created Date]])))</f>
        <v>Created Date missing</v>
      </c>
      <c r="AH427" s="79">
        <f>IF(RiskRegister[[#This Row],[Risk Status]]="Closed",RiskRegister[[#This Row],[Risk Close Date]],RiskRegister[[#This Row],[Risk Due Date]])</f>
        <v>0</v>
      </c>
      <c r="AI427" s="79">
        <f>IF(RiskRegister[[#This Row],[Risk-Change-Date]]=0,DATE(2030,1,1),RiskRegister[[#This Row],[Risk-Change-Date]])</f>
        <v>47484</v>
      </c>
      <c r="AJ427" s="22" t="str">
        <f>RiskRegister[[#This Row],[Inherent Impact Level]]&amp;"-"&amp;RiskRegister[[#This Row],[Inherent Likelihood Level]]</f>
        <v>-- Select Impact ----- Select Likelihood --</v>
      </c>
      <c r="AK427" s="22" t="str">
        <f>RiskRegister[[#This Row],[Residual Impact Level]]&amp;"-"&amp;RiskRegister[[#This Row],[Residual Likelihood Level]]</f>
        <v>-- Select Impact ----- Select Likelihood --</v>
      </c>
      <c r="AL427" s="22" t="str">
        <f t="shared" si="12"/>
        <v>Error</v>
      </c>
      <c r="AM427" s="22" t="str">
        <f>IF(RiskRegister[[#This Row],[Risk Status]]="Closed",RiskRegister[[#This Row],[Residual Impact Level]],RiskRegister[[#This Row],[Inherent Impact Level]])</f>
        <v>-- Select Impact --</v>
      </c>
      <c r="AN427" s="22" t="str">
        <f>IF(RiskRegister[[#This Row],[Risk Status]]="Closed",RiskRegister[[#This Row],[Residual Likelihood Level]],RiskRegister[[#This Row],[Inherent Likelihood Level]])</f>
        <v>-- Select Likelihood --</v>
      </c>
      <c r="AO427" s="22" t="str">
        <f>IF(RiskRegister[[#This Row],[Risk Status]]="Closed",RiskRegister[[#This Row],[Residual-I-L-Combo]],RiskRegister[[#This Row],[Inherent-I-L-Combo]])</f>
        <v>-- Select Impact ----- Select Likelihood --</v>
      </c>
      <c r="AP427" s="22" t="str">
        <f t="shared" si="13"/>
        <v>-- Error --</v>
      </c>
    </row>
    <row r="428" spans="1:42" s="18" customFormat="1" ht="64" x14ac:dyDescent="0.2">
      <c r="A428" s="18">
        <v>425</v>
      </c>
      <c r="G428" s="18" t="s">
        <v>87</v>
      </c>
      <c r="I428" s="18" t="s">
        <v>85</v>
      </c>
      <c r="L428" s="18" t="s">
        <v>112</v>
      </c>
      <c r="M428" s="19" t="str">
        <f>VLOOKUP(RiskRegister[[#This Row],[Inherent Impact Level]],'Rating factors'!$F$4:$G$9,2,FALSE)</f>
        <v>--- Error ---</v>
      </c>
      <c r="N428" s="18" t="s">
        <v>89</v>
      </c>
      <c r="O428" s="19" t="str">
        <f>VLOOKUP(RiskRegister[[#This Row],[Inherent Likelihood Level]],'Rating factors'!$F$16:$G$21,2,FALSE)</f>
        <v>--- Error ---</v>
      </c>
      <c r="P428" s="19" t="str">
        <f>IFERROR(VLOOKUP(RiskRegister[[#This Row],[Inherent Risk Rating]],'Rating factors'!$F$30:$G$44,2,FALSE),"-- Error --")</f>
        <v>-- Error --</v>
      </c>
      <c r="Q428" s="19" t="str">
        <f>IFERROR(RiskRegister[[#This Row],[Inherent Impact Rating]]*RiskRegister[[#This Row],[Inherent Likelihood Rating]],"-- Error --")</f>
        <v>-- Error --</v>
      </c>
      <c r="R428" s="18" t="s">
        <v>111</v>
      </c>
      <c r="T428" s="18" t="s">
        <v>112</v>
      </c>
      <c r="U428" s="19" t="str">
        <f>VLOOKUP(RiskRegister[[#This Row],[Residual Impact Level]],'Rating factors'!$F$4:$G$9,2,FALSE)</f>
        <v>--- Error ---</v>
      </c>
      <c r="V428" s="18" t="s">
        <v>89</v>
      </c>
      <c r="W428" s="19" t="str">
        <f>VLOOKUP(RiskRegister[[#This Row],[Residual Likelihood Level]],'Rating factors'!$F$16:$G$21,2,FALSE)</f>
        <v>--- Error ---</v>
      </c>
      <c r="X428" s="19" t="str">
        <f>IFERROR(VLOOKUP(RiskRegister[[#This Row],[Residual Risk Rating]],'Rating factors'!$F$30:$G$44,2,FALSE),"-- Error --")</f>
        <v>-- Error --</v>
      </c>
      <c r="Y428" s="19" t="str">
        <f>IFERROR(RiskRegister[[#This Row],[Residual Impact Rating]]*RiskRegister[[#This Row],[Residual Likelihood Rating]],"-- Error --")</f>
        <v>-- Error --</v>
      </c>
      <c r="Z428" s="18" t="s">
        <v>113</v>
      </c>
      <c r="AB428" s="61"/>
      <c r="AD428" s="22" t="str">
        <f ca="1">IF(ISBLANK(RiskRegister[[#This Row],[Risk Due Date]]), "Missing Risk Due Date", IF(RiskRegister[[#This Row],[Risk Due Date]] &lt; TODAY(), "Overdue", "Not Overdue"))</f>
        <v>Missing Risk Due Date</v>
      </c>
      <c r="AF428" s="22" t="str">
        <f>IF(ISBLANK(RiskRegister[[#This Row],[Risk Due Date]]), "Missing Risk Due Date", TEXT(RiskRegister[[#This Row],[Risk Due Date]], "YYYY-MM"))</f>
        <v>Missing Risk Due Date</v>
      </c>
      <c r="AG428" s="22" t="str">
        <f>IF(RiskRegister[[#This Row],[Created Date]]="","Created Date missing",(TEXT(RiskRegister[[#This Row],[Created Date]],"mmm") &amp; "-" &amp; YEAR(RiskRegister[[#This Row],[Created Date]])))</f>
        <v>Created Date missing</v>
      </c>
      <c r="AH428" s="79">
        <f>IF(RiskRegister[[#This Row],[Risk Status]]="Closed",RiskRegister[[#This Row],[Risk Close Date]],RiskRegister[[#This Row],[Risk Due Date]])</f>
        <v>0</v>
      </c>
      <c r="AI428" s="79">
        <f>IF(RiskRegister[[#This Row],[Risk-Change-Date]]=0,DATE(2030,1,1),RiskRegister[[#This Row],[Risk-Change-Date]])</f>
        <v>47484</v>
      </c>
      <c r="AJ428" s="22" t="str">
        <f>RiskRegister[[#This Row],[Inherent Impact Level]]&amp;"-"&amp;RiskRegister[[#This Row],[Inherent Likelihood Level]]</f>
        <v>-- Select Impact ----- Select Likelihood --</v>
      </c>
      <c r="AK428" s="22" t="str">
        <f>RiskRegister[[#This Row],[Residual Impact Level]]&amp;"-"&amp;RiskRegister[[#This Row],[Residual Likelihood Level]]</f>
        <v>-- Select Impact ----- Select Likelihood --</v>
      </c>
      <c r="AL428" s="22" t="str">
        <f t="shared" si="12"/>
        <v>Error</v>
      </c>
      <c r="AM428" s="22" t="str">
        <f>IF(RiskRegister[[#This Row],[Risk Status]]="Closed",RiskRegister[[#This Row],[Residual Impact Level]],RiskRegister[[#This Row],[Inherent Impact Level]])</f>
        <v>-- Select Impact --</v>
      </c>
      <c r="AN428" s="22" t="str">
        <f>IF(RiskRegister[[#This Row],[Risk Status]]="Closed",RiskRegister[[#This Row],[Residual Likelihood Level]],RiskRegister[[#This Row],[Inherent Likelihood Level]])</f>
        <v>-- Select Likelihood --</v>
      </c>
      <c r="AO428" s="22" t="str">
        <f>IF(RiskRegister[[#This Row],[Risk Status]]="Closed",RiskRegister[[#This Row],[Residual-I-L-Combo]],RiskRegister[[#This Row],[Inherent-I-L-Combo]])</f>
        <v>-- Select Impact ----- Select Likelihood --</v>
      </c>
      <c r="AP428" s="22" t="str">
        <f t="shared" si="13"/>
        <v>-- Error --</v>
      </c>
    </row>
    <row r="429" spans="1:42" s="18" customFormat="1" ht="64" x14ac:dyDescent="0.2">
      <c r="A429" s="18">
        <v>426</v>
      </c>
      <c r="G429" s="18" t="s">
        <v>87</v>
      </c>
      <c r="I429" s="18" t="s">
        <v>85</v>
      </c>
      <c r="L429" s="18" t="s">
        <v>112</v>
      </c>
      <c r="M429" s="19" t="str">
        <f>VLOOKUP(RiskRegister[[#This Row],[Inherent Impact Level]],'Rating factors'!$F$4:$G$9,2,FALSE)</f>
        <v>--- Error ---</v>
      </c>
      <c r="N429" s="18" t="s">
        <v>89</v>
      </c>
      <c r="O429" s="19" t="str">
        <f>VLOOKUP(RiskRegister[[#This Row],[Inherent Likelihood Level]],'Rating factors'!$F$16:$G$21,2,FALSE)</f>
        <v>--- Error ---</v>
      </c>
      <c r="P429" s="19" t="str">
        <f>IFERROR(VLOOKUP(RiskRegister[[#This Row],[Inherent Risk Rating]],'Rating factors'!$F$30:$G$44,2,FALSE),"-- Error --")</f>
        <v>-- Error --</v>
      </c>
      <c r="Q429" s="19" t="str">
        <f>IFERROR(RiskRegister[[#This Row],[Inherent Impact Rating]]*RiskRegister[[#This Row],[Inherent Likelihood Rating]],"-- Error --")</f>
        <v>-- Error --</v>
      </c>
      <c r="R429" s="18" t="s">
        <v>111</v>
      </c>
      <c r="T429" s="18" t="s">
        <v>112</v>
      </c>
      <c r="U429" s="19" t="str">
        <f>VLOOKUP(RiskRegister[[#This Row],[Residual Impact Level]],'Rating factors'!$F$4:$G$9,2,FALSE)</f>
        <v>--- Error ---</v>
      </c>
      <c r="V429" s="18" t="s">
        <v>89</v>
      </c>
      <c r="W429" s="19" t="str">
        <f>VLOOKUP(RiskRegister[[#This Row],[Residual Likelihood Level]],'Rating factors'!$F$16:$G$21,2,FALSE)</f>
        <v>--- Error ---</v>
      </c>
      <c r="X429" s="19" t="str">
        <f>IFERROR(VLOOKUP(RiskRegister[[#This Row],[Residual Risk Rating]],'Rating factors'!$F$30:$G$44,2,FALSE),"-- Error --")</f>
        <v>-- Error --</v>
      </c>
      <c r="Y429" s="19" t="str">
        <f>IFERROR(RiskRegister[[#This Row],[Residual Impact Rating]]*RiskRegister[[#This Row],[Residual Likelihood Rating]],"-- Error --")</f>
        <v>-- Error --</v>
      </c>
      <c r="Z429" s="18" t="s">
        <v>113</v>
      </c>
      <c r="AB429" s="61"/>
      <c r="AD429" s="22" t="str">
        <f ca="1">IF(ISBLANK(RiskRegister[[#This Row],[Risk Due Date]]), "Missing Risk Due Date", IF(RiskRegister[[#This Row],[Risk Due Date]] &lt; TODAY(), "Overdue", "Not Overdue"))</f>
        <v>Missing Risk Due Date</v>
      </c>
      <c r="AF429" s="22" t="str">
        <f>IF(ISBLANK(RiskRegister[[#This Row],[Risk Due Date]]), "Missing Risk Due Date", TEXT(RiskRegister[[#This Row],[Risk Due Date]], "YYYY-MM"))</f>
        <v>Missing Risk Due Date</v>
      </c>
      <c r="AG429" s="22" t="str">
        <f>IF(RiskRegister[[#This Row],[Created Date]]="","Created Date missing",(TEXT(RiskRegister[[#This Row],[Created Date]],"mmm") &amp; "-" &amp; YEAR(RiskRegister[[#This Row],[Created Date]])))</f>
        <v>Created Date missing</v>
      </c>
      <c r="AH429" s="79">
        <f>IF(RiskRegister[[#This Row],[Risk Status]]="Closed",RiskRegister[[#This Row],[Risk Close Date]],RiskRegister[[#This Row],[Risk Due Date]])</f>
        <v>0</v>
      </c>
      <c r="AI429" s="79">
        <f>IF(RiskRegister[[#This Row],[Risk-Change-Date]]=0,DATE(2030,1,1),RiskRegister[[#This Row],[Risk-Change-Date]])</f>
        <v>47484</v>
      </c>
      <c r="AJ429" s="22" t="str">
        <f>RiskRegister[[#This Row],[Inherent Impact Level]]&amp;"-"&amp;RiskRegister[[#This Row],[Inherent Likelihood Level]]</f>
        <v>-- Select Impact ----- Select Likelihood --</v>
      </c>
      <c r="AK429" s="22" t="str">
        <f>RiskRegister[[#This Row],[Residual Impact Level]]&amp;"-"&amp;RiskRegister[[#This Row],[Residual Likelihood Level]]</f>
        <v>-- Select Impact ----- Select Likelihood --</v>
      </c>
      <c r="AL429" s="22" t="str">
        <f t="shared" si="12"/>
        <v>Error</v>
      </c>
      <c r="AM429" s="22" t="str">
        <f>IF(RiskRegister[[#This Row],[Risk Status]]="Closed",RiskRegister[[#This Row],[Residual Impact Level]],RiskRegister[[#This Row],[Inherent Impact Level]])</f>
        <v>-- Select Impact --</v>
      </c>
      <c r="AN429" s="22" t="str">
        <f>IF(RiskRegister[[#This Row],[Risk Status]]="Closed",RiskRegister[[#This Row],[Residual Likelihood Level]],RiskRegister[[#This Row],[Inherent Likelihood Level]])</f>
        <v>-- Select Likelihood --</v>
      </c>
      <c r="AO429" s="22" t="str">
        <f>IF(RiskRegister[[#This Row],[Risk Status]]="Closed",RiskRegister[[#This Row],[Residual-I-L-Combo]],RiskRegister[[#This Row],[Inherent-I-L-Combo]])</f>
        <v>-- Select Impact ----- Select Likelihood --</v>
      </c>
      <c r="AP429" s="22" t="str">
        <f t="shared" si="13"/>
        <v>-- Error --</v>
      </c>
    </row>
    <row r="430" spans="1:42" s="18" customFormat="1" ht="64" x14ac:dyDescent="0.2">
      <c r="A430" s="18">
        <v>427</v>
      </c>
      <c r="G430" s="18" t="s">
        <v>87</v>
      </c>
      <c r="I430" s="18" t="s">
        <v>85</v>
      </c>
      <c r="L430" s="18" t="s">
        <v>112</v>
      </c>
      <c r="M430" s="19" t="str">
        <f>VLOOKUP(RiskRegister[[#This Row],[Inherent Impact Level]],'Rating factors'!$F$4:$G$9,2,FALSE)</f>
        <v>--- Error ---</v>
      </c>
      <c r="N430" s="18" t="s">
        <v>89</v>
      </c>
      <c r="O430" s="19" t="str">
        <f>VLOOKUP(RiskRegister[[#This Row],[Inherent Likelihood Level]],'Rating factors'!$F$16:$G$21,2,FALSE)</f>
        <v>--- Error ---</v>
      </c>
      <c r="P430" s="19" t="str">
        <f>IFERROR(VLOOKUP(RiskRegister[[#This Row],[Inherent Risk Rating]],'Rating factors'!$F$30:$G$44,2,FALSE),"-- Error --")</f>
        <v>-- Error --</v>
      </c>
      <c r="Q430" s="19" t="str">
        <f>IFERROR(RiskRegister[[#This Row],[Inherent Impact Rating]]*RiskRegister[[#This Row],[Inherent Likelihood Rating]],"-- Error --")</f>
        <v>-- Error --</v>
      </c>
      <c r="R430" s="18" t="s">
        <v>111</v>
      </c>
      <c r="T430" s="18" t="s">
        <v>112</v>
      </c>
      <c r="U430" s="19" t="str">
        <f>VLOOKUP(RiskRegister[[#This Row],[Residual Impact Level]],'Rating factors'!$F$4:$G$9,2,FALSE)</f>
        <v>--- Error ---</v>
      </c>
      <c r="V430" s="18" t="s">
        <v>89</v>
      </c>
      <c r="W430" s="19" t="str">
        <f>VLOOKUP(RiskRegister[[#This Row],[Residual Likelihood Level]],'Rating factors'!$F$16:$G$21,2,FALSE)</f>
        <v>--- Error ---</v>
      </c>
      <c r="X430" s="19" t="str">
        <f>IFERROR(VLOOKUP(RiskRegister[[#This Row],[Residual Risk Rating]],'Rating factors'!$F$30:$G$44,2,FALSE),"-- Error --")</f>
        <v>-- Error --</v>
      </c>
      <c r="Y430" s="19" t="str">
        <f>IFERROR(RiskRegister[[#This Row],[Residual Impact Rating]]*RiskRegister[[#This Row],[Residual Likelihood Rating]],"-- Error --")</f>
        <v>-- Error --</v>
      </c>
      <c r="Z430" s="18" t="s">
        <v>113</v>
      </c>
      <c r="AB430" s="61"/>
      <c r="AD430" s="22" t="str">
        <f ca="1">IF(ISBLANK(RiskRegister[[#This Row],[Risk Due Date]]), "Missing Risk Due Date", IF(RiskRegister[[#This Row],[Risk Due Date]] &lt; TODAY(), "Overdue", "Not Overdue"))</f>
        <v>Missing Risk Due Date</v>
      </c>
      <c r="AF430" s="22" t="str">
        <f>IF(ISBLANK(RiskRegister[[#This Row],[Risk Due Date]]), "Missing Risk Due Date", TEXT(RiskRegister[[#This Row],[Risk Due Date]], "YYYY-MM"))</f>
        <v>Missing Risk Due Date</v>
      </c>
      <c r="AG430" s="22" t="str">
        <f>IF(RiskRegister[[#This Row],[Created Date]]="","Created Date missing",(TEXT(RiskRegister[[#This Row],[Created Date]],"mmm") &amp; "-" &amp; YEAR(RiskRegister[[#This Row],[Created Date]])))</f>
        <v>Created Date missing</v>
      </c>
      <c r="AH430" s="79">
        <f>IF(RiskRegister[[#This Row],[Risk Status]]="Closed",RiskRegister[[#This Row],[Risk Close Date]],RiskRegister[[#This Row],[Risk Due Date]])</f>
        <v>0</v>
      </c>
      <c r="AI430" s="79">
        <f>IF(RiskRegister[[#This Row],[Risk-Change-Date]]=0,DATE(2030,1,1),RiskRegister[[#This Row],[Risk-Change-Date]])</f>
        <v>47484</v>
      </c>
      <c r="AJ430" s="22" t="str">
        <f>RiskRegister[[#This Row],[Inherent Impact Level]]&amp;"-"&amp;RiskRegister[[#This Row],[Inherent Likelihood Level]]</f>
        <v>-- Select Impact ----- Select Likelihood --</v>
      </c>
      <c r="AK430" s="22" t="str">
        <f>RiskRegister[[#This Row],[Residual Impact Level]]&amp;"-"&amp;RiskRegister[[#This Row],[Residual Likelihood Level]]</f>
        <v>-- Select Impact ----- Select Likelihood --</v>
      </c>
      <c r="AL430" s="22" t="str">
        <f t="shared" si="12"/>
        <v>Error</v>
      </c>
      <c r="AM430" s="22" t="str">
        <f>IF(RiskRegister[[#This Row],[Risk Status]]="Closed",RiskRegister[[#This Row],[Residual Impact Level]],RiskRegister[[#This Row],[Inherent Impact Level]])</f>
        <v>-- Select Impact --</v>
      </c>
      <c r="AN430" s="22" t="str">
        <f>IF(RiskRegister[[#This Row],[Risk Status]]="Closed",RiskRegister[[#This Row],[Residual Likelihood Level]],RiskRegister[[#This Row],[Inherent Likelihood Level]])</f>
        <v>-- Select Likelihood --</v>
      </c>
      <c r="AO430" s="22" t="str">
        <f>IF(RiskRegister[[#This Row],[Risk Status]]="Closed",RiskRegister[[#This Row],[Residual-I-L-Combo]],RiskRegister[[#This Row],[Inherent-I-L-Combo]])</f>
        <v>-- Select Impact ----- Select Likelihood --</v>
      </c>
      <c r="AP430" s="22" t="str">
        <f t="shared" si="13"/>
        <v>-- Error --</v>
      </c>
    </row>
    <row r="431" spans="1:42" s="18" customFormat="1" ht="64" x14ac:dyDescent="0.2">
      <c r="A431" s="18">
        <v>428</v>
      </c>
      <c r="G431" s="18" t="s">
        <v>87</v>
      </c>
      <c r="I431" s="18" t="s">
        <v>85</v>
      </c>
      <c r="L431" s="18" t="s">
        <v>112</v>
      </c>
      <c r="M431" s="19" t="str">
        <f>VLOOKUP(RiskRegister[[#This Row],[Inherent Impact Level]],'Rating factors'!$F$4:$G$9,2,FALSE)</f>
        <v>--- Error ---</v>
      </c>
      <c r="N431" s="18" t="s">
        <v>89</v>
      </c>
      <c r="O431" s="19" t="str">
        <f>VLOOKUP(RiskRegister[[#This Row],[Inherent Likelihood Level]],'Rating factors'!$F$16:$G$21,2,FALSE)</f>
        <v>--- Error ---</v>
      </c>
      <c r="P431" s="19" t="str">
        <f>IFERROR(VLOOKUP(RiskRegister[[#This Row],[Inherent Risk Rating]],'Rating factors'!$F$30:$G$44,2,FALSE),"-- Error --")</f>
        <v>-- Error --</v>
      </c>
      <c r="Q431" s="19" t="str">
        <f>IFERROR(RiskRegister[[#This Row],[Inherent Impact Rating]]*RiskRegister[[#This Row],[Inherent Likelihood Rating]],"-- Error --")</f>
        <v>-- Error --</v>
      </c>
      <c r="R431" s="18" t="s">
        <v>111</v>
      </c>
      <c r="T431" s="18" t="s">
        <v>112</v>
      </c>
      <c r="U431" s="19" t="str">
        <f>VLOOKUP(RiskRegister[[#This Row],[Residual Impact Level]],'Rating factors'!$F$4:$G$9,2,FALSE)</f>
        <v>--- Error ---</v>
      </c>
      <c r="V431" s="18" t="s">
        <v>89</v>
      </c>
      <c r="W431" s="19" t="str">
        <f>VLOOKUP(RiskRegister[[#This Row],[Residual Likelihood Level]],'Rating factors'!$F$16:$G$21,2,FALSE)</f>
        <v>--- Error ---</v>
      </c>
      <c r="X431" s="19" t="str">
        <f>IFERROR(VLOOKUP(RiskRegister[[#This Row],[Residual Risk Rating]],'Rating factors'!$F$30:$G$44,2,FALSE),"-- Error --")</f>
        <v>-- Error --</v>
      </c>
      <c r="Y431" s="19" t="str">
        <f>IFERROR(RiskRegister[[#This Row],[Residual Impact Rating]]*RiskRegister[[#This Row],[Residual Likelihood Rating]],"-- Error --")</f>
        <v>-- Error --</v>
      </c>
      <c r="Z431" s="18" t="s">
        <v>113</v>
      </c>
      <c r="AB431" s="61"/>
      <c r="AD431" s="22" t="str">
        <f ca="1">IF(ISBLANK(RiskRegister[[#This Row],[Risk Due Date]]), "Missing Risk Due Date", IF(RiskRegister[[#This Row],[Risk Due Date]] &lt; TODAY(), "Overdue", "Not Overdue"))</f>
        <v>Missing Risk Due Date</v>
      </c>
      <c r="AF431" s="22" t="str">
        <f>IF(ISBLANK(RiskRegister[[#This Row],[Risk Due Date]]), "Missing Risk Due Date", TEXT(RiskRegister[[#This Row],[Risk Due Date]], "YYYY-MM"))</f>
        <v>Missing Risk Due Date</v>
      </c>
      <c r="AG431" s="22" t="str">
        <f>IF(RiskRegister[[#This Row],[Created Date]]="","Created Date missing",(TEXT(RiskRegister[[#This Row],[Created Date]],"mmm") &amp; "-" &amp; YEAR(RiskRegister[[#This Row],[Created Date]])))</f>
        <v>Created Date missing</v>
      </c>
      <c r="AH431" s="79">
        <f>IF(RiskRegister[[#This Row],[Risk Status]]="Closed",RiskRegister[[#This Row],[Risk Close Date]],RiskRegister[[#This Row],[Risk Due Date]])</f>
        <v>0</v>
      </c>
      <c r="AI431" s="79">
        <f>IF(RiskRegister[[#This Row],[Risk-Change-Date]]=0,DATE(2030,1,1),RiskRegister[[#This Row],[Risk-Change-Date]])</f>
        <v>47484</v>
      </c>
      <c r="AJ431" s="22" t="str">
        <f>RiskRegister[[#This Row],[Inherent Impact Level]]&amp;"-"&amp;RiskRegister[[#This Row],[Inherent Likelihood Level]]</f>
        <v>-- Select Impact ----- Select Likelihood --</v>
      </c>
      <c r="AK431" s="22" t="str">
        <f>RiskRegister[[#This Row],[Residual Impact Level]]&amp;"-"&amp;RiskRegister[[#This Row],[Residual Likelihood Level]]</f>
        <v>-- Select Impact ----- Select Likelihood --</v>
      </c>
      <c r="AL431" s="22" t="str">
        <f t="shared" si="12"/>
        <v>Error</v>
      </c>
      <c r="AM431" s="22" t="str">
        <f>IF(RiskRegister[[#This Row],[Risk Status]]="Closed",RiskRegister[[#This Row],[Residual Impact Level]],RiskRegister[[#This Row],[Inherent Impact Level]])</f>
        <v>-- Select Impact --</v>
      </c>
      <c r="AN431" s="22" t="str">
        <f>IF(RiskRegister[[#This Row],[Risk Status]]="Closed",RiskRegister[[#This Row],[Residual Likelihood Level]],RiskRegister[[#This Row],[Inherent Likelihood Level]])</f>
        <v>-- Select Likelihood --</v>
      </c>
      <c r="AO431" s="22" t="str">
        <f>IF(RiskRegister[[#This Row],[Risk Status]]="Closed",RiskRegister[[#This Row],[Residual-I-L-Combo]],RiskRegister[[#This Row],[Inherent-I-L-Combo]])</f>
        <v>-- Select Impact ----- Select Likelihood --</v>
      </c>
      <c r="AP431" s="22" t="str">
        <f t="shared" si="13"/>
        <v>-- Error --</v>
      </c>
    </row>
    <row r="432" spans="1:42" s="18" customFormat="1" ht="64" x14ac:dyDescent="0.2">
      <c r="A432" s="18">
        <v>429</v>
      </c>
      <c r="G432" s="18" t="s">
        <v>87</v>
      </c>
      <c r="I432" s="18" t="s">
        <v>85</v>
      </c>
      <c r="L432" s="18" t="s">
        <v>112</v>
      </c>
      <c r="M432" s="19" t="str">
        <f>VLOOKUP(RiskRegister[[#This Row],[Inherent Impact Level]],'Rating factors'!$F$4:$G$9,2,FALSE)</f>
        <v>--- Error ---</v>
      </c>
      <c r="N432" s="18" t="s">
        <v>89</v>
      </c>
      <c r="O432" s="19" t="str">
        <f>VLOOKUP(RiskRegister[[#This Row],[Inherent Likelihood Level]],'Rating factors'!$F$16:$G$21,2,FALSE)</f>
        <v>--- Error ---</v>
      </c>
      <c r="P432" s="19" t="str">
        <f>IFERROR(VLOOKUP(RiskRegister[[#This Row],[Inherent Risk Rating]],'Rating factors'!$F$30:$G$44,2,FALSE),"-- Error --")</f>
        <v>-- Error --</v>
      </c>
      <c r="Q432" s="19" t="str">
        <f>IFERROR(RiskRegister[[#This Row],[Inherent Impact Rating]]*RiskRegister[[#This Row],[Inherent Likelihood Rating]],"-- Error --")</f>
        <v>-- Error --</v>
      </c>
      <c r="R432" s="18" t="s">
        <v>111</v>
      </c>
      <c r="T432" s="18" t="s">
        <v>112</v>
      </c>
      <c r="U432" s="19" t="str">
        <f>VLOOKUP(RiskRegister[[#This Row],[Residual Impact Level]],'Rating factors'!$F$4:$G$9,2,FALSE)</f>
        <v>--- Error ---</v>
      </c>
      <c r="V432" s="18" t="s">
        <v>89</v>
      </c>
      <c r="W432" s="19" t="str">
        <f>VLOOKUP(RiskRegister[[#This Row],[Residual Likelihood Level]],'Rating factors'!$F$16:$G$21,2,FALSE)</f>
        <v>--- Error ---</v>
      </c>
      <c r="X432" s="19" t="str">
        <f>IFERROR(VLOOKUP(RiskRegister[[#This Row],[Residual Risk Rating]],'Rating factors'!$F$30:$G$44,2,FALSE),"-- Error --")</f>
        <v>-- Error --</v>
      </c>
      <c r="Y432" s="19" t="str">
        <f>IFERROR(RiskRegister[[#This Row],[Residual Impact Rating]]*RiskRegister[[#This Row],[Residual Likelihood Rating]],"-- Error --")</f>
        <v>-- Error --</v>
      </c>
      <c r="Z432" s="18" t="s">
        <v>113</v>
      </c>
      <c r="AB432" s="61"/>
      <c r="AD432" s="22" t="str">
        <f ca="1">IF(ISBLANK(RiskRegister[[#This Row],[Risk Due Date]]), "Missing Risk Due Date", IF(RiskRegister[[#This Row],[Risk Due Date]] &lt; TODAY(), "Overdue", "Not Overdue"))</f>
        <v>Missing Risk Due Date</v>
      </c>
      <c r="AF432" s="22" t="str">
        <f>IF(ISBLANK(RiskRegister[[#This Row],[Risk Due Date]]), "Missing Risk Due Date", TEXT(RiskRegister[[#This Row],[Risk Due Date]], "YYYY-MM"))</f>
        <v>Missing Risk Due Date</v>
      </c>
      <c r="AG432" s="22" t="str">
        <f>IF(RiskRegister[[#This Row],[Created Date]]="","Created Date missing",(TEXT(RiskRegister[[#This Row],[Created Date]],"mmm") &amp; "-" &amp; YEAR(RiskRegister[[#This Row],[Created Date]])))</f>
        <v>Created Date missing</v>
      </c>
      <c r="AH432" s="79">
        <f>IF(RiskRegister[[#This Row],[Risk Status]]="Closed",RiskRegister[[#This Row],[Risk Close Date]],RiskRegister[[#This Row],[Risk Due Date]])</f>
        <v>0</v>
      </c>
      <c r="AI432" s="79">
        <f>IF(RiskRegister[[#This Row],[Risk-Change-Date]]=0,DATE(2030,1,1),RiskRegister[[#This Row],[Risk-Change-Date]])</f>
        <v>47484</v>
      </c>
      <c r="AJ432" s="22" t="str">
        <f>RiskRegister[[#This Row],[Inherent Impact Level]]&amp;"-"&amp;RiskRegister[[#This Row],[Inherent Likelihood Level]]</f>
        <v>-- Select Impact ----- Select Likelihood --</v>
      </c>
      <c r="AK432" s="22" t="str">
        <f>RiskRegister[[#This Row],[Residual Impact Level]]&amp;"-"&amp;RiskRegister[[#This Row],[Residual Likelihood Level]]</f>
        <v>-- Select Impact ----- Select Likelihood --</v>
      </c>
      <c r="AL432" s="22" t="str">
        <f t="shared" si="12"/>
        <v>Error</v>
      </c>
      <c r="AM432" s="22" t="str">
        <f>IF(RiskRegister[[#This Row],[Risk Status]]="Closed",RiskRegister[[#This Row],[Residual Impact Level]],RiskRegister[[#This Row],[Inherent Impact Level]])</f>
        <v>-- Select Impact --</v>
      </c>
      <c r="AN432" s="22" t="str">
        <f>IF(RiskRegister[[#This Row],[Risk Status]]="Closed",RiskRegister[[#This Row],[Residual Likelihood Level]],RiskRegister[[#This Row],[Inherent Likelihood Level]])</f>
        <v>-- Select Likelihood --</v>
      </c>
      <c r="AO432" s="22" t="str">
        <f>IF(RiskRegister[[#This Row],[Risk Status]]="Closed",RiskRegister[[#This Row],[Residual-I-L-Combo]],RiskRegister[[#This Row],[Inherent-I-L-Combo]])</f>
        <v>-- Select Impact ----- Select Likelihood --</v>
      </c>
      <c r="AP432" s="22" t="str">
        <f t="shared" si="13"/>
        <v>-- Error --</v>
      </c>
    </row>
    <row r="433" spans="1:42" s="18" customFormat="1" ht="64" x14ac:dyDescent="0.2">
      <c r="A433" s="18">
        <v>430</v>
      </c>
      <c r="G433" s="18" t="s">
        <v>87</v>
      </c>
      <c r="I433" s="18" t="s">
        <v>85</v>
      </c>
      <c r="L433" s="18" t="s">
        <v>112</v>
      </c>
      <c r="M433" s="19" t="str">
        <f>VLOOKUP(RiskRegister[[#This Row],[Inherent Impact Level]],'Rating factors'!$F$4:$G$9,2,FALSE)</f>
        <v>--- Error ---</v>
      </c>
      <c r="N433" s="18" t="s">
        <v>89</v>
      </c>
      <c r="O433" s="19" t="str">
        <f>VLOOKUP(RiskRegister[[#This Row],[Inherent Likelihood Level]],'Rating factors'!$F$16:$G$21,2,FALSE)</f>
        <v>--- Error ---</v>
      </c>
      <c r="P433" s="19" t="str">
        <f>IFERROR(VLOOKUP(RiskRegister[[#This Row],[Inherent Risk Rating]],'Rating factors'!$F$30:$G$44,2,FALSE),"-- Error --")</f>
        <v>-- Error --</v>
      </c>
      <c r="Q433" s="19" t="str">
        <f>IFERROR(RiskRegister[[#This Row],[Inherent Impact Rating]]*RiskRegister[[#This Row],[Inherent Likelihood Rating]],"-- Error --")</f>
        <v>-- Error --</v>
      </c>
      <c r="R433" s="18" t="s">
        <v>111</v>
      </c>
      <c r="T433" s="18" t="s">
        <v>112</v>
      </c>
      <c r="U433" s="19" t="str">
        <f>VLOOKUP(RiskRegister[[#This Row],[Residual Impact Level]],'Rating factors'!$F$4:$G$9,2,FALSE)</f>
        <v>--- Error ---</v>
      </c>
      <c r="V433" s="18" t="s">
        <v>89</v>
      </c>
      <c r="W433" s="19" t="str">
        <f>VLOOKUP(RiskRegister[[#This Row],[Residual Likelihood Level]],'Rating factors'!$F$16:$G$21,2,FALSE)</f>
        <v>--- Error ---</v>
      </c>
      <c r="X433" s="19" t="str">
        <f>IFERROR(VLOOKUP(RiskRegister[[#This Row],[Residual Risk Rating]],'Rating factors'!$F$30:$G$44,2,FALSE),"-- Error --")</f>
        <v>-- Error --</v>
      </c>
      <c r="Y433" s="19" t="str">
        <f>IFERROR(RiskRegister[[#This Row],[Residual Impact Rating]]*RiskRegister[[#This Row],[Residual Likelihood Rating]],"-- Error --")</f>
        <v>-- Error --</v>
      </c>
      <c r="Z433" s="18" t="s">
        <v>113</v>
      </c>
      <c r="AB433" s="61"/>
      <c r="AD433" s="22" t="str">
        <f ca="1">IF(ISBLANK(RiskRegister[[#This Row],[Risk Due Date]]), "Missing Risk Due Date", IF(RiskRegister[[#This Row],[Risk Due Date]] &lt; TODAY(), "Overdue", "Not Overdue"))</f>
        <v>Missing Risk Due Date</v>
      </c>
      <c r="AF433" s="22" t="str">
        <f>IF(ISBLANK(RiskRegister[[#This Row],[Risk Due Date]]), "Missing Risk Due Date", TEXT(RiskRegister[[#This Row],[Risk Due Date]], "YYYY-MM"))</f>
        <v>Missing Risk Due Date</v>
      </c>
      <c r="AG433" s="22" t="str">
        <f>IF(RiskRegister[[#This Row],[Created Date]]="","Created Date missing",(TEXT(RiskRegister[[#This Row],[Created Date]],"mmm") &amp; "-" &amp; YEAR(RiskRegister[[#This Row],[Created Date]])))</f>
        <v>Created Date missing</v>
      </c>
      <c r="AH433" s="79">
        <f>IF(RiskRegister[[#This Row],[Risk Status]]="Closed",RiskRegister[[#This Row],[Risk Close Date]],RiskRegister[[#This Row],[Risk Due Date]])</f>
        <v>0</v>
      </c>
      <c r="AI433" s="79">
        <f>IF(RiskRegister[[#This Row],[Risk-Change-Date]]=0,DATE(2030,1,1),RiskRegister[[#This Row],[Risk-Change-Date]])</f>
        <v>47484</v>
      </c>
      <c r="AJ433" s="22" t="str">
        <f>RiskRegister[[#This Row],[Inherent Impact Level]]&amp;"-"&amp;RiskRegister[[#This Row],[Inherent Likelihood Level]]</f>
        <v>-- Select Impact ----- Select Likelihood --</v>
      </c>
      <c r="AK433" s="22" t="str">
        <f>RiskRegister[[#This Row],[Residual Impact Level]]&amp;"-"&amp;RiskRegister[[#This Row],[Residual Likelihood Level]]</f>
        <v>-- Select Impact ----- Select Likelihood --</v>
      </c>
      <c r="AL433" s="22" t="str">
        <f t="shared" si="12"/>
        <v>Error</v>
      </c>
      <c r="AM433" s="22" t="str">
        <f>IF(RiskRegister[[#This Row],[Risk Status]]="Closed",RiskRegister[[#This Row],[Residual Impact Level]],RiskRegister[[#This Row],[Inherent Impact Level]])</f>
        <v>-- Select Impact --</v>
      </c>
      <c r="AN433" s="22" t="str">
        <f>IF(RiskRegister[[#This Row],[Risk Status]]="Closed",RiskRegister[[#This Row],[Residual Likelihood Level]],RiskRegister[[#This Row],[Inherent Likelihood Level]])</f>
        <v>-- Select Likelihood --</v>
      </c>
      <c r="AO433" s="22" t="str">
        <f>IF(RiskRegister[[#This Row],[Risk Status]]="Closed",RiskRegister[[#This Row],[Residual-I-L-Combo]],RiskRegister[[#This Row],[Inherent-I-L-Combo]])</f>
        <v>-- Select Impact ----- Select Likelihood --</v>
      </c>
      <c r="AP433" s="22" t="str">
        <f t="shared" si="13"/>
        <v>-- Error --</v>
      </c>
    </row>
    <row r="434" spans="1:42" s="18" customFormat="1" ht="64" x14ac:dyDescent="0.2">
      <c r="A434" s="18">
        <v>431</v>
      </c>
      <c r="G434" s="18" t="s">
        <v>87</v>
      </c>
      <c r="I434" s="18" t="s">
        <v>85</v>
      </c>
      <c r="L434" s="18" t="s">
        <v>112</v>
      </c>
      <c r="M434" s="19" t="str">
        <f>VLOOKUP(RiskRegister[[#This Row],[Inherent Impact Level]],'Rating factors'!$F$4:$G$9,2,FALSE)</f>
        <v>--- Error ---</v>
      </c>
      <c r="N434" s="18" t="s">
        <v>89</v>
      </c>
      <c r="O434" s="19" t="str">
        <f>VLOOKUP(RiskRegister[[#This Row],[Inherent Likelihood Level]],'Rating factors'!$F$16:$G$21,2,FALSE)</f>
        <v>--- Error ---</v>
      </c>
      <c r="P434" s="19" t="str">
        <f>IFERROR(VLOOKUP(RiskRegister[[#This Row],[Inherent Risk Rating]],'Rating factors'!$F$30:$G$44,2,FALSE),"-- Error --")</f>
        <v>-- Error --</v>
      </c>
      <c r="Q434" s="19" t="str">
        <f>IFERROR(RiskRegister[[#This Row],[Inherent Impact Rating]]*RiskRegister[[#This Row],[Inherent Likelihood Rating]],"-- Error --")</f>
        <v>-- Error --</v>
      </c>
      <c r="R434" s="18" t="s">
        <v>111</v>
      </c>
      <c r="T434" s="18" t="s">
        <v>112</v>
      </c>
      <c r="U434" s="19" t="str">
        <f>VLOOKUP(RiskRegister[[#This Row],[Residual Impact Level]],'Rating factors'!$F$4:$G$9,2,FALSE)</f>
        <v>--- Error ---</v>
      </c>
      <c r="V434" s="18" t="s">
        <v>89</v>
      </c>
      <c r="W434" s="19" t="str">
        <f>VLOOKUP(RiskRegister[[#This Row],[Residual Likelihood Level]],'Rating factors'!$F$16:$G$21,2,FALSE)</f>
        <v>--- Error ---</v>
      </c>
      <c r="X434" s="19" t="str">
        <f>IFERROR(VLOOKUP(RiskRegister[[#This Row],[Residual Risk Rating]],'Rating factors'!$F$30:$G$44,2,FALSE),"-- Error --")</f>
        <v>-- Error --</v>
      </c>
      <c r="Y434" s="19" t="str">
        <f>IFERROR(RiskRegister[[#This Row],[Residual Impact Rating]]*RiskRegister[[#This Row],[Residual Likelihood Rating]],"-- Error --")</f>
        <v>-- Error --</v>
      </c>
      <c r="Z434" s="18" t="s">
        <v>113</v>
      </c>
      <c r="AB434" s="61"/>
      <c r="AD434" s="22" t="str">
        <f ca="1">IF(ISBLANK(RiskRegister[[#This Row],[Risk Due Date]]), "Missing Risk Due Date", IF(RiskRegister[[#This Row],[Risk Due Date]] &lt; TODAY(), "Overdue", "Not Overdue"))</f>
        <v>Missing Risk Due Date</v>
      </c>
      <c r="AF434" s="22" t="str">
        <f>IF(ISBLANK(RiskRegister[[#This Row],[Risk Due Date]]), "Missing Risk Due Date", TEXT(RiskRegister[[#This Row],[Risk Due Date]], "YYYY-MM"))</f>
        <v>Missing Risk Due Date</v>
      </c>
      <c r="AG434" s="22" t="str">
        <f>IF(RiskRegister[[#This Row],[Created Date]]="","Created Date missing",(TEXT(RiskRegister[[#This Row],[Created Date]],"mmm") &amp; "-" &amp; YEAR(RiskRegister[[#This Row],[Created Date]])))</f>
        <v>Created Date missing</v>
      </c>
      <c r="AH434" s="79">
        <f>IF(RiskRegister[[#This Row],[Risk Status]]="Closed",RiskRegister[[#This Row],[Risk Close Date]],RiskRegister[[#This Row],[Risk Due Date]])</f>
        <v>0</v>
      </c>
      <c r="AI434" s="79">
        <f>IF(RiskRegister[[#This Row],[Risk-Change-Date]]=0,DATE(2030,1,1),RiskRegister[[#This Row],[Risk-Change-Date]])</f>
        <v>47484</v>
      </c>
      <c r="AJ434" s="22" t="str">
        <f>RiskRegister[[#This Row],[Inherent Impact Level]]&amp;"-"&amp;RiskRegister[[#This Row],[Inherent Likelihood Level]]</f>
        <v>-- Select Impact ----- Select Likelihood --</v>
      </c>
      <c r="AK434" s="22" t="str">
        <f>RiskRegister[[#This Row],[Residual Impact Level]]&amp;"-"&amp;RiskRegister[[#This Row],[Residual Likelihood Level]]</f>
        <v>-- Select Impact ----- Select Likelihood --</v>
      </c>
      <c r="AL434" s="22" t="str">
        <f t="shared" si="12"/>
        <v>Error</v>
      </c>
      <c r="AM434" s="22" t="str">
        <f>IF(RiskRegister[[#This Row],[Risk Status]]="Closed",RiskRegister[[#This Row],[Residual Impact Level]],RiskRegister[[#This Row],[Inherent Impact Level]])</f>
        <v>-- Select Impact --</v>
      </c>
      <c r="AN434" s="22" t="str">
        <f>IF(RiskRegister[[#This Row],[Risk Status]]="Closed",RiskRegister[[#This Row],[Residual Likelihood Level]],RiskRegister[[#This Row],[Inherent Likelihood Level]])</f>
        <v>-- Select Likelihood --</v>
      </c>
      <c r="AO434" s="22" t="str">
        <f>IF(RiskRegister[[#This Row],[Risk Status]]="Closed",RiskRegister[[#This Row],[Residual-I-L-Combo]],RiskRegister[[#This Row],[Inherent-I-L-Combo]])</f>
        <v>-- Select Impact ----- Select Likelihood --</v>
      </c>
      <c r="AP434" s="22" t="str">
        <f t="shared" si="13"/>
        <v>-- Error --</v>
      </c>
    </row>
    <row r="435" spans="1:42" s="18" customFormat="1" ht="64" x14ac:dyDescent="0.2">
      <c r="A435" s="18">
        <v>432</v>
      </c>
      <c r="G435" s="18" t="s">
        <v>87</v>
      </c>
      <c r="I435" s="18" t="s">
        <v>85</v>
      </c>
      <c r="L435" s="18" t="s">
        <v>112</v>
      </c>
      <c r="M435" s="19" t="str">
        <f>VLOOKUP(RiskRegister[[#This Row],[Inherent Impact Level]],'Rating factors'!$F$4:$G$9,2,FALSE)</f>
        <v>--- Error ---</v>
      </c>
      <c r="N435" s="18" t="s">
        <v>89</v>
      </c>
      <c r="O435" s="19" t="str">
        <f>VLOOKUP(RiskRegister[[#This Row],[Inherent Likelihood Level]],'Rating factors'!$F$16:$G$21,2,FALSE)</f>
        <v>--- Error ---</v>
      </c>
      <c r="P435" s="19" t="str">
        <f>IFERROR(VLOOKUP(RiskRegister[[#This Row],[Inherent Risk Rating]],'Rating factors'!$F$30:$G$44,2,FALSE),"-- Error --")</f>
        <v>-- Error --</v>
      </c>
      <c r="Q435" s="19" t="str">
        <f>IFERROR(RiskRegister[[#This Row],[Inherent Impact Rating]]*RiskRegister[[#This Row],[Inherent Likelihood Rating]],"-- Error --")</f>
        <v>-- Error --</v>
      </c>
      <c r="R435" s="18" t="s">
        <v>111</v>
      </c>
      <c r="T435" s="18" t="s">
        <v>112</v>
      </c>
      <c r="U435" s="19" t="str">
        <f>VLOOKUP(RiskRegister[[#This Row],[Residual Impact Level]],'Rating factors'!$F$4:$G$9,2,FALSE)</f>
        <v>--- Error ---</v>
      </c>
      <c r="V435" s="18" t="s">
        <v>89</v>
      </c>
      <c r="W435" s="19" t="str">
        <f>VLOOKUP(RiskRegister[[#This Row],[Residual Likelihood Level]],'Rating factors'!$F$16:$G$21,2,FALSE)</f>
        <v>--- Error ---</v>
      </c>
      <c r="X435" s="19" t="str">
        <f>IFERROR(VLOOKUP(RiskRegister[[#This Row],[Residual Risk Rating]],'Rating factors'!$F$30:$G$44,2,FALSE),"-- Error --")</f>
        <v>-- Error --</v>
      </c>
      <c r="Y435" s="19" t="str">
        <f>IFERROR(RiskRegister[[#This Row],[Residual Impact Rating]]*RiskRegister[[#This Row],[Residual Likelihood Rating]],"-- Error --")</f>
        <v>-- Error --</v>
      </c>
      <c r="Z435" s="18" t="s">
        <v>113</v>
      </c>
      <c r="AB435" s="61"/>
      <c r="AD435" s="22" t="str">
        <f ca="1">IF(ISBLANK(RiskRegister[[#This Row],[Risk Due Date]]), "Missing Risk Due Date", IF(RiskRegister[[#This Row],[Risk Due Date]] &lt; TODAY(), "Overdue", "Not Overdue"))</f>
        <v>Missing Risk Due Date</v>
      </c>
      <c r="AF435" s="22" t="str">
        <f>IF(ISBLANK(RiskRegister[[#This Row],[Risk Due Date]]), "Missing Risk Due Date", TEXT(RiskRegister[[#This Row],[Risk Due Date]], "YYYY-MM"))</f>
        <v>Missing Risk Due Date</v>
      </c>
      <c r="AG435" s="22" t="str">
        <f>IF(RiskRegister[[#This Row],[Created Date]]="","Created Date missing",(TEXT(RiskRegister[[#This Row],[Created Date]],"mmm") &amp; "-" &amp; YEAR(RiskRegister[[#This Row],[Created Date]])))</f>
        <v>Created Date missing</v>
      </c>
      <c r="AH435" s="79">
        <f>IF(RiskRegister[[#This Row],[Risk Status]]="Closed",RiskRegister[[#This Row],[Risk Close Date]],RiskRegister[[#This Row],[Risk Due Date]])</f>
        <v>0</v>
      </c>
      <c r="AI435" s="79">
        <f>IF(RiskRegister[[#This Row],[Risk-Change-Date]]=0,DATE(2030,1,1),RiskRegister[[#This Row],[Risk-Change-Date]])</f>
        <v>47484</v>
      </c>
      <c r="AJ435" s="22" t="str">
        <f>RiskRegister[[#This Row],[Inherent Impact Level]]&amp;"-"&amp;RiskRegister[[#This Row],[Inherent Likelihood Level]]</f>
        <v>-- Select Impact ----- Select Likelihood --</v>
      </c>
      <c r="AK435" s="22" t="str">
        <f>RiskRegister[[#This Row],[Residual Impact Level]]&amp;"-"&amp;RiskRegister[[#This Row],[Residual Likelihood Level]]</f>
        <v>-- Select Impact ----- Select Likelihood --</v>
      </c>
      <c r="AL435" s="22" t="str">
        <f t="shared" si="12"/>
        <v>Error</v>
      </c>
      <c r="AM435" s="22" t="str">
        <f>IF(RiskRegister[[#This Row],[Risk Status]]="Closed",RiskRegister[[#This Row],[Residual Impact Level]],RiskRegister[[#This Row],[Inherent Impact Level]])</f>
        <v>-- Select Impact --</v>
      </c>
      <c r="AN435" s="22" t="str">
        <f>IF(RiskRegister[[#This Row],[Risk Status]]="Closed",RiskRegister[[#This Row],[Residual Likelihood Level]],RiskRegister[[#This Row],[Inherent Likelihood Level]])</f>
        <v>-- Select Likelihood --</v>
      </c>
      <c r="AO435" s="22" t="str">
        <f>IF(RiskRegister[[#This Row],[Risk Status]]="Closed",RiskRegister[[#This Row],[Residual-I-L-Combo]],RiskRegister[[#This Row],[Inherent-I-L-Combo]])</f>
        <v>-- Select Impact ----- Select Likelihood --</v>
      </c>
      <c r="AP435" s="22" t="str">
        <f t="shared" si="13"/>
        <v>-- Error --</v>
      </c>
    </row>
    <row r="436" spans="1:42" s="18" customFormat="1" ht="64" x14ac:dyDescent="0.2">
      <c r="A436" s="18">
        <v>433</v>
      </c>
      <c r="G436" s="18" t="s">
        <v>87</v>
      </c>
      <c r="I436" s="18" t="s">
        <v>85</v>
      </c>
      <c r="L436" s="18" t="s">
        <v>112</v>
      </c>
      <c r="M436" s="19" t="str">
        <f>VLOOKUP(RiskRegister[[#This Row],[Inherent Impact Level]],'Rating factors'!$F$4:$G$9,2,FALSE)</f>
        <v>--- Error ---</v>
      </c>
      <c r="N436" s="18" t="s">
        <v>89</v>
      </c>
      <c r="O436" s="19" t="str">
        <f>VLOOKUP(RiskRegister[[#This Row],[Inherent Likelihood Level]],'Rating factors'!$F$16:$G$21,2,FALSE)</f>
        <v>--- Error ---</v>
      </c>
      <c r="P436" s="19" t="str">
        <f>IFERROR(VLOOKUP(RiskRegister[[#This Row],[Inherent Risk Rating]],'Rating factors'!$F$30:$G$44,2,FALSE),"-- Error --")</f>
        <v>-- Error --</v>
      </c>
      <c r="Q436" s="19" t="str">
        <f>IFERROR(RiskRegister[[#This Row],[Inherent Impact Rating]]*RiskRegister[[#This Row],[Inherent Likelihood Rating]],"-- Error --")</f>
        <v>-- Error --</v>
      </c>
      <c r="R436" s="18" t="s">
        <v>111</v>
      </c>
      <c r="T436" s="18" t="s">
        <v>112</v>
      </c>
      <c r="U436" s="19" t="str">
        <f>VLOOKUP(RiskRegister[[#This Row],[Residual Impact Level]],'Rating factors'!$F$4:$G$9,2,FALSE)</f>
        <v>--- Error ---</v>
      </c>
      <c r="V436" s="18" t="s">
        <v>89</v>
      </c>
      <c r="W436" s="19" t="str">
        <f>VLOOKUP(RiskRegister[[#This Row],[Residual Likelihood Level]],'Rating factors'!$F$16:$G$21,2,FALSE)</f>
        <v>--- Error ---</v>
      </c>
      <c r="X436" s="19" t="str">
        <f>IFERROR(VLOOKUP(RiskRegister[[#This Row],[Residual Risk Rating]],'Rating factors'!$F$30:$G$44,2,FALSE),"-- Error --")</f>
        <v>-- Error --</v>
      </c>
      <c r="Y436" s="19" t="str">
        <f>IFERROR(RiskRegister[[#This Row],[Residual Impact Rating]]*RiskRegister[[#This Row],[Residual Likelihood Rating]],"-- Error --")</f>
        <v>-- Error --</v>
      </c>
      <c r="Z436" s="18" t="s">
        <v>113</v>
      </c>
      <c r="AB436" s="61"/>
      <c r="AD436" s="22" t="str">
        <f ca="1">IF(ISBLANK(RiskRegister[[#This Row],[Risk Due Date]]), "Missing Risk Due Date", IF(RiskRegister[[#This Row],[Risk Due Date]] &lt; TODAY(), "Overdue", "Not Overdue"))</f>
        <v>Missing Risk Due Date</v>
      </c>
      <c r="AF436" s="22" t="str">
        <f>IF(ISBLANK(RiskRegister[[#This Row],[Risk Due Date]]), "Missing Risk Due Date", TEXT(RiskRegister[[#This Row],[Risk Due Date]], "YYYY-MM"))</f>
        <v>Missing Risk Due Date</v>
      </c>
      <c r="AG436" s="22" t="str">
        <f>IF(RiskRegister[[#This Row],[Created Date]]="","Created Date missing",(TEXT(RiskRegister[[#This Row],[Created Date]],"mmm") &amp; "-" &amp; YEAR(RiskRegister[[#This Row],[Created Date]])))</f>
        <v>Created Date missing</v>
      </c>
      <c r="AH436" s="79">
        <f>IF(RiskRegister[[#This Row],[Risk Status]]="Closed",RiskRegister[[#This Row],[Risk Close Date]],RiskRegister[[#This Row],[Risk Due Date]])</f>
        <v>0</v>
      </c>
      <c r="AI436" s="79">
        <f>IF(RiskRegister[[#This Row],[Risk-Change-Date]]=0,DATE(2030,1,1),RiskRegister[[#This Row],[Risk-Change-Date]])</f>
        <v>47484</v>
      </c>
      <c r="AJ436" s="22" t="str">
        <f>RiskRegister[[#This Row],[Inherent Impact Level]]&amp;"-"&amp;RiskRegister[[#This Row],[Inherent Likelihood Level]]</f>
        <v>-- Select Impact ----- Select Likelihood --</v>
      </c>
      <c r="AK436" s="22" t="str">
        <f>RiskRegister[[#This Row],[Residual Impact Level]]&amp;"-"&amp;RiskRegister[[#This Row],[Residual Likelihood Level]]</f>
        <v>-- Select Impact ----- Select Likelihood --</v>
      </c>
      <c r="AL436" s="22" t="str">
        <f t="shared" si="12"/>
        <v>Error</v>
      </c>
      <c r="AM436" s="22" t="str">
        <f>IF(RiskRegister[[#This Row],[Risk Status]]="Closed",RiskRegister[[#This Row],[Residual Impact Level]],RiskRegister[[#This Row],[Inherent Impact Level]])</f>
        <v>-- Select Impact --</v>
      </c>
      <c r="AN436" s="22" t="str">
        <f>IF(RiskRegister[[#This Row],[Risk Status]]="Closed",RiskRegister[[#This Row],[Residual Likelihood Level]],RiskRegister[[#This Row],[Inherent Likelihood Level]])</f>
        <v>-- Select Likelihood --</v>
      </c>
      <c r="AO436" s="22" t="str">
        <f>IF(RiskRegister[[#This Row],[Risk Status]]="Closed",RiskRegister[[#This Row],[Residual-I-L-Combo]],RiskRegister[[#This Row],[Inherent-I-L-Combo]])</f>
        <v>-- Select Impact ----- Select Likelihood --</v>
      </c>
      <c r="AP436" s="22" t="str">
        <f t="shared" si="13"/>
        <v>-- Error --</v>
      </c>
    </row>
    <row r="437" spans="1:42" s="18" customFormat="1" ht="64" x14ac:dyDescent="0.2">
      <c r="A437" s="18">
        <v>434</v>
      </c>
      <c r="G437" s="18" t="s">
        <v>87</v>
      </c>
      <c r="I437" s="18" t="s">
        <v>85</v>
      </c>
      <c r="L437" s="18" t="s">
        <v>112</v>
      </c>
      <c r="M437" s="19" t="str">
        <f>VLOOKUP(RiskRegister[[#This Row],[Inherent Impact Level]],'Rating factors'!$F$4:$G$9,2,FALSE)</f>
        <v>--- Error ---</v>
      </c>
      <c r="N437" s="18" t="s">
        <v>89</v>
      </c>
      <c r="O437" s="19" t="str">
        <f>VLOOKUP(RiskRegister[[#This Row],[Inherent Likelihood Level]],'Rating factors'!$F$16:$G$21,2,FALSE)</f>
        <v>--- Error ---</v>
      </c>
      <c r="P437" s="19" t="str">
        <f>IFERROR(VLOOKUP(RiskRegister[[#This Row],[Inherent Risk Rating]],'Rating factors'!$F$30:$G$44,2,FALSE),"-- Error --")</f>
        <v>-- Error --</v>
      </c>
      <c r="Q437" s="19" t="str">
        <f>IFERROR(RiskRegister[[#This Row],[Inherent Impact Rating]]*RiskRegister[[#This Row],[Inherent Likelihood Rating]],"-- Error --")</f>
        <v>-- Error --</v>
      </c>
      <c r="R437" s="18" t="s">
        <v>111</v>
      </c>
      <c r="T437" s="18" t="s">
        <v>112</v>
      </c>
      <c r="U437" s="19" t="str">
        <f>VLOOKUP(RiskRegister[[#This Row],[Residual Impact Level]],'Rating factors'!$F$4:$G$9,2,FALSE)</f>
        <v>--- Error ---</v>
      </c>
      <c r="V437" s="18" t="s">
        <v>89</v>
      </c>
      <c r="W437" s="19" t="str">
        <f>VLOOKUP(RiskRegister[[#This Row],[Residual Likelihood Level]],'Rating factors'!$F$16:$G$21,2,FALSE)</f>
        <v>--- Error ---</v>
      </c>
      <c r="X437" s="19" t="str">
        <f>IFERROR(VLOOKUP(RiskRegister[[#This Row],[Residual Risk Rating]],'Rating factors'!$F$30:$G$44,2,FALSE),"-- Error --")</f>
        <v>-- Error --</v>
      </c>
      <c r="Y437" s="19" t="str">
        <f>IFERROR(RiskRegister[[#This Row],[Residual Impact Rating]]*RiskRegister[[#This Row],[Residual Likelihood Rating]],"-- Error --")</f>
        <v>-- Error --</v>
      </c>
      <c r="Z437" s="18" t="s">
        <v>113</v>
      </c>
      <c r="AB437" s="61"/>
      <c r="AD437" s="22" t="str">
        <f ca="1">IF(ISBLANK(RiskRegister[[#This Row],[Risk Due Date]]), "Missing Risk Due Date", IF(RiskRegister[[#This Row],[Risk Due Date]] &lt; TODAY(), "Overdue", "Not Overdue"))</f>
        <v>Missing Risk Due Date</v>
      </c>
      <c r="AF437" s="22" t="str">
        <f>IF(ISBLANK(RiskRegister[[#This Row],[Risk Due Date]]), "Missing Risk Due Date", TEXT(RiskRegister[[#This Row],[Risk Due Date]], "YYYY-MM"))</f>
        <v>Missing Risk Due Date</v>
      </c>
      <c r="AG437" s="22" t="str">
        <f>IF(RiskRegister[[#This Row],[Created Date]]="","Created Date missing",(TEXT(RiskRegister[[#This Row],[Created Date]],"mmm") &amp; "-" &amp; YEAR(RiskRegister[[#This Row],[Created Date]])))</f>
        <v>Created Date missing</v>
      </c>
      <c r="AH437" s="79">
        <f>IF(RiskRegister[[#This Row],[Risk Status]]="Closed",RiskRegister[[#This Row],[Risk Close Date]],RiskRegister[[#This Row],[Risk Due Date]])</f>
        <v>0</v>
      </c>
      <c r="AI437" s="79">
        <f>IF(RiskRegister[[#This Row],[Risk-Change-Date]]=0,DATE(2030,1,1),RiskRegister[[#This Row],[Risk-Change-Date]])</f>
        <v>47484</v>
      </c>
      <c r="AJ437" s="22" t="str">
        <f>RiskRegister[[#This Row],[Inherent Impact Level]]&amp;"-"&amp;RiskRegister[[#This Row],[Inherent Likelihood Level]]</f>
        <v>-- Select Impact ----- Select Likelihood --</v>
      </c>
      <c r="AK437" s="22" t="str">
        <f>RiskRegister[[#This Row],[Residual Impact Level]]&amp;"-"&amp;RiskRegister[[#This Row],[Residual Likelihood Level]]</f>
        <v>-- Select Impact ----- Select Likelihood --</v>
      </c>
      <c r="AL437" s="22" t="str">
        <f t="shared" si="12"/>
        <v>Error</v>
      </c>
      <c r="AM437" s="22" t="str">
        <f>IF(RiskRegister[[#This Row],[Risk Status]]="Closed",RiskRegister[[#This Row],[Residual Impact Level]],RiskRegister[[#This Row],[Inherent Impact Level]])</f>
        <v>-- Select Impact --</v>
      </c>
      <c r="AN437" s="22" t="str">
        <f>IF(RiskRegister[[#This Row],[Risk Status]]="Closed",RiskRegister[[#This Row],[Residual Likelihood Level]],RiskRegister[[#This Row],[Inherent Likelihood Level]])</f>
        <v>-- Select Likelihood --</v>
      </c>
      <c r="AO437" s="22" t="str">
        <f>IF(RiskRegister[[#This Row],[Risk Status]]="Closed",RiskRegister[[#This Row],[Residual-I-L-Combo]],RiskRegister[[#This Row],[Inherent-I-L-Combo]])</f>
        <v>-- Select Impact ----- Select Likelihood --</v>
      </c>
      <c r="AP437" s="22" t="str">
        <f t="shared" si="13"/>
        <v>-- Error --</v>
      </c>
    </row>
    <row r="438" spans="1:42" s="18" customFormat="1" ht="64" x14ac:dyDescent="0.2">
      <c r="A438" s="18">
        <v>435</v>
      </c>
      <c r="G438" s="18" t="s">
        <v>87</v>
      </c>
      <c r="I438" s="18" t="s">
        <v>85</v>
      </c>
      <c r="L438" s="18" t="s">
        <v>112</v>
      </c>
      <c r="M438" s="19" t="str">
        <f>VLOOKUP(RiskRegister[[#This Row],[Inherent Impact Level]],'Rating factors'!$F$4:$G$9,2,FALSE)</f>
        <v>--- Error ---</v>
      </c>
      <c r="N438" s="18" t="s">
        <v>89</v>
      </c>
      <c r="O438" s="19" t="str">
        <f>VLOOKUP(RiskRegister[[#This Row],[Inherent Likelihood Level]],'Rating factors'!$F$16:$G$21,2,FALSE)</f>
        <v>--- Error ---</v>
      </c>
      <c r="P438" s="19" t="str">
        <f>IFERROR(VLOOKUP(RiskRegister[[#This Row],[Inherent Risk Rating]],'Rating factors'!$F$30:$G$44,2,FALSE),"-- Error --")</f>
        <v>-- Error --</v>
      </c>
      <c r="Q438" s="19" t="str">
        <f>IFERROR(RiskRegister[[#This Row],[Inherent Impact Rating]]*RiskRegister[[#This Row],[Inherent Likelihood Rating]],"-- Error --")</f>
        <v>-- Error --</v>
      </c>
      <c r="R438" s="18" t="s">
        <v>111</v>
      </c>
      <c r="T438" s="18" t="s">
        <v>112</v>
      </c>
      <c r="U438" s="19" t="str">
        <f>VLOOKUP(RiskRegister[[#This Row],[Residual Impact Level]],'Rating factors'!$F$4:$G$9,2,FALSE)</f>
        <v>--- Error ---</v>
      </c>
      <c r="V438" s="18" t="s">
        <v>89</v>
      </c>
      <c r="W438" s="19" t="str">
        <f>VLOOKUP(RiskRegister[[#This Row],[Residual Likelihood Level]],'Rating factors'!$F$16:$G$21,2,FALSE)</f>
        <v>--- Error ---</v>
      </c>
      <c r="X438" s="19" t="str">
        <f>IFERROR(VLOOKUP(RiskRegister[[#This Row],[Residual Risk Rating]],'Rating factors'!$F$30:$G$44,2,FALSE),"-- Error --")</f>
        <v>-- Error --</v>
      </c>
      <c r="Y438" s="19" t="str">
        <f>IFERROR(RiskRegister[[#This Row],[Residual Impact Rating]]*RiskRegister[[#This Row],[Residual Likelihood Rating]],"-- Error --")</f>
        <v>-- Error --</v>
      </c>
      <c r="Z438" s="18" t="s">
        <v>113</v>
      </c>
      <c r="AB438" s="61"/>
      <c r="AD438" s="22" t="str">
        <f ca="1">IF(ISBLANK(RiskRegister[[#This Row],[Risk Due Date]]), "Missing Risk Due Date", IF(RiskRegister[[#This Row],[Risk Due Date]] &lt; TODAY(), "Overdue", "Not Overdue"))</f>
        <v>Missing Risk Due Date</v>
      </c>
      <c r="AF438" s="22" t="str">
        <f>IF(ISBLANK(RiskRegister[[#This Row],[Risk Due Date]]), "Missing Risk Due Date", TEXT(RiskRegister[[#This Row],[Risk Due Date]], "YYYY-MM"))</f>
        <v>Missing Risk Due Date</v>
      </c>
      <c r="AG438" s="22" t="str">
        <f>IF(RiskRegister[[#This Row],[Created Date]]="","Created Date missing",(TEXT(RiskRegister[[#This Row],[Created Date]],"mmm") &amp; "-" &amp; YEAR(RiskRegister[[#This Row],[Created Date]])))</f>
        <v>Created Date missing</v>
      </c>
      <c r="AH438" s="79">
        <f>IF(RiskRegister[[#This Row],[Risk Status]]="Closed",RiskRegister[[#This Row],[Risk Close Date]],RiskRegister[[#This Row],[Risk Due Date]])</f>
        <v>0</v>
      </c>
      <c r="AI438" s="79">
        <f>IF(RiskRegister[[#This Row],[Risk-Change-Date]]=0,DATE(2030,1,1),RiskRegister[[#This Row],[Risk-Change-Date]])</f>
        <v>47484</v>
      </c>
      <c r="AJ438" s="22" t="str">
        <f>RiskRegister[[#This Row],[Inherent Impact Level]]&amp;"-"&amp;RiskRegister[[#This Row],[Inherent Likelihood Level]]</f>
        <v>-- Select Impact ----- Select Likelihood --</v>
      </c>
      <c r="AK438" s="22" t="str">
        <f>RiskRegister[[#This Row],[Residual Impact Level]]&amp;"-"&amp;RiskRegister[[#This Row],[Residual Likelihood Level]]</f>
        <v>-- Select Impact ----- Select Likelihood --</v>
      </c>
      <c r="AL438" s="22" t="str">
        <f t="shared" si="12"/>
        <v>Error</v>
      </c>
      <c r="AM438" s="22" t="str">
        <f>IF(RiskRegister[[#This Row],[Risk Status]]="Closed",RiskRegister[[#This Row],[Residual Impact Level]],RiskRegister[[#This Row],[Inherent Impact Level]])</f>
        <v>-- Select Impact --</v>
      </c>
      <c r="AN438" s="22" t="str">
        <f>IF(RiskRegister[[#This Row],[Risk Status]]="Closed",RiskRegister[[#This Row],[Residual Likelihood Level]],RiskRegister[[#This Row],[Inherent Likelihood Level]])</f>
        <v>-- Select Likelihood --</v>
      </c>
      <c r="AO438" s="22" t="str">
        <f>IF(RiskRegister[[#This Row],[Risk Status]]="Closed",RiskRegister[[#This Row],[Residual-I-L-Combo]],RiskRegister[[#This Row],[Inherent-I-L-Combo]])</f>
        <v>-- Select Impact ----- Select Likelihood --</v>
      </c>
      <c r="AP438" s="22" t="str">
        <f t="shared" si="13"/>
        <v>-- Error --</v>
      </c>
    </row>
    <row r="439" spans="1:42" s="18" customFormat="1" ht="64" x14ac:dyDescent="0.2">
      <c r="A439" s="18">
        <v>436</v>
      </c>
      <c r="G439" s="18" t="s">
        <v>87</v>
      </c>
      <c r="I439" s="18" t="s">
        <v>85</v>
      </c>
      <c r="L439" s="18" t="s">
        <v>112</v>
      </c>
      <c r="M439" s="19" t="str">
        <f>VLOOKUP(RiskRegister[[#This Row],[Inherent Impact Level]],'Rating factors'!$F$4:$G$9,2,FALSE)</f>
        <v>--- Error ---</v>
      </c>
      <c r="N439" s="18" t="s">
        <v>89</v>
      </c>
      <c r="O439" s="19" t="str">
        <f>VLOOKUP(RiskRegister[[#This Row],[Inherent Likelihood Level]],'Rating factors'!$F$16:$G$21,2,FALSE)</f>
        <v>--- Error ---</v>
      </c>
      <c r="P439" s="19" t="str">
        <f>IFERROR(VLOOKUP(RiskRegister[[#This Row],[Inherent Risk Rating]],'Rating factors'!$F$30:$G$44,2,FALSE),"-- Error --")</f>
        <v>-- Error --</v>
      </c>
      <c r="Q439" s="19" t="str">
        <f>IFERROR(RiskRegister[[#This Row],[Inherent Impact Rating]]*RiskRegister[[#This Row],[Inherent Likelihood Rating]],"-- Error --")</f>
        <v>-- Error --</v>
      </c>
      <c r="R439" s="18" t="s">
        <v>111</v>
      </c>
      <c r="T439" s="18" t="s">
        <v>112</v>
      </c>
      <c r="U439" s="19" t="str">
        <f>VLOOKUP(RiskRegister[[#This Row],[Residual Impact Level]],'Rating factors'!$F$4:$G$9,2,FALSE)</f>
        <v>--- Error ---</v>
      </c>
      <c r="V439" s="18" t="s">
        <v>89</v>
      </c>
      <c r="W439" s="19" t="str">
        <f>VLOOKUP(RiskRegister[[#This Row],[Residual Likelihood Level]],'Rating factors'!$F$16:$G$21,2,FALSE)</f>
        <v>--- Error ---</v>
      </c>
      <c r="X439" s="19" t="str">
        <f>IFERROR(VLOOKUP(RiskRegister[[#This Row],[Residual Risk Rating]],'Rating factors'!$F$30:$G$44,2,FALSE),"-- Error --")</f>
        <v>-- Error --</v>
      </c>
      <c r="Y439" s="19" t="str">
        <f>IFERROR(RiskRegister[[#This Row],[Residual Impact Rating]]*RiskRegister[[#This Row],[Residual Likelihood Rating]],"-- Error --")</f>
        <v>-- Error --</v>
      </c>
      <c r="Z439" s="18" t="s">
        <v>113</v>
      </c>
      <c r="AB439" s="61"/>
      <c r="AD439" s="22" t="str">
        <f ca="1">IF(ISBLANK(RiskRegister[[#This Row],[Risk Due Date]]), "Missing Risk Due Date", IF(RiskRegister[[#This Row],[Risk Due Date]] &lt; TODAY(), "Overdue", "Not Overdue"))</f>
        <v>Missing Risk Due Date</v>
      </c>
      <c r="AF439" s="22" t="str">
        <f>IF(ISBLANK(RiskRegister[[#This Row],[Risk Due Date]]), "Missing Risk Due Date", TEXT(RiskRegister[[#This Row],[Risk Due Date]], "YYYY-MM"))</f>
        <v>Missing Risk Due Date</v>
      </c>
      <c r="AG439" s="22" t="str">
        <f>IF(RiskRegister[[#This Row],[Created Date]]="","Created Date missing",(TEXT(RiskRegister[[#This Row],[Created Date]],"mmm") &amp; "-" &amp; YEAR(RiskRegister[[#This Row],[Created Date]])))</f>
        <v>Created Date missing</v>
      </c>
      <c r="AH439" s="79">
        <f>IF(RiskRegister[[#This Row],[Risk Status]]="Closed",RiskRegister[[#This Row],[Risk Close Date]],RiskRegister[[#This Row],[Risk Due Date]])</f>
        <v>0</v>
      </c>
      <c r="AI439" s="79">
        <f>IF(RiskRegister[[#This Row],[Risk-Change-Date]]=0,DATE(2030,1,1),RiskRegister[[#This Row],[Risk-Change-Date]])</f>
        <v>47484</v>
      </c>
      <c r="AJ439" s="22" t="str">
        <f>RiskRegister[[#This Row],[Inherent Impact Level]]&amp;"-"&amp;RiskRegister[[#This Row],[Inherent Likelihood Level]]</f>
        <v>-- Select Impact ----- Select Likelihood --</v>
      </c>
      <c r="AK439" s="22" t="str">
        <f>RiskRegister[[#This Row],[Residual Impact Level]]&amp;"-"&amp;RiskRegister[[#This Row],[Residual Likelihood Level]]</f>
        <v>-- Select Impact ----- Select Likelihood --</v>
      </c>
      <c r="AL439" s="22" t="str">
        <f t="shared" si="12"/>
        <v>Error</v>
      </c>
      <c r="AM439" s="22" t="str">
        <f>IF(RiskRegister[[#This Row],[Risk Status]]="Closed",RiskRegister[[#This Row],[Residual Impact Level]],RiskRegister[[#This Row],[Inherent Impact Level]])</f>
        <v>-- Select Impact --</v>
      </c>
      <c r="AN439" s="22" t="str">
        <f>IF(RiskRegister[[#This Row],[Risk Status]]="Closed",RiskRegister[[#This Row],[Residual Likelihood Level]],RiskRegister[[#This Row],[Inherent Likelihood Level]])</f>
        <v>-- Select Likelihood --</v>
      </c>
      <c r="AO439" s="22" t="str">
        <f>IF(RiskRegister[[#This Row],[Risk Status]]="Closed",RiskRegister[[#This Row],[Residual-I-L-Combo]],RiskRegister[[#This Row],[Inherent-I-L-Combo]])</f>
        <v>-- Select Impact ----- Select Likelihood --</v>
      </c>
      <c r="AP439" s="22" t="str">
        <f t="shared" si="13"/>
        <v>-- Error --</v>
      </c>
    </row>
    <row r="440" spans="1:42" s="18" customFormat="1" ht="64" x14ac:dyDescent="0.2">
      <c r="A440" s="18">
        <v>437</v>
      </c>
      <c r="G440" s="18" t="s">
        <v>87</v>
      </c>
      <c r="I440" s="18" t="s">
        <v>85</v>
      </c>
      <c r="L440" s="18" t="s">
        <v>112</v>
      </c>
      <c r="M440" s="19" t="str">
        <f>VLOOKUP(RiskRegister[[#This Row],[Inherent Impact Level]],'Rating factors'!$F$4:$G$9,2,FALSE)</f>
        <v>--- Error ---</v>
      </c>
      <c r="N440" s="18" t="s">
        <v>89</v>
      </c>
      <c r="O440" s="19" t="str">
        <f>VLOOKUP(RiskRegister[[#This Row],[Inherent Likelihood Level]],'Rating factors'!$F$16:$G$21,2,FALSE)</f>
        <v>--- Error ---</v>
      </c>
      <c r="P440" s="19" t="str">
        <f>IFERROR(VLOOKUP(RiskRegister[[#This Row],[Inherent Risk Rating]],'Rating factors'!$F$30:$G$44,2,FALSE),"-- Error --")</f>
        <v>-- Error --</v>
      </c>
      <c r="Q440" s="19" t="str">
        <f>IFERROR(RiskRegister[[#This Row],[Inherent Impact Rating]]*RiskRegister[[#This Row],[Inherent Likelihood Rating]],"-- Error --")</f>
        <v>-- Error --</v>
      </c>
      <c r="R440" s="18" t="s">
        <v>111</v>
      </c>
      <c r="T440" s="18" t="s">
        <v>112</v>
      </c>
      <c r="U440" s="19" t="str">
        <f>VLOOKUP(RiskRegister[[#This Row],[Residual Impact Level]],'Rating factors'!$F$4:$G$9,2,FALSE)</f>
        <v>--- Error ---</v>
      </c>
      <c r="V440" s="18" t="s">
        <v>89</v>
      </c>
      <c r="W440" s="19" t="str">
        <f>VLOOKUP(RiskRegister[[#This Row],[Residual Likelihood Level]],'Rating factors'!$F$16:$G$21,2,FALSE)</f>
        <v>--- Error ---</v>
      </c>
      <c r="X440" s="19" t="str">
        <f>IFERROR(VLOOKUP(RiskRegister[[#This Row],[Residual Risk Rating]],'Rating factors'!$F$30:$G$44,2,FALSE),"-- Error --")</f>
        <v>-- Error --</v>
      </c>
      <c r="Y440" s="19" t="str">
        <f>IFERROR(RiskRegister[[#This Row],[Residual Impact Rating]]*RiskRegister[[#This Row],[Residual Likelihood Rating]],"-- Error --")</f>
        <v>-- Error --</v>
      </c>
      <c r="Z440" s="18" t="s">
        <v>113</v>
      </c>
      <c r="AB440" s="61"/>
      <c r="AD440" s="22" t="str">
        <f ca="1">IF(ISBLANK(RiskRegister[[#This Row],[Risk Due Date]]), "Missing Risk Due Date", IF(RiskRegister[[#This Row],[Risk Due Date]] &lt; TODAY(), "Overdue", "Not Overdue"))</f>
        <v>Missing Risk Due Date</v>
      </c>
      <c r="AF440" s="22" t="str">
        <f>IF(ISBLANK(RiskRegister[[#This Row],[Risk Due Date]]), "Missing Risk Due Date", TEXT(RiskRegister[[#This Row],[Risk Due Date]], "YYYY-MM"))</f>
        <v>Missing Risk Due Date</v>
      </c>
      <c r="AG440" s="22" t="str">
        <f>IF(RiskRegister[[#This Row],[Created Date]]="","Created Date missing",(TEXT(RiskRegister[[#This Row],[Created Date]],"mmm") &amp; "-" &amp; YEAR(RiskRegister[[#This Row],[Created Date]])))</f>
        <v>Created Date missing</v>
      </c>
      <c r="AH440" s="79">
        <f>IF(RiskRegister[[#This Row],[Risk Status]]="Closed",RiskRegister[[#This Row],[Risk Close Date]],RiskRegister[[#This Row],[Risk Due Date]])</f>
        <v>0</v>
      </c>
      <c r="AI440" s="79">
        <f>IF(RiskRegister[[#This Row],[Risk-Change-Date]]=0,DATE(2030,1,1),RiskRegister[[#This Row],[Risk-Change-Date]])</f>
        <v>47484</v>
      </c>
      <c r="AJ440" s="22" t="str">
        <f>RiskRegister[[#This Row],[Inherent Impact Level]]&amp;"-"&amp;RiskRegister[[#This Row],[Inherent Likelihood Level]]</f>
        <v>-- Select Impact ----- Select Likelihood --</v>
      </c>
      <c r="AK440" s="22" t="str">
        <f>RiskRegister[[#This Row],[Residual Impact Level]]&amp;"-"&amp;RiskRegister[[#This Row],[Residual Likelihood Level]]</f>
        <v>-- Select Impact ----- Select Likelihood --</v>
      </c>
      <c r="AL440" s="22" t="str">
        <f t="shared" si="12"/>
        <v>Error</v>
      </c>
      <c r="AM440" s="22" t="str">
        <f>IF(RiskRegister[[#This Row],[Risk Status]]="Closed",RiskRegister[[#This Row],[Residual Impact Level]],RiskRegister[[#This Row],[Inherent Impact Level]])</f>
        <v>-- Select Impact --</v>
      </c>
      <c r="AN440" s="22" t="str">
        <f>IF(RiskRegister[[#This Row],[Risk Status]]="Closed",RiskRegister[[#This Row],[Residual Likelihood Level]],RiskRegister[[#This Row],[Inherent Likelihood Level]])</f>
        <v>-- Select Likelihood --</v>
      </c>
      <c r="AO440" s="22" t="str">
        <f>IF(RiskRegister[[#This Row],[Risk Status]]="Closed",RiskRegister[[#This Row],[Residual-I-L-Combo]],RiskRegister[[#This Row],[Inherent-I-L-Combo]])</f>
        <v>-- Select Impact ----- Select Likelihood --</v>
      </c>
      <c r="AP440" s="22" t="str">
        <f t="shared" si="13"/>
        <v>-- Error --</v>
      </c>
    </row>
    <row r="441" spans="1:42" s="18" customFormat="1" ht="64" x14ac:dyDescent="0.2">
      <c r="A441" s="18">
        <v>438</v>
      </c>
      <c r="G441" s="18" t="s">
        <v>87</v>
      </c>
      <c r="I441" s="18" t="s">
        <v>85</v>
      </c>
      <c r="L441" s="18" t="s">
        <v>112</v>
      </c>
      <c r="M441" s="19" t="str">
        <f>VLOOKUP(RiskRegister[[#This Row],[Inherent Impact Level]],'Rating factors'!$F$4:$G$9,2,FALSE)</f>
        <v>--- Error ---</v>
      </c>
      <c r="N441" s="18" t="s">
        <v>89</v>
      </c>
      <c r="O441" s="19" t="str">
        <f>VLOOKUP(RiskRegister[[#This Row],[Inherent Likelihood Level]],'Rating factors'!$F$16:$G$21,2,FALSE)</f>
        <v>--- Error ---</v>
      </c>
      <c r="P441" s="19" t="str">
        <f>IFERROR(VLOOKUP(RiskRegister[[#This Row],[Inherent Risk Rating]],'Rating factors'!$F$30:$G$44,2,FALSE),"-- Error --")</f>
        <v>-- Error --</v>
      </c>
      <c r="Q441" s="19" t="str">
        <f>IFERROR(RiskRegister[[#This Row],[Inherent Impact Rating]]*RiskRegister[[#This Row],[Inherent Likelihood Rating]],"-- Error --")</f>
        <v>-- Error --</v>
      </c>
      <c r="R441" s="18" t="s">
        <v>111</v>
      </c>
      <c r="T441" s="18" t="s">
        <v>112</v>
      </c>
      <c r="U441" s="19" t="str">
        <f>VLOOKUP(RiskRegister[[#This Row],[Residual Impact Level]],'Rating factors'!$F$4:$G$9,2,FALSE)</f>
        <v>--- Error ---</v>
      </c>
      <c r="V441" s="18" t="s">
        <v>89</v>
      </c>
      <c r="W441" s="19" t="str">
        <f>VLOOKUP(RiskRegister[[#This Row],[Residual Likelihood Level]],'Rating factors'!$F$16:$G$21,2,FALSE)</f>
        <v>--- Error ---</v>
      </c>
      <c r="X441" s="19" t="str">
        <f>IFERROR(VLOOKUP(RiskRegister[[#This Row],[Residual Risk Rating]],'Rating factors'!$F$30:$G$44,2,FALSE),"-- Error --")</f>
        <v>-- Error --</v>
      </c>
      <c r="Y441" s="19" t="str">
        <f>IFERROR(RiskRegister[[#This Row],[Residual Impact Rating]]*RiskRegister[[#This Row],[Residual Likelihood Rating]],"-- Error --")</f>
        <v>-- Error --</v>
      </c>
      <c r="Z441" s="18" t="s">
        <v>113</v>
      </c>
      <c r="AB441" s="61"/>
      <c r="AD441" s="22" t="str">
        <f ca="1">IF(ISBLANK(RiskRegister[[#This Row],[Risk Due Date]]), "Missing Risk Due Date", IF(RiskRegister[[#This Row],[Risk Due Date]] &lt; TODAY(), "Overdue", "Not Overdue"))</f>
        <v>Missing Risk Due Date</v>
      </c>
      <c r="AF441" s="22" t="str">
        <f>IF(ISBLANK(RiskRegister[[#This Row],[Risk Due Date]]), "Missing Risk Due Date", TEXT(RiskRegister[[#This Row],[Risk Due Date]], "YYYY-MM"))</f>
        <v>Missing Risk Due Date</v>
      </c>
      <c r="AG441" s="22" t="str">
        <f>IF(RiskRegister[[#This Row],[Created Date]]="","Created Date missing",(TEXT(RiskRegister[[#This Row],[Created Date]],"mmm") &amp; "-" &amp; YEAR(RiskRegister[[#This Row],[Created Date]])))</f>
        <v>Created Date missing</v>
      </c>
      <c r="AH441" s="79">
        <f>IF(RiskRegister[[#This Row],[Risk Status]]="Closed",RiskRegister[[#This Row],[Risk Close Date]],RiskRegister[[#This Row],[Risk Due Date]])</f>
        <v>0</v>
      </c>
      <c r="AI441" s="79">
        <f>IF(RiskRegister[[#This Row],[Risk-Change-Date]]=0,DATE(2030,1,1),RiskRegister[[#This Row],[Risk-Change-Date]])</f>
        <v>47484</v>
      </c>
      <c r="AJ441" s="22" t="str">
        <f>RiskRegister[[#This Row],[Inherent Impact Level]]&amp;"-"&amp;RiskRegister[[#This Row],[Inherent Likelihood Level]]</f>
        <v>-- Select Impact ----- Select Likelihood --</v>
      </c>
      <c r="AK441" s="22" t="str">
        <f>RiskRegister[[#This Row],[Residual Impact Level]]&amp;"-"&amp;RiskRegister[[#This Row],[Residual Likelihood Level]]</f>
        <v>-- Select Impact ----- Select Likelihood --</v>
      </c>
      <c r="AL441" s="22" t="str">
        <f t="shared" si="12"/>
        <v>Error</v>
      </c>
      <c r="AM441" s="22" t="str">
        <f>IF(RiskRegister[[#This Row],[Risk Status]]="Closed",RiskRegister[[#This Row],[Residual Impact Level]],RiskRegister[[#This Row],[Inherent Impact Level]])</f>
        <v>-- Select Impact --</v>
      </c>
      <c r="AN441" s="22" t="str">
        <f>IF(RiskRegister[[#This Row],[Risk Status]]="Closed",RiskRegister[[#This Row],[Residual Likelihood Level]],RiskRegister[[#This Row],[Inherent Likelihood Level]])</f>
        <v>-- Select Likelihood --</v>
      </c>
      <c r="AO441" s="22" t="str">
        <f>IF(RiskRegister[[#This Row],[Risk Status]]="Closed",RiskRegister[[#This Row],[Residual-I-L-Combo]],RiskRegister[[#This Row],[Inherent-I-L-Combo]])</f>
        <v>-- Select Impact ----- Select Likelihood --</v>
      </c>
      <c r="AP441" s="22" t="str">
        <f t="shared" si="13"/>
        <v>-- Error --</v>
      </c>
    </row>
    <row r="442" spans="1:42" s="18" customFormat="1" ht="64" x14ac:dyDescent="0.2">
      <c r="A442" s="18">
        <v>439</v>
      </c>
      <c r="G442" s="18" t="s">
        <v>87</v>
      </c>
      <c r="I442" s="18" t="s">
        <v>85</v>
      </c>
      <c r="L442" s="18" t="s">
        <v>112</v>
      </c>
      <c r="M442" s="19" t="str">
        <f>VLOOKUP(RiskRegister[[#This Row],[Inherent Impact Level]],'Rating factors'!$F$4:$G$9,2,FALSE)</f>
        <v>--- Error ---</v>
      </c>
      <c r="N442" s="18" t="s">
        <v>89</v>
      </c>
      <c r="O442" s="19" t="str">
        <f>VLOOKUP(RiskRegister[[#This Row],[Inherent Likelihood Level]],'Rating factors'!$F$16:$G$21,2,FALSE)</f>
        <v>--- Error ---</v>
      </c>
      <c r="P442" s="19" t="str">
        <f>IFERROR(VLOOKUP(RiskRegister[[#This Row],[Inherent Risk Rating]],'Rating factors'!$F$30:$G$44,2,FALSE),"-- Error --")</f>
        <v>-- Error --</v>
      </c>
      <c r="Q442" s="19" t="str">
        <f>IFERROR(RiskRegister[[#This Row],[Inherent Impact Rating]]*RiskRegister[[#This Row],[Inherent Likelihood Rating]],"-- Error --")</f>
        <v>-- Error --</v>
      </c>
      <c r="R442" s="18" t="s">
        <v>111</v>
      </c>
      <c r="T442" s="18" t="s">
        <v>112</v>
      </c>
      <c r="U442" s="19" t="str">
        <f>VLOOKUP(RiskRegister[[#This Row],[Residual Impact Level]],'Rating factors'!$F$4:$G$9,2,FALSE)</f>
        <v>--- Error ---</v>
      </c>
      <c r="V442" s="18" t="s">
        <v>89</v>
      </c>
      <c r="W442" s="19" t="str">
        <f>VLOOKUP(RiskRegister[[#This Row],[Residual Likelihood Level]],'Rating factors'!$F$16:$G$21,2,FALSE)</f>
        <v>--- Error ---</v>
      </c>
      <c r="X442" s="19" t="str">
        <f>IFERROR(VLOOKUP(RiskRegister[[#This Row],[Residual Risk Rating]],'Rating factors'!$F$30:$G$44,2,FALSE),"-- Error --")</f>
        <v>-- Error --</v>
      </c>
      <c r="Y442" s="19" t="str">
        <f>IFERROR(RiskRegister[[#This Row],[Residual Impact Rating]]*RiskRegister[[#This Row],[Residual Likelihood Rating]],"-- Error --")</f>
        <v>-- Error --</v>
      </c>
      <c r="Z442" s="18" t="s">
        <v>113</v>
      </c>
      <c r="AB442" s="61"/>
      <c r="AD442" s="22" t="str">
        <f ca="1">IF(ISBLANK(RiskRegister[[#This Row],[Risk Due Date]]), "Missing Risk Due Date", IF(RiskRegister[[#This Row],[Risk Due Date]] &lt; TODAY(), "Overdue", "Not Overdue"))</f>
        <v>Missing Risk Due Date</v>
      </c>
      <c r="AF442" s="22" t="str">
        <f>IF(ISBLANK(RiskRegister[[#This Row],[Risk Due Date]]), "Missing Risk Due Date", TEXT(RiskRegister[[#This Row],[Risk Due Date]], "YYYY-MM"))</f>
        <v>Missing Risk Due Date</v>
      </c>
      <c r="AG442" s="22" t="str">
        <f>IF(RiskRegister[[#This Row],[Created Date]]="","Created Date missing",(TEXT(RiskRegister[[#This Row],[Created Date]],"mmm") &amp; "-" &amp; YEAR(RiskRegister[[#This Row],[Created Date]])))</f>
        <v>Created Date missing</v>
      </c>
      <c r="AH442" s="79">
        <f>IF(RiskRegister[[#This Row],[Risk Status]]="Closed",RiskRegister[[#This Row],[Risk Close Date]],RiskRegister[[#This Row],[Risk Due Date]])</f>
        <v>0</v>
      </c>
      <c r="AI442" s="79">
        <f>IF(RiskRegister[[#This Row],[Risk-Change-Date]]=0,DATE(2030,1,1),RiskRegister[[#This Row],[Risk-Change-Date]])</f>
        <v>47484</v>
      </c>
      <c r="AJ442" s="22" t="str">
        <f>RiskRegister[[#This Row],[Inherent Impact Level]]&amp;"-"&amp;RiskRegister[[#This Row],[Inherent Likelihood Level]]</f>
        <v>-- Select Impact ----- Select Likelihood --</v>
      </c>
      <c r="AK442" s="22" t="str">
        <f>RiskRegister[[#This Row],[Residual Impact Level]]&amp;"-"&amp;RiskRegister[[#This Row],[Residual Likelihood Level]]</f>
        <v>-- Select Impact ----- Select Likelihood --</v>
      </c>
      <c r="AL442" s="22" t="str">
        <f t="shared" si="12"/>
        <v>Error</v>
      </c>
      <c r="AM442" s="22" t="str">
        <f>IF(RiskRegister[[#This Row],[Risk Status]]="Closed",RiskRegister[[#This Row],[Residual Impact Level]],RiskRegister[[#This Row],[Inherent Impact Level]])</f>
        <v>-- Select Impact --</v>
      </c>
      <c r="AN442" s="22" t="str">
        <f>IF(RiskRegister[[#This Row],[Risk Status]]="Closed",RiskRegister[[#This Row],[Residual Likelihood Level]],RiskRegister[[#This Row],[Inherent Likelihood Level]])</f>
        <v>-- Select Likelihood --</v>
      </c>
      <c r="AO442" s="22" t="str">
        <f>IF(RiskRegister[[#This Row],[Risk Status]]="Closed",RiskRegister[[#This Row],[Residual-I-L-Combo]],RiskRegister[[#This Row],[Inherent-I-L-Combo]])</f>
        <v>-- Select Impact ----- Select Likelihood --</v>
      </c>
      <c r="AP442" s="22" t="str">
        <f t="shared" si="13"/>
        <v>-- Error --</v>
      </c>
    </row>
    <row r="443" spans="1:42" s="18" customFormat="1" ht="64" x14ac:dyDescent="0.2">
      <c r="A443" s="18">
        <v>440</v>
      </c>
      <c r="G443" s="18" t="s">
        <v>87</v>
      </c>
      <c r="I443" s="18" t="s">
        <v>85</v>
      </c>
      <c r="L443" s="18" t="s">
        <v>112</v>
      </c>
      <c r="M443" s="19" t="str">
        <f>VLOOKUP(RiskRegister[[#This Row],[Inherent Impact Level]],'Rating factors'!$F$4:$G$9,2,FALSE)</f>
        <v>--- Error ---</v>
      </c>
      <c r="N443" s="18" t="s">
        <v>89</v>
      </c>
      <c r="O443" s="19" t="str">
        <f>VLOOKUP(RiskRegister[[#This Row],[Inherent Likelihood Level]],'Rating factors'!$F$16:$G$21,2,FALSE)</f>
        <v>--- Error ---</v>
      </c>
      <c r="P443" s="19" t="str">
        <f>IFERROR(VLOOKUP(RiskRegister[[#This Row],[Inherent Risk Rating]],'Rating factors'!$F$30:$G$44,2,FALSE),"-- Error --")</f>
        <v>-- Error --</v>
      </c>
      <c r="Q443" s="19" t="str">
        <f>IFERROR(RiskRegister[[#This Row],[Inherent Impact Rating]]*RiskRegister[[#This Row],[Inherent Likelihood Rating]],"-- Error --")</f>
        <v>-- Error --</v>
      </c>
      <c r="R443" s="18" t="s">
        <v>111</v>
      </c>
      <c r="T443" s="18" t="s">
        <v>112</v>
      </c>
      <c r="U443" s="19" t="str">
        <f>VLOOKUP(RiskRegister[[#This Row],[Residual Impact Level]],'Rating factors'!$F$4:$G$9,2,FALSE)</f>
        <v>--- Error ---</v>
      </c>
      <c r="V443" s="18" t="s">
        <v>89</v>
      </c>
      <c r="W443" s="19" t="str">
        <f>VLOOKUP(RiskRegister[[#This Row],[Residual Likelihood Level]],'Rating factors'!$F$16:$G$21,2,FALSE)</f>
        <v>--- Error ---</v>
      </c>
      <c r="X443" s="19" t="str">
        <f>IFERROR(VLOOKUP(RiskRegister[[#This Row],[Residual Risk Rating]],'Rating factors'!$F$30:$G$44,2,FALSE),"-- Error --")</f>
        <v>-- Error --</v>
      </c>
      <c r="Y443" s="19" t="str">
        <f>IFERROR(RiskRegister[[#This Row],[Residual Impact Rating]]*RiskRegister[[#This Row],[Residual Likelihood Rating]],"-- Error --")</f>
        <v>-- Error --</v>
      </c>
      <c r="Z443" s="18" t="s">
        <v>113</v>
      </c>
      <c r="AB443" s="61"/>
      <c r="AD443" s="22" t="str">
        <f ca="1">IF(ISBLANK(RiskRegister[[#This Row],[Risk Due Date]]), "Missing Risk Due Date", IF(RiskRegister[[#This Row],[Risk Due Date]] &lt; TODAY(), "Overdue", "Not Overdue"))</f>
        <v>Missing Risk Due Date</v>
      </c>
      <c r="AF443" s="22" t="str">
        <f>IF(ISBLANK(RiskRegister[[#This Row],[Risk Due Date]]), "Missing Risk Due Date", TEXT(RiskRegister[[#This Row],[Risk Due Date]], "YYYY-MM"))</f>
        <v>Missing Risk Due Date</v>
      </c>
      <c r="AG443" s="22" t="str">
        <f>IF(RiskRegister[[#This Row],[Created Date]]="","Created Date missing",(TEXT(RiskRegister[[#This Row],[Created Date]],"mmm") &amp; "-" &amp; YEAR(RiskRegister[[#This Row],[Created Date]])))</f>
        <v>Created Date missing</v>
      </c>
      <c r="AH443" s="79">
        <f>IF(RiskRegister[[#This Row],[Risk Status]]="Closed",RiskRegister[[#This Row],[Risk Close Date]],RiskRegister[[#This Row],[Risk Due Date]])</f>
        <v>0</v>
      </c>
      <c r="AI443" s="79">
        <f>IF(RiskRegister[[#This Row],[Risk-Change-Date]]=0,DATE(2030,1,1),RiskRegister[[#This Row],[Risk-Change-Date]])</f>
        <v>47484</v>
      </c>
      <c r="AJ443" s="22" t="str">
        <f>RiskRegister[[#This Row],[Inherent Impact Level]]&amp;"-"&amp;RiskRegister[[#This Row],[Inherent Likelihood Level]]</f>
        <v>-- Select Impact ----- Select Likelihood --</v>
      </c>
      <c r="AK443" s="22" t="str">
        <f>RiskRegister[[#This Row],[Residual Impact Level]]&amp;"-"&amp;RiskRegister[[#This Row],[Residual Likelihood Level]]</f>
        <v>-- Select Impact ----- Select Likelihood --</v>
      </c>
      <c r="AL443" s="22" t="str">
        <f t="shared" si="12"/>
        <v>Error</v>
      </c>
      <c r="AM443" s="22" t="str">
        <f>IF(RiskRegister[[#This Row],[Risk Status]]="Closed",RiskRegister[[#This Row],[Residual Impact Level]],RiskRegister[[#This Row],[Inherent Impact Level]])</f>
        <v>-- Select Impact --</v>
      </c>
      <c r="AN443" s="22" t="str">
        <f>IF(RiskRegister[[#This Row],[Risk Status]]="Closed",RiskRegister[[#This Row],[Residual Likelihood Level]],RiskRegister[[#This Row],[Inherent Likelihood Level]])</f>
        <v>-- Select Likelihood --</v>
      </c>
      <c r="AO443" s="22" t="str">
        <f>IF(RiskRegister[[#This Row],[Risk Status]]="Closed",RiskRegister[[#This Row],[Residual-I-L-Combo]],RiskRegister[[#This Row],[Inherent-I-L-Combo]])</f>
        <v>-- Select Impact ----- Select Likelihood --</v>
      </c>
      <c r="AP443" s="22" t="str">
        <f t="shared" si="13"/>
        <v>-- Error --</v>
      </c>
    </row>
    <row r="444" spans="1:42" s="18" customFormat="1" ht="64" x14ac:dyDescent="0.2">
      <c r="A444" s="18">
        <v>441</v>
      </c>
      <c r="G444" s="18" t="s">
        <v>87</v>
      </c>
      <c r="I444" s="18" t="s">
        <v>85</v>
      </c>
      <c r="L444" s="18" t="s">
        <v>112</v>
      </c>
      <c r="M444" s="19" t="str">
        <f>VLOOKUP(RiskRegister[[#This Row],[Inherent Impact Level]],'Rating factors'!$F$4:$G$9,2,FALSE)</f>
        <v>--- Error ---</v>
      </c>
      <c r="N444" s="18" t="s">
        <v>89</v>
      </c>
      <c r="O444" s="19" t="str">
        <f>VLOOKUP(RiskRegister[[#This Row],[Inherent Likelihood Level]],'Rating factors'!$F$16:$G$21,2,FALSE)</f>
        <v>--- Error ---</v>
      </c>
      <c r="P444" s="19" t="str">
        <f>IFERROR(VLOOKUP(RiskRegister[[#This Row],[Inherent Risk Rating]],'Rating factors'!$F$30:$G$44,2,FALSE),"-- Error --")</f>
        <v>-- Error --</v>
      </c>
      <c r="Q444" s="19" t="str">
        <f>IFERROR(RiskRegister[[#This Row],[Inherent Impact Rating]]*RiskRegister[[#This Row],[Inherent Likelihood Rating]],"-- Error --")</f>
        <v>-- Error --</v>
      </c>
      <c r="R444" s="18" t="s">
        <v>111</v>
      </c>
      <c r="T444" s="18" t="s">
        <v>112</v>
      </c>
      <c r="U444" s="19" t="str">
        <f>VLOOKUP(RiskRegister[[#This Row],[Residual Impact Level]],'Rating factors'!$F$4:$G$9,2,FALSE)</f>
        <v>--- Error ---</v>
      </c>
      <c r="V444" s="18" t="s">
        <v>89</v>
      </c>
      <c r="W444" s="19" t="str">
        <f>VLOOKUP(RiskRegister[[#This Row],[Residual Likelihood Level]],'Rating factors'!$F$16:$G$21,2,FALSE)</f>
        <v>--- Error ---</v>
      </c>
      <c r="X444" s="19" t="str">
        <f>IFERROR(VLOOKUP(RiskRegister[[#This Row],[Residual Risk Rating]],'Rating factors'!$F$30:$G$44,2,FALSE),"-- Error --")</f>
        <v>-- Error --</v>
      </c>
      <c r="Y444" s="19" t="str">
        <f>IFERROR(RiskRegister[[#This Row],[Residual Impact Rating]]*RiskRegister[[#This Row],[Residual Likelihood Rating]],"-- Error --")</f>
        <v>-- Error --</v>
      </c>
      <c r="Z444" s="18" t="s">
        <v>113</v>
      </c>
      <c r="AB444" s="61"/>
      <c r="AD444" s="22" t="str">
        <f ca="1">IF(ISBLANK(RiskRegister[[#This Row],[Risk Due Date]]), "Missing Risk Due Date", IF(RiskRegister[[#This Row],[Risk Due Date]] &lt; TODAY(), "Overdue", "Not Overdue"))</f>
        <v>Missing Risk Due Date</v>
      </c>
      <c r="AF444" s="22" t="str">
        <f>IF(ISBLANK(RiskRegister[[#This Row],[Risk Due Date]]), "Missing Risk Due Date", TEXT(RiskRegister[[#This Row],[Risk Due Date]], "YYYY-MM"))</f>
        <v>Missing Risk Due Date</v>
      </c>
      <c r="AG444" s="22" t="str">
        <f>IF(RiskRegister[[#This Row],[Created Date]]="","Created Date missing",(TEXT(RiskRegister[[#This Row],[Created Date]],"mmm") &amp; "-" &amp; YEAR(RiskRegister[[#This Row],[Created Date]])))</f>
        <v>Created Date missing</v>
      </c>
      <c r="AH444" s="79">
        <f>IF(RiskRegister[[#This Row],[Risk Status]]="Closed",RiskRegister[[#This Row],[Risk Close Date]],RiskRegister[[#This Row],[Risk Due Date]])</f>
        <v>0</v>
      </c>
      <c r="AI444" s="79">
        <f>IF(RiskRegister[[#This Row],[Risk-Change-Date]]=0,DATE(2030,1,1),RiskRegister[[#This Row],[Risk-Change-Date]])</f>
        <v>47484</v>
      </c>
      <c r="AJ444" s="22" t="str">
        <f>RiskRegister[[#This Row],[Inherent Impact Level]]&amp;"-"&amp;RiskRegister[[#This Row],[Inherent Likelihood Level]]</f>
        <v>-- Select Impact ----- Select Likelihood --</v>
      </c>
      <c r="AK444" s="22" t="str">
        <f>RiskRegister[[#This Row],[Residual Impact Level]]&amp;"-"&amp;RiskRegister[[#This Row],[Residual Likelihood Level]]</f>
        <v>-- Select Impact ----- Select Likelihood --</v>
      </c>
      <c r="AL444" s="22" t="str">
        <f t="shared" si="12"/>
        <v>Error</v>
      </c>
      <c r="AM444" s="22" t="str">
        <f>IF(RiskRegister[[#This Row],[Risk Status]]="Closed",RiskRegister[[#This Row],[Residual Impact Level]],RiskRegister[[#This Row],[Inherent Impact Level]])</f>
        <v>-- Select Impact --</v>
      </c>
      <c r="AN444" s="22" t="str">
        <f>IF(RiskRegister[[#This Row],[Risk Status]]="Closed",RiskRegister[[#This Row],[Residual Likelihood Level]],RiskRegister[[#This Row],[Inherent Likelihood Level]])</f>
        <v>-- Select Likelihood --</v>
      </c>
      <c r="AO444" s="22" t="str">
        <f>IF(RiskRegister[[#This Row],[Risk Status]]="Closed",RiskRegister[[#This Row],[Residual-I-L-Combo]],RiskRegister[[#This Row],[Inherent-I-L-Combo]])</f>
        <v>-- Select Impact ----- Select Likelihood --</v>
      </c>
      <c r="AP444" s="22" t="str">
        <f t="shared" si="13"/>
        <v>-- Error --</v>
      </c>
    </row>
    <row r="445" spans="1:42" s="18" customFormat="1" ht="64" x14ac:dyDescent="0.2">
      <c r="A445" s="18">
        <v>442</v>
      </c>
      <c r="G445" s="18" t="s">
        <v>87</v>
      </c>
      <c r="I445" s="18" t="s">
        <v>85</v>
      </c>
      <c r="L445" s="18" t="s">
        <v>112</v>
      </c>
      <c r="M445" s="19" t="str">
        <f>VLOOKUP(RiskRegister[[#This Row],[Inherent Impact Level]],'Rating factors'!$F$4:$G$9,2,FALSE)</f>
        <v>--- Error ---</v>
      </c>
      <c r="N445" s="18" t="s">
        <v>89</v>
      </c>
      <c r="O445" s="19" t="str">
        <f>VLOOKUP(RiskRegister[[#This Row],[Inherent Likelihood Level]],'Rating factors'!$F$16:$G$21,2,FALSE)</f>
        <v>--- Error ---</v>
      </c>
      <c r="P445" s="19" t="str">
        <f>IFERROR(VLOOKUP(RiskRegister[[#This Row],[Inherent Risk Rating]],'Rating factors'!$F$30:$G$44,2,FALSE),"-- Error --")</f>
        <v>-- Error --</v>
      </c>
      <c r="Q445" s="19" t="str">
        <f>IFERROR(RiskRegister[[#This Row],[Inherent Impact Rating]]*RiskRegister[[#This Row],[Inherent Likelihood Rating]],"-- Error --")</f>
        <v>-- Error --</v>
      </c>
      <c r="R445" s="18" t="s">
        <v>111</v>
      </c>
      <c r="T445" s="18" t="s">
        <v>112</v>
      </c>
      <c r="U445" s="19" t="str">
        <f>VLOOKUP(RiskRegister[[#This Row],[Residual Impact Level]],'Rating factors'!$F$4:$G$9,2,FALSE)</f>
        <v>--- Error ---</v>
      </c>
      <c r="V445" s="18" t="s">
        <v>89</v>
      </c>
      <c r="W445" s="19" t="str">
        <f>VLOOKUP(RiskRegister[[#This Row],[Residual Likelihood Level]],'Rating factors'!$F$16:$G$21,2,FALSE)</f>
        <v>--- Error ---</v>
      </c>
      <c r="X445" s="19" t="str">
        <f>IFERROR(VLOOKUP(RiskRegister[[#This Row],[Residual Risk Rating]],'Rating factors'!$F$30:$G$44,2,FALSE),"-- Error --")</f>
        <v>-- Error --</v>
      </c>
      <c r="Y445" s="19" t="str">
        <f>IFERROR(RiskRegister[[#This Row],[Residual Impact Rating]]*RiskRegister[[#This Row],[Residual Likelihood Rating]],"-- Error --")</f>
        <v>-- Error --</v>
      </c>
      <c r="Z445" s="18" t="s">
        <v>113</v>
      </c>
      <c r="AB445" s="61"/>
      <c r="AD445" s="22" t="str">
        <f ca="1">IF(ISBLANK(RiskRegister[[#This Row],[Risk Due Date]]), "Missing Risk Due Date", IF(RiskRegister[[#This Row],[Risk Due Date]] &lt; TODAY(), "Overdue", "Not Overdue"))</f>
        <v>Missing Risk Due Date</v>
      </c>
      <c r="AF445" s="22" t="str">
        <f>IF(ISBLANK(RiskRegister[[#This Row],[Risk Due Date]]), "Missing Risk Due Date", TEXT(RiskRegister[[#This Row],[Risk Due Date]], "YYYY-MM"))</f>
        <v>Missing Risk Due Date</v>
      </c>
      <c r="AG445" s="22" t="str">
        <f>IF(RiskRegister[[#This Row],[Created Date]]="","Created Date missing",(TEXT(RiskRegister[[#This Row],[Created Date]],"mmm") &amp; "-" &amp; YEAR(RiskRegister[[#This Row],[Created Date]])))</f>
        <v>Created Date missing</v>
      </c>
      <c r="AH445" s="79">
        <f>IF(RiskRegister[[#This Row],[Risk Status]]="Closed",RiskRegister[[#This Row],[Risk Close Date]],RiskRegister[[#This Row],[Risk Due Date]])</f>
        <v>0</v>
      </c>
      <c r="AI445" s="79">
        <f>IF(RiskRegister[[#This Row],[Risk-Change-Date]]=0,DATE(2030,1,1),RiskRegister[[#This Row],[Risk-Change-Date]])</f>
        <v>47484</v>
      </c>
      <c r="AJ445" s="22" t="str">
        <f>RiskRegister[[#This Row],[Inherent Impact Level]]&amp;"-"&amp;RiskRegister[[#This Row],[Inherent Likelihood Level]]</f>
        <v>-- Select Impact ----- Select Likelihood --</v>
      </c>
      <c r="AK445" s="22" t="str">
        <f>RiskRegister[[#This Row],[Residual Impact Level]]&amp;"-"&amp;RiskRegister[[#This Row],[Residual Likelihood Level]]</f>
        <v>-- Select Impact ----- Select Likelihood --</v>
      </c>
      <c r="AL445" s="22" t="str">
        <f t="shared" si="12"/>
        <v>Error</v>
      </c>
      <c r="AM445" s="22" t="str">
        <f>IF(RiskRegister[[#This Row],[Risk Status]]="Closed",RiskRegister[[#This Row],[Residual Impact Level]],RiskRegister[[#This Row],[Inherent Impact Level]])</f>
        <v>-- Select Impact --</v>
      </c>
      <c r="AN445" s="22" t="str">
        <f>IF(RiskRegister[[#This Row],[Risk Status]]="Closed",RiskRegister[[#This Row],[Residual Likelihood Level]],RiskRegister[[#This Row],[Inherent Likelihood Level]])</f>
        <v>-- Select Likelihood --</v>
      </c>
      <c r="AO445" s="22" t="str">
        <f>IF(RiskRegister[[#This Row],[Risk Status]]="Closed",RiskRegister[[#This Row],[Residual-I-L-Combo]],RiskRegister[[#This Row],[Inherent-I-L-Combo]])</f>
        <v>-- Select Impact ----- Select Likelihood --</v>
      </c>
      <c r="AP445" s="22" t="str">
        <f t="shared" si="13"/>
        <v>-- Error --</v>
      </c>
    </row>
    <row r="446" spans="1:42" s="18" customFormat="1" ht="64" x14ac:dyDescent="0.2">
      <c r="A446" s="18">
        <v>443</v>
      </c>
      <c r="G446" s="18" t="s">
        <v>87</v>
      </c>
      <c r="I446" s="18" t="s">
        <v>85</v>
      </c>
      <c r="L446" s="18" t="s">
        <v>112</v>
      </c>
      <c r="M446" s="19" t="str">
        <f>VLOOKUP(RiskRegister[[#This Row],[Inherent Impact Level]],'Rating factors'!$F$4:$G$9,2,FALSE)</f>
        <v>--- Error ---</v>
      </c>
      <c r="N446" s="18" t="s">
        <v>89</v>
      </c>
      <c r="O446" s="19" t="str">
        <f>VLOOKUP(RiskRegister[[#This Row],[Inherent Likelihood Level]],'Rating factors'!$F$16:$G$21,2,FALSE)</f>
        <v>--- Error ---</v>
      </c>
      <c r="P446" s="19" t="str">
        <f>IFERROR(VLOOKUP(RiskRegister[[#This Row],[Inherent Risk Rating]],'Rating factors'!$F$30:$G$44,2,FALSE),"-- Error --")</f>
        <v>-- Error --</v>
      </c>
      <c r="Q446" s="19" t="str">
        <f>IFERROR(RiskRegister[[#This Row],[Inherent Impact Rating]]*RiskRegister[[#This Row],[Inherent Likelihood Rating]],"-- Error --")</f>
        <v>-- Error --</v>
      </c>
      <c r="R446" s="18" t="s">
        <v>111</v>
      </c>
      <c r="T446" s="18" t="s">
        <v>112</v>
      </c>
      <c r="U446" s="19" t="str">
        <f>VLOOKUP(RiskRegister[[#This Row],[Residual Impact Level]],'Rating factors'!$F$4:$G$9,2,FALSE)</f>
        <v>--- Error ---</v>
      </c>
      <c r="V446" s="18" t="s">
        <v>89</v>
      </c>
      <c r="W446" s="19" t="str">
        <f>VLOOKUP(RiskRegister[[#This Row],[Residual Likelihood Level]],'Rating factors'!$F$16:$G$21,2,FALSE)</f>
        <v>--- Error ---</v>
      </c>
      <c r="X446" s="19" t="str">
        <f>IFERROR(VLOOKUP(RiskRegister[[#This Row],[Residual Risk Rating]],'Rating factors'!$F$30:$G$44,2,FALSE),"-- Error --")</f>
        <v>-- Error --</v>
      </c>
      <c r="Y446" s="19" t="str">
        <f>IFERROR(RiskRegister[[#This Row],[Residual Impact Rating]]*RiskRegister[[#This Row],[Residual Likelihood Rating]],"-- Error --")</f>
        <v>-- Error --</v>
      </c>
      <c r="Z446" s="18" t="s">
        <v>113</v>
      </c>
      <c r="AB446" s="61"/>
      <c r="AD446" s="22" t="str">
        <f ca="1">IF(ISBLANK(RiskRegister[[#This Row],[Risk Due Date]]), "Missing Risk Due Date", IF(RiskRegister[[#This Row],[Risk Due Date]] &lt; TODAY(), "Overdue", "Not Overdue"))</f>
        <v>Missing Risk Due Date</v>
      </c>
      <c r="AF446" s="22" t="str">
        <f>IF(ISBLANK(RiskRegister[[#This Row],[Risk Due Date]]), "Missing Risk Due Date", TEXT(RiskRegister[[#This Row],[Risk Due Date]], "YYYY-MM"))</f>
        <v>Missing Risk Due Date</v>
      </c>
      <c r="AG446" s="22" t="str">
        <f>IF(RiskRegister[[#This Row],[Created Date]]="","Created Date missing",(TEXT(RiskRegister[[#This Row],[Created Date]],"mmm") &amp; "-" &amp; YEAR(RiskRegister[[#This Row],[Created Date]])))</f>
        <v>Created Date missing</v>
      </c>
      <c r="AH446" s="79">
        <f>IF(RiskRegister[[#This Row],[Risk Status]]="Closed",RiskRegister[[#This Row],[Risk Close Date]],RiskRegister[[#This Row],[Risk Due Date]])</f>
        <v>0</v>
      </c>
      <c r="AI446" s="79">
        <f>IF(RiskRegister[[#This Row],[Risk-Change-Date]]=0,DATE(2030,1,1),RiskRegister[[#This Row],[Risk-Change-Date]])</f>
        <v>47484</v>
      </c>
      <c r="AJ446" s="22" t="str">
        <f>RiskRegister[[#This Row],[Inherent Impact Level]]&amp;"-"&amp;RiskRegister[[#This Row],[Inherent Likelihood Level]]</f>
        <v>-- Select Impact ----- Select Likelihood --</v>
      </c>
      <c r="AK446" s="22" t="str">
        <f>RiskRegister[[#This Row],[Residual Impact Level]]&amp;"-"&amp;RiskRegister[[#This Row],[Residual Likelihood Level]]</f>
        <v>-- Select Impact ----- Select Likelihood --</v>
      </c>
      <c r="AL446" s="22" t="str">
        <f t="shared" si="12"/>
        <v>Error</v>
      </c>
      <c r="AM446" s="22" t="str">
        <f>IF(RiskRegister[[#This Row],[Risk Status]]="Closed",RiskRegister[[#This Row],[Residual Impact Level]],RiskRegister[[#This Row],[Inherent Impact Level]])</f>
        <v>-- Select Impact --</v>
      </c>
      <c r="AN446" s="22" t="str">
        <f>IF(RiskRegister[[#This Row],[Risk Status]]="Closed",RiskRegister[[#This Row],[Residual Likelihood Level]],RiskRegister[[#This Row],[Inherent Likelihood Level]])</f>
        <v>-- Select Likelihood --</v>
      </c>
      <c r="AO446" s="22" t="str">
        <f>IF(RiskRegister[[#This Row],[Risk Status]]="Closed",RiskRegister[[#This Row],[Residual-I-L-Combo]],RiskRegister[[#This Row],[Inherent-I-L-Combo]])</f>
        <v>-- Select Impact ----- Select Likelihood --</v>
      </c>
      <c r="AP446" s="22" t="str">
        <f t="shared" si="13"/>
        <v>-- Error --</v>
      </c>
    </row>
    <row r="447" spans="1:42" s="18" customFormat="1" ht="64" x14ac:dyDescent="0.2">
      <c r="A447" s="18">
        <v>444</v>
      </c>
      <c r="G447" s="18" t="s">
        <v>87</v>
      </c>
      <c r="I447" s="18" t="s">
        <v>85</v>
      </c>
      <c r="L447" s="18" t="s">
        <v>112</v>
      </c>
      <c r="M447" s="19" t="str">
        <f>VLOOKUP(RiskRegister[[#This Row],[Inherent Impact Level]],'Rating factors'!$F$4:$G$9,2,FALSE)</f>
        <v>--- Error ---</v>
      </c>
      <c r="N447" s="18" t="s">
        <v>89</v>
      </c>
      <c r="O447" s="19" t="str">
        <f>VLOOKUP(RiskRegister[[#This Row],[Inherent Likelihood Level]],'Rating factors'!$F$16:$G$21,2,FALSE)</f>
        <v>--- Error ---</v>
      </c>
      <c r="P447" s="19" t="str">
        <f>IFERROR(VLOOKUP(RiskRegister[[#This Row],[Inherent Risk Rating]],'Rating factors'!$F$30:$G$44,2,FALSE),"-- Error --")</f>
        <v>-- Error --</v>
      </c>
      <c r="Q447" s="19" t="str">
        <f>IFERROR(RiskRegister[[#This Row],[Inherent Impact Rating]]*RiskRegister[[#This Row],[Inherent Likelihood Rating]],"-- Error --")</f>
        <v>-- Error --</v>
      </c>
      <c r="R447" s="18" t="s">
        <v>111</v>
      </c>
      <c r="T447" s="18" t="s">
        <v>112</v>
      </c>
      <c r="U447" s="19" t="str">
        <f>VLOOKUP(RiskRegister[[#This Row],[Residual Impact Level]],'Rating factors'!$F$4:$G$9,2,FALSE)</f>
        <v>--- Error ---</v>
      </c>
      <c r="V447" s="18" t="s">
        <v>89</v>
      </c>
      <c r="W447" s="19" t="str">
        <f>VLOOKUP(RiskRegister[[#This Row],[Residual Likelihood Level]],'Rating factors'!$F$16:$G$21,2,FALSE)</f>
        <v>--- Error ---</v>
      </c>
      <c r="X447" s="19" t="str">
        <f>IFERROR(VLOOKUP(RiskRegister[[#This Row],[Residual Risk Rating]],'Rating factors'!$F$30:$G$44,2,FALSE),"-- Error --")</f>
        <v>-- Error --</v>
      </c>
      <c r="Y447" s="19" t="str">
        <f>IFERROR(RiskRegister[[#This Row],[Residual Impact Rating]]*RiskRegister[[#This Row],[Residual Likelihood Rating]],"-- Error --")</f>
        <v>-- Error --</v>
      </c>
      <c r="Z447" s="18" t="s">
        <v>113</v>
      </c>
      <c r="AB447" s="61"/>
      <c r="AD447" s="22" t="str">
        <f ca="1">IF(ISBLANK(RiskRegister[[#This Row],[Risk Due Date]]), "Missing Risk Due Date", IF(RiskRegister[[#This Row],[Risk Due Date]] &lt; TODAY(), "Overdue", "Not Overdue"))</f>
        <v>Missing Risk Due Date</v>
      </c>
      <c r="AF447" s="22" t="str">
        <f>IF(ISBLANK(RiskRegister[[#This Row],[Risk Due Date]]), "Missing Risk Due Date", TEXT(RiskRegister[[#This Row],[Risk Due Date]], "YYYY-MM"))</f>
        <v>Missing Risk Due Date</v>
      </c>
      <c r="AG447" s="22" t="str">
        <f>IF(RiskRegister[[#This Row],[Created Date]]="","Created Date missing",(TEXT(RiskRegister[[#This Row],[Created Date]],"mmm") &amp; "-" &amp; YEAR(RiskRegister[[#This Row],[Created Date]])))</f>
        <v>Created Date missing</v>
      </c>
      <c r="AH447" s="79">
        <f>IF(RiskRegister[[#This Row],[Risk Status]]="Closed",RiskRegister[[#This Row],[Risk Close Date]],RiskRegister[[#This Row],[Risk Due Date]])</f>
        <v>0</v>
      </c>
      <c r="AI447" s="79">
        <f>IF(RiskRegister[[#This Row],[Risk-Change-Date]]=0,DATE(2030,1,1),RiskRegister[[#This Row],[Risk-Change-Date]])</f>
        <v>47484</v>
      </c>
      <c r="AJ447" s="22" t="str">
        <f>RiskRegister[[#This Row],[Inherent Impact Level]]&amp;"-"&amp;RiskRegister[[#This Row],[Inherent Likelihood Level]]</f>
        <v>-- Select Impact ----- Select Likelihood --</v>
      </c>
      <c r="AK447" s="22" t="str">
        <f>RiskRegister[[#This Row],[Residual Impact Level]]&amp;"-"&amp;RiskRegister[[#This Row],[Residual Likelihood Level]]</f>
        <v>-- Select Impact ----- Select Likelihood --</v>
      </c>
      <c r="AL447" s="22" t="str">
        <f t="shared" si="12"/>
        <v>Error</v>
      </c>
      <c r="AM447" s="22" t="str">
        <f>IF(RiskRegister[[#This Row],[Risk Status]]="Closed",RiskRegister[[#This Row],[Residual Impact Level]],RiskRegister[[#This Row],[Inherent Impact Level]])</f>
        <v>-- Select Impact --</v>
      </c>
      <c r="AN447" s="22" t="str">
        <f>IF(RiskRegister[[#This Row],[Risk Status]]="Closed",RiskRegister[[#This Row],[Residual Likelihood Level]],RiskRegister[[#This Row],[Inherent Likelihood Level]])</f>
        <v>-- Select Likelihood --</v>
      </c>
      <c r="AO447" s="22" t="str">
        <f>IF(RiskRegister[[#This Row],[Risk Status]]="Closed",RiskRegister[[#This Row],[Residual-I-L-Combo]],RiskRegister[[#This Row],[Inherent-I-L-Combo]])</f>
        <v>-- Select Impact ----- Select Likelihood --</v>
      </c>
      <c r="AP447" s="22" t="str">
        <f t="shared" si="13"/>
        <v>-- Error --</v>
      </c>
    </row>
    <row r="448" spans="1:42" s="18" customFormat="1" ht="64" x14ac:dyDescent="0.2">
      <c r="A448" s="18">
        <v>445</v>
      </c>
      <c r="G448" s="18" t="s">
        <v>87</v>
      </c>
      <c r="I448" s="18" t="s">
        <v>85</v>
      </c>
      <c r="L448" s="18" t="s">
        <v>112</v>
      </c>
      <c r="M448" s="19" t="str">
        <f>VLOOKUP(RiskRegister[[#This Row],[Inherent Impact Level]],'Rating factors'!$F$4:$G$9,2,FALSE)</f>
        <v>--- Error ---</v>
      </c>
      <c r="N448" s="18" t="s">
        <v>89</v>
      </c>
      <c r="O448" s="19" t="str">
        <f>VLOOKUP(RiskRegister[[#This Row],[Inherent Likelihood Level]],'Rating factors'!$F$16:$G$21,2,FALSE)</f>
        <v>--- Error ---</v>
      </c>
      <c r="P448" s="19" t="str">
        <f>IFERROR(VLOOKUP(RiskRegister[[#This Row],[Inherent Risk Rating]],'Rating factors'!$F$30:$G$44,2,FALSE),"-- Error --")</f>
        <v>-- Error --</v>
      </c>
      <c r="Q448" s="19" t="str">
        <f>IFERROR(RiskRegister[[#This Row],[Inherent Impact Rating]]*RiskRegister[[#This Row],[Inherent Likelihood Rating]],"-- Error --")</f>
        <v>-- Error --</v>
      </c>
      <c r="R448" s="18" t="s">
        <v>111</v>
      </c>
      <c r="T448" s="18" t="s">
        <v>112</v>
      </c>
      <c r="U448" s="19" t="str">
        <f>VLOOKUP(RiskRegister[[#This Row],[Residual Impact Level]],'Rating factors'!$F$4:$G$9,2,FALSE)</f>
        <v>--- Error ---</v>
      </c>
      <c r="V448" s="18" t="s">
        <v>89</v>
      </c>
      <c r="W448" s="19" t="str">
        <f>VLOOKUP(RiskRegister[[#This Row],[Residual Likelihood Level]],'Rating factors'!$F$16:$G$21,2,FALSE)</f>
        <v>--- Error ---</v>
      </c>
      <c r="X448" s="19" t="str">
        <f>IFERROR(VLOOKUP(RiskRegister[[#This Row],[Residual Risk Rating]],'Rating factors'!$F$30:$G$44,2,FALSE),"-- Error --")</f>
        <v>-- Error --</v>
      </c>
      <c r="Y448" s="19" t="str">
        <f>IFERROR(RiskRegister[[#This Row],[Residual Impact Rating]]*RiskRegister[[#This Row],[Residual Likelihood Rating]],"-- Error --")</f>
        <v>-- Error --</v>
      </c>
      <c r="Z448" s="18" t="s">
        <v>113</v>
      </c>
      <c r="AB448" s="61"/>
      <c r="AD448" s="22" t="str">
        <f ca="1">IF(ISBLANK(RiskRegister[[#This Row],[Risk Due Date]]), "Missing Risk Due Date", IF(RiskRegister[[#This Row],[Risk Due Date]] &lt; TODAY(), "Overdue", "Not Overdue"))</f>
        <v>Missing Risk Due Date</v>
      </c>
      <c r="AF448" s="22" t="str">
        <f>IF(ISBLANK(RiskRegister[[#This Row],[Risk Due Date]]), "Missing Risk Due Date", TEXT(RiskRegister[[#This Row],[Risk Due Date]], "YYYY-MM"))</f>
        <v>Missing Risk Due Date</v>
      </c>
      <c r="AG448" s="22" t="str">
        <f>IF(RiskRegister[[#This Row],[Created Date]]="","Created Date missing",(TEXT(RiskRegister[[#This Row],[Created Date]],"mmm") &amp; "-" &amp; YEAR(RiskRegister[[#This Row],[Created Date]])))</f>
        <v>Created Date missing</v>
      </c>
      <c r="AH448" s="79">
        <f>IF(RiskRegister[[#This Row],[Risk Status]]="Closed",RiskRegister[[#This Row],[Risk Close Date]],RiskRegister[[#This Row],[Risk Due Date]])</f>
        <v>0</v>
      </c>
      <c r="AI448" s="79">
        <f>IF(RiskRegister[[#This Row],[Risk-Change-Date]]=0,DATE(2030,1,1),RiskRegister[[#This Row],[Risk-Change-Date]])</f>
        <v>47484</v>
      </c>
      <c r="AJ448" s="22" t="str">
        <f>RiskRegister[[#This Row],[Inherent Impact Level]]&amp;"-"&amp;RiskRegister[[#This Row],[Inherent Likelihood Level]]</f>
        <v>-- Select Impact ----- Select Likelihood --</v>
      </c>
      <c r="AK448" s="22" t="str">
        <f>RiskRegister[[#This Row],[Residual Impact Level]]&amp;"-"&amp;RiskRegister[[#This Row],[Residual Likelihood Level]]</f>
        <v>-- Select Impact ----- Select Likelihood --</v>
      </c>
      <c r="AL448" s="22" t="str">
        <f t="shared" si="12"/>
        <v>Error</v>
      </c>
      <c r="AM448" s="22" t="str">
        <f>IF(RiskRegister[[#This Row],[Risk Status]]="Closed",RiskRegister[[#This Row],[Residual Impact Level]],RiskRegister[[#This Row],[Inherent Impact Level]])</f>
        <v>-- Select Impact --</v>
      </c>
      <c r="AN448" s="22" t="str">
        <f>IF(RiskRegister[[#This Row],[Risk Status]]="Closed",RiskRegister[[#This Row],[Residual Likelihood Level]],RiskRegister[[#This Row],[Inherent Likelihood Level]])</f>
        <v>-- Select Likelihood --</v>
      </c>
      <c r="AO448" s="22" t="str">
        <f>IF(RiskRegister[[#This Row],[Risk Status]]="Closed",RiskRegister[[#This Row],[Residual-I-L-Combo]],RiskRegister[[#This Row],[Inherent-I-L-Combo]])</f>
        <v>-- Select Impact ----- Select Likelihood --</v>
      </c>
      <c r="AP448" s="22" t="str">
        <f t="shared" si="13"/>
        <v>-- Error --</v>
      </c>
    </row>
    <row r="449" spans="1:42" s="18" customFormat="1" ht="64" x14ac:dyDescent="0.2">
      <c r="A449" s="18">
        <v>446</v>
      </c>
      <c r="G449" s="18" t="s">
        <v>87</v>
      </c>
      <c r="I449" s="18" t="s">
        <v>85</v>
      </c>
      <c r="L449" s="18" t="s">
        <v>112</v>
      </c>
      <c r="M449" s="19" t="str">
        <f>VLOOKUP(RiskRegister[[#This Row],[Inherent Impact Level]],'Rating factors'!$F$4:$G$9,2,FALSE)</f>
        <v>--- Error ---</v>
      </c>
      <c r="N449" s="18" t="s">
        <v>89</v>
      </c>
      <c r="O449" s="19" t="str">
        <f>VLOOKUP(RiskRegister[[#This Row],[Inherent Likelihood Level]],'Rating factors'!$F$16:$G$21,2,FALSE)</f>
        <v>--- Error ---</v>
      </c>
      <c r="P449" s="19" t="str">
        <f>IFERROR(VLOOKUP(RiskRegister[[#This Row],[Inherent Risk Rating]],'Rating factors'!$F$30:$G$44,2,FALSE),"-- Error --")</f>
        <v>-- Error --</v>
      </c>
      <c r="Q449" s="19" t="str">
        <f>IFERROR(RiskRegister[[#This Row],[Inherent Impact Rating]]*RiskRegister[[#This Row],[Inherent Likelihood Rating]],"-- Error --")</f>
        <v>-- Error --</v>
      </c>
      <c r="R449" s="18" t="s">
        <v>111</v>
      </c>
      <c r="T449" s="18" t="s">
        <v>112</v>
      </c>
      <c r="U449" s="19" t="str">
        <f>VLOOKUP(RiskRegister[[#This Row],[Residual Impact Level]],'Rating factors'!$F$4:$G$9,2,FALSE)</f>
        <v>--- Error ---</v>
      </c>
      <c r="V449" s="18" t="s">
        <v>89</v>
      </c>
      <c r="W449" s="19" t="str">
        <f>VLOOKUP(RiskRegister[[#This Row],[Residual Likelihood Level]],'Rating factors'!$F$16:$G$21,2,FALSE)</f>
        <v>--- Error ---</v>
      </c>
      <c r="X449" s="19" t="str">
        <f>IFERROR(VLOOKUP(RiskRegister[[#This Row],[Residual Risk Rating]],'Rating factors'!$F$30:$G$44,2,FALSE),"-- Error --")</f>
        <v>-- Error --</v>
      </c>
      <c r="Y449" s="19" t="str">
        <f>IFERROR(RiskRegister[[#This Row],[Residual Impact Rating]]*RiskRegister[[#This Row],[Residual Likelihood Rating]],"-- Error --")</f>
        <v>-- Error --</v>
      </c>
      <c r="Z449" s="18" t="s">
        <v>113</v>
      </c>
      <c r="AB449" s="61"/>
      <c r="AD449" s="22" t="str">
        <f ca="1">IF(ISBLANK(RiskRegister[[#This Row],[Risk Due Date]]), "Missing Risk Due Date", IF(RiskRegister[[#This Row],[Risk Due Date]] &lt; TODAY(), "Overdue", "Not Overdue"))</f>
        <v>Missing Risk Due Date</v>
      </c>
      <c r="AF449" s="22" t="str">
        <f>IF(ISBLANK(RiskRegister[[#This Row],[Risk Due Date]]), "Missing Risk Due Date", TEXT(RiskRegister[[#This Row],[Risk Due Date]], "YYYY-MM"))</f>
        <v>Missing Risk Due Date</v>
      </c>
      <c r="AG449" s="22" t="str">
        <f>IF(RiskRegister[[#This Row],[Created Date]]="","Created Date missing",(TEXT(RiskRegister[[#This Row],[Created Date]],"mmm") &amp; "-" &amp; YEAR(RiskRegister[[#This Row],[Created Date]])))</f>
        <v>Created Date missing</v>
      </c>
      <c r="AH449" s="79">
        <f>IF(RiskRegister[[#This Row],[Risk Status]]="Closed",RiskRegister[[#This Row],[Risk Close Date]],RiskRegister[[#This Row],[Risk Due Date]])</f>
        <v>0</v>
      </c>
      <c r="AI449" s="79">
        <f>IF(RiskRegister[[#This Row],[Risk-Change-Date]]=0,DATE(2030,1,1),RiskRegister[[#This Row],[Risk-Change-Date]])</f>
        <v>47484</v>
      </c>
      <c r="AJ449" s="22" t="str">
        <f>RiskRegister[[#This Row],[Inherent Impact Level]]&amp;"-"&amp;RiskRegister[[#This Row],[Inherent Likelihood Level]]</f>
        <v>-- Select Impact ----- Select Likelihood --</v>
      </c>
      <c r="AK449" s="22" t="str">
        <f>RiskRegister[[#This Row],[Residual Impact Level]]&amp;"-"&amp;RiskRegister[[#This Row],[Residual Likelihood Level]]</f>
        <v>-- Select Impact ----- Select Likelihood --</v>
      </c>
      <c r="AL449" s="22" t="str">
        <f t="shared" si="12"/>
        <v>Error</v>
      </c>
      <c r="AM449" s="22" t="str">
        <f>IF(RiskRegister[[#This Row],[Risk Status]]="Closed",RiskRegister[[#This Row],[Residual Impact Level]],RiskRegister[[#This Row],[Inherent Impact Level]])</f>
        <v>-- Select Impact --</v>
      </c>
      <c r="AN449" s="22" t="str">
        <f>IF(RiskRegister[[#This Row],[Risk Status]]="Closed",RiskRegister[[#This Row],[Residual Likelihood Level]],RiskRegister[[#This Row],[Inherent Likelihood Level]])</f>
        <v>-- Select Likelihood --</v>
      </c>
      <c r="AO449" s="22" t="str">
        <f>IF(RiskRegister[[#This Row],[Risk Status]]="Closed",RiskRegister[[#This Row],[Residual-I-L-Combo]],RiskRegister[[#This Row],[Inherent-I-L-Combo]])</f>
        <v>-- Select Impact ----- Select Likelihood --</v>
      </c>
      <c r="AP449" s="22" t="str">
        <f t="shared" si="13"/>
        <v>-- Error --</v>
      </c>
    </row>
    <row r="450" spans="1:42" s="18" customFormat="1" ht="64" x14ac:dyDescent="0.2">
      <c r="A450" s="18">
        <v>447</v>
      </c>
      <c r="G450" s="18" t="s">
        <v>87</v>
      </c>
      <c r="I450" s="18" t="s">
        <v>85</v>
      </c>
      <c r="L450" s="18" t="s">
        <v>112</v>
      </c>
      <c r="M450" s="19" t="str">
        <f>VLOOKUP(RiskRegister[[#This Row],[Inherent Impact Level]],'Rating factors'!$F$4:$G$9,2,FALSE)</f>
        <v>--- Error ---</v>
      </c>
      <c r="N450" s="18" t="s">
        <v>89</v>
      </c>
      <c r="O450" s="19" t="str">
        <f>VLOOKUP(RiskRegister[[#This Row],[Inherent Likelihood Level]],'Rating factors'!$F$16:$G$21,2,FALSE)</f>
        <v>--- Error ---</v>
      </c>
      <c r="P450" s="19" t="str">
        <f>IFERROR(VLOOKUP(RiskRegister[[#This Row],[Inherent Risk Rating]],'Rating factors'!$F$30:$G$44,2,FALSE),"-- Error --")</f>
        <v>-- Error --</v>
      </c>
      <c r="Q450" s="19" t="str">
        <f>IFERROR(RiskRegister[[#This Row],[Inherent Impact Rating]]*RiskRegister[[#This Row],[Inherent Likelihood Rating]],"-- Error --")</f>
        <v>-- Error --</v>
      </c>
      <c r="R450" s="18" t="s">
        <v>111</v>
      </c>
      <c r="T450" s="18" t="s">
        <v>112</v>
      </c>
      <c r="U450" s="19" t="str">
        <f>VLOOKUP(RiskRegister[[#This Row],[Residual Impact Level]],'Rating factors'!$F$4:$G$9,2,FALSE)</f>
        <v>--- Error ---</v>
      </c>
      <c r="V450" s="18" t="s">
        <v>89</v>
      </c>
      <c r="W450" s="19" t="str">
        <f>VLOOKUP(RiskRegister[[#This Row],[Residual Likelihood Level]],'Rating factors'!$F$16:$G$21,2,FALSE)</f>
        <v>--- Error ---</v>
      </c>
      <c r="X450" s="19" t="str">
        <f>IFERROR(VLOOKUP(RiskRegister[[#This Row],[Residual Risk Rating]],'Rating factors'!$F$30:$G$44,2,FALSE),"-- Error --")</f>
        <v>-- Error --</v>
      </c>
      <c r="Y450" s="19" t="str">
        <f>IFERROR(RiskRegister[[#This Row],[Residual Impact Rating]]*RiskRegister[[#This Row],[Residual Likelihood Rating]],"-- Error --")</f>
        <v>-- Error --</v>
      </c>
      <c r="Z450" s="18" t="s">
        <v>113</v>
      </c>
      <c r="AB450" s="61"/>
      <c r="AD450" s="22" t="str">
        <f ca="1">IF(ISBLANK(RiskRegister[[#This Row],[Risk Due Date]]), "Missing Risk Due Date", IF(RiskRegister[[#This Row],[Risk Due Date]] &lt; TODAY(), "Overdue", "Not Overdue"))</f>
        <v>Missing Risk Due Date</v>
      </c>
      <c r="AF450" s="22" t="str">
        <f>IF(ISBLANK(RiskRegister[[#This Row],[Risk Due Date]]), "Missing Risk Due Date", TEXT(RiskRegister[[#This Row],[Risk Due Date]], "YYYY-MM"))</f>
        <v>Missing Risk Due Date</v>
      </c>
      <c r="AG450" s="22" t="str">
        <f>IF(RiskRegister[[#This Row],[Created Date]]="","Created Date missing",(TEXT(RiskRegister[[#This Row],[Created Date]],"mmm") &amp; "-" &amp; YEAR(RiskRegister[[#This Row],[Created Date]])))</f>
        <v>Created Date missing</v>
      </c>
      <c r="AH450" s="79">
        <f>IF(RiskRegister[[#This Row],[Risk Status]]="Closed",RiskRegister[[#This Row],[Risk Close Date]],RiskRegister[[#This Row],[Risk Due Date]])</f>
        <v>0</v>
      </c>
      <c r="AI450" s="79">
        <f>IF(RiskRegister[[#This Row],[Risk-Change-Date]]=0,DATE(2030,1,1),RiskRegister[[#This Row],[Risk-Change-Date]])</f>
        <v>47484</v>
      </c>
      <c r="AJ450" s="22" t="str">
        <f>RiskRegister[[#This Row],[Inherent Impact Level]]&amp;"-"&amp;RiskRegister[[#This Row],[Inherent Likelihood Level]]</f>
        <v>-- Select Impact ----- Select Likelihood --</v>
      </c>
      <c r="AK450" s="22" t="str">
        <f>RiskRegister[[#This Row],[Residual Impact Level]]&amp;"-"&amp;RiskRegister[[#This Row],[Residual Likelihood Level]]</f>
        <v>-- Select Impact ----- Select Likelihood --</v>
      </c>
      <c r="AL450" s="22" t="str">
        <f t="shared" si="12"/>
        <v>Error</v>
      </c>
      <c r="AM450" s="22" t="str">
        <f>IF(RiskRegister[[#This Row],[Risk Status]]="Closed",RiskRegister[[#This Row],[Residual Impact Level]],RiskRegister[[#This Row],[Inherent Impact Level]])</f>
        <v>-- Select Impact --</v>
      </c>
      <c r="AN450" s="22" t="str">
        <f>IF(RiskRegister[[#This Row],[Risk Status]]="Closed",RiskRegister[[#This Row],[Residual Likelihood Level]],RiskRegister[[#This Row],[Inherent Likelihood Level]])</f>
        <v>-- Select Likelihood --</v>
      </c>
      <c r="AO450" s="22" t="str">
        <f>IF(RiskRegister[[#This Row],[Risk Status]]="Closed",RiskRegister[[#This Row],[Residual-I-L-Combo]],RiskRegister[[#This Row],[Inherent-I-L-Combo]])</f>
        <v>-- Select Impact ----- Select Likelihood --</v>
      </c>
      <c r="AP450" s="22" t="str">
        <f t="shared" si="13"/>
        <v>-- Error --</v>
      </c>
    </row>
    <row r="451" spans="1:42" s="18" customFormat="1" ht="64" x14ac:dyDescent="0.2">
      <c r="A451" s="18">
        <v>448</v>
      </c>
      <c r="G451" s="18" t="s">
        <v>87</v>
      </c>
      <c r="I451" s="18" t="s">
        <v>85</v>
      </c>
      <c r="L451" s="18" t="s">
        <v>112</v>
      </c>
      <c r="M451" s="19" t="str">
        <f>VLOOKUP(RiskRegister[[#This Row],[Inherent Impact Level]],'Rating factors'!$F$4:$G$9,2,FALSE)</f>
        <v>--- Error ---</v>
      </c>
      <c r="N451" s="18" t="s">
        <v>89</v>
      </c>
      <c r="O451" s="19" t="str">
        <f>VLOOKUP(RiskRegister[[#This Row],[Inherent Likelihood Level]],'Rating factors'!$F$16:$G$21,2,FALSE)</f>
        <v>--- Error ---</v>
      </c>
      <c r="P451" s="19" t="str">
        <f>IFERROR(VLOOKUP(RiskRegister[[#This Row],[Inherent Risk Rating]],'Rating factors'!$F$30:$G$44,2,FALSE),"-- Error --")</f>
        <v>-- Error --</v>
      </c>
      <c r="Q451" s="19" t="str">
        <f>IFERROR(RiskRegister[[#This Row],[Inherent Impact Rating]]*RiskRegister[[#This Row],[Inherent Likelihood Rating]],"-- Error --")</f>
        <v>-- Error --</v>
      </c>
      <c r="R451" s="18" t="s">
        <v>111</v>
      </c>
      <c r="T451" s="18" t="s">
        <v>112</v>
      </c>
      <c r="U451" s="19" t="str">
        <f>VLOOKUP(RiskRegister[[#This Row],[Residual Impact Level]],'Rating factors'!$F$4:$G$9,2,FALSE)</f>
        <v>--- Error ---</v>
      </c>
      <c r="V451" s="18" t="s">
        <v>89</v>
      </c>
      <c r="W451" s="19" t="str">
        <f>VLOOKUP(RiskRegister[[#This Row],[Residual Likelihood Level]],'Rating factors'!$F$16:$G$21,2,FALSE)</f>
        <v>--- Error ---</v>
      </c>
      <c r="X451" s="19" t="str">
        <f>IFERROR(VLOOKUP(RiskRegister[[#This Row],[Residual Risk Rating]],'Rating factors'!$F$30:$G$44,2,FALSE),"-- Error --")</f>
        <v>-- Error --</v>
      </c>
      <c r="Y451" s="19" t="str">
        <f>IFERROR(RiskRegister[[#This Row],[Residual Impact Rating]]*RiskRegister[[#This Row],[Residual Likelihood Rating]],"-- Error --")</f>
        <v>-- Error --</v>
      </c>
      <c r="Z451" s="18" t="s">
        <v>113</v>
      </c>
      <c r="AB451" s="61"/>
      <c r="AD451" s="22" t="str">
        <f ca="1">IF(ISBLANK(RiskRegister[[#This Row],[Risk Due Date]]), "Missing Risk Due Date", IF(RiskRegister[[#This Row],[Risk Due Date]] &lt; TODAY(), "Overdue", "Not Overdue"))</f>
        <v>Missing Risk Due Date</v>
      </c>
      <c r="AF451" s="22" t="str">
        <f>IF(ISBLANK(RiskRegister[[#This Row],[Risk Due Date]]), "Missing Risk Due Date", TEXT(RiskRegister[[#This Row],[Risk Due Date]], "YYYY-MM"))</f>
        <v>Missing Risk Due Date</v>
      </c>
      <c r="AG451" s="22" t="str">
        <f>IF(RiskRegister[[#This Row],[Created Date]]="","Created Date missing",(TEXT(RiskRegister[[#This Row],[Created Date]],"mmm") &amp; "-" &amp; YEAR(RiskRegister[[#This Row],[Created Date]])))</f>
        <v>Created Date missing</v>
      </c>
      <c r="AH451" s="79">
        <f>IF(RiskRegister[[#This Row],[Risk Status]]="Closed",RiskRegister[[#This Row],[Risk Close Date]],RiskRegister[[#This Row],[Risk Due Date]])</f>
        <v>0</v>
      </c>
      <c r="AI451" s="79">
        <f>IF(RiskRegister[[#This Row],[Risk-Change-Date]]=0,DATE(2030,1,1),RiskRegister[[#This Row],[Risk-Change-Date]])</f>
        <v>47484</v>
      </c>
      <c r="AJ451" s="22" t="str">
        <f>RiskRegister[[#This Row],[Inherent Impact Level]]&amp;"-"&amp;RiskRegister[[#This Row],[Inherent Likelihood Level]]</f>
        <v>-- Select Impact ----- Select Likelihood --</v>
      </c>
      <c r="AK451" s="22" t="str">
        <f>RiskRegister[[#This Row],[Residual Impact Level]]&amp;"-"&amp;RiskRegister[[#This Row],[Residual Likelihood Level]]</f>
        <v>-- Select Impact ----- Select Likelihood --</v>
      </c>
      <c r="AL451" s="22" t="str">
        <f t="shared" si="12"/>
        <v>Error</v>
      </c>
      <c r="AM451" s="22" t="str">
        <f>IF(RiskRegister[[#This Row],[Risk Status]]="Closed",RiskRegister[[#This Row],[Residual Impact Level]],RiskRegister[[#This Row],[Inherent Impact Level]])</f>
        <v>-- Select Impact --</v>
      </c>
      <c r="AN451" s="22" t="str">
        <f>IF(RiskRegister[[#This Row],[Risk Status]]="Closed",RiskRegister[[#This Row],[Residual Likelihood Level]],RiskRegister[[#This Row],[Inherent Likelihood Level]])</f>
        <v>-- Select Likelihood --</v>
      </c>
      <c r="AO451" s="22" t="str">
        <f>IF(RiskRegister[[#This Row],[Risk Status]]="Closed",RiskRegister[[#This Row],[Residual-I-L-Combo]],RiskRegister[[#This Row],[Inherent-I-L-Combo]])</f>
        <v>-- Select Impact ----- Select Likelihood --</v>
      </c>
      <c r="AP451" s="22" t="str">
        <f t="shared" si="13"/>
        <v>-- Error --</v>
      </c>
    </row>
    <row r="452" spans="1:42" s="18" customFormat="1" ht="64" x14ac:dyDescent="0.2">
      <c r="A452" s="18">
        <v>449</v>
      </c>
      <c r="G452" s="18" t="s">
        <v>87</v>
      </c>
      <c r="I452" s="18" t="s">
        <v>85</v>
      </c>
      <c r="L452" s="18" t="s">
        <v>112</v>
      </c>
      <c r="M452" s="19" t="str">
        <f>VLOOKUP(RiskRegister[[#This Row],[Inherent Impact Level]],'Rating factors'!$F$4:$G$9,2,FALSE)</f>
        <v>--- Error ---</v>
      </c>
      <c r="N452" s="18" t="s">
        <v>89</v>
      </c>
      <c r="O452" s="19" t="str">
        <f>VLOOKUP(RiskRegister[[#This Row],[Inherent Likelihood Level]],'Rating factors'!$F$16:$G$21,2,FALSE)</f>
        <v>--- Error ---</v>
      </c>
      <c r="P452" s="19" t="str">
        <f>IFERROR(VLOOKUP(RiskRegister[[#This Row],[Inherent Risk Rating]],'Rating factors'!$F$30:$G$44,2,FALSE),"-- Error --")</f>
        <v>-- Error --</v>
      </c>
      <c r="Q452" s="19" t="str">
        <f>IFERROR(RiskRegister[[#This Row],[Inherent Impact Rating]]*RiskRegister[[#This Row],[Inherent Likelihood Rating]],"-- Error --")</f>
        <v>-- Error --</v>
      </c>
      <c r="R452" s="18" t="s">
        <v>111</v>
      </c>
      <c r="T452" s="18" t="s">
        <v>112</v>
      </c>
      <c r="U452" s="19" t="str">
        <f>VLOOKUP(RiskRegister[[#This Row],[Residual Impact Level]],'Rating factors'!$F$4:$G$9,2,FALSE)</f>
        <v>--- Error ---</v>
      </c>
      <c r="V452" s="18" t="s">
        <v>89</v>
      </c>
      <c r="W452" s="19" t="str">
        <f>VLOOKUP(RiskRegister[[#This Row],[Residual Likelihood Level]],'Rating factors'!$F$16:$G$21,2,FALSE)</f>
        <v>--- Error ---</v>
      </c>
      <c r="X452" s="19" t="str">
        <f>IFERROR(VLOOKUP(RiskRegister[[#This Row],[Residual Risk Rating]],'Rating factors'!$F$30:$G$44,2,FALSE),"-- Error --")</f>
        <v>-- Error --</v>
      </c>
      <c r="Y452" s="19" t="str">
        <f>IFERROR(RiskRegister[[#This Row],[Residual Impact Rating]]*RiskRegister[[#This Row],[Residual Likelihood Rating]],"-- Error --")</f>
        <v>-- Error --</v>
      </c>
      <c r="Z452" s="18" t="s">
        <v>113</v>
      </c>
      <c r="AB452" s="61"/>
      <c r="AD452" s="22" t="str">
        <f ca="1">IF(ISBLANK(RiskRegister[[#This Row],[Risk Due Date]]), "Missing Risk Due Date", IF(RiskRegister[[#This Row],[Risk Due Date]] &lt; TODAY(), "Overdue", "Not Overdue"))</f>
        <v>Missing Risk Due Date</v>
      </c>
      <c r="AF452" s="22" t="str">
        <f>IF(ISBLANK(RiskRegister[[#This Row],[Risk Due Date]]), "Missing Risk Due Date", TEXT(RiskRegister[[#This Row],[Risk Due Date]], "YYYY-MM"))</f>
        <v>Missing Risk Due Date</v>
      </c>
      <c r="AG452" s="22" t="str">
        <f>IF(RiskRegister[[#This Row],[Created Date]]="","Created Date missing",(TEXT(RiskRegister[[#This Row],[Created Date]],"mmm") &amp; "-" &amp; YEAR(RiskRegister[[#This Row],[Created Date]])))</f>
        <v>Created Date missing</v>
      </c>
      <c r="AH452" s="79">
        <f>IF(RiskRegister[[#This Row],[Risk Status]]="Closed",RiskRegister[[#This Row],[Risk Close Date]],RiskRegister[[#This Row],[Risk Due Date]])</f>
        <v>0</v>
      </c>
      <c r="AI452" s="79">
        <f>IF(RiskRegister[[#This Row],[Risk-Change-Date]]=0,DATE(2030,1,1),RiskRegister[[#This Row],[Risk-Change-Date]])</f>
        <v>47484</v>
      </c>
      <c r="AJ452" s="22" t="str">
        <f>RiskRegister[[#This Row],[Inherent Impact Level]]&amp;"-"&amp;RiskRegister[[#This Row],[Inherent Likelihood Level]]</f>
        <v>-- Select Impact ----- Select Likelihood --</v>
      </c>
      <c r="AK452" s="22" t="str">
        <f>RiskRegister[[#This Row],[Residual Impact Level]]&amp;"-"&amp;RiskRegister[[#This Row],[Residual Likelihood Level]]</f>
        <v>-- Select Impact ----- Select Likelihood --</v>
      </c>
      <c r="AL452" s="22" t="str">
        <f t="shared" ref="AL452:AL515" si="14">IF(OR(R452="-- Select Risk Response --", Z452="-- Select Risk Status --"), "Error", IF(AND(Z452="Closed", R452="Mitigate"), "Yes", "No"))</f>
        <v>Error</v>
      </c>
      <c r="AM452" s="22" t="str">
        <f>IF(RiskRegister[[#This Row],[Risk Status]]="Closed",RiskRegister[[#This Row],[Residual Impact Level]],RiskRegister[[#This Row],[Inherent Impact Level]])</f>
        <v>-- Select Impact --</v>
      </c>
      <c r="AN452" s="22" t="str">
        <f>IF(RiskRegister[[#This Row],[Risk Status]]="Closed",RiskRegister[[#This Row],[Residual Likelihood Level]],RiskRegister[[#This Row],[Inherent Likelihood Level]])</f>
        <v>-- Select Likelihood --</v>
      </c>
      <c r="AO452" s="22" t="str">
        <f>IF(RiskRegister[[#This Row],[Risk Status]]="Closed",RiskRegister[[#This Row],[Residual-I-L-Combo]],RiskRegister[[#This Row],[Inherent-I-L-Combo]])</f>
        <v>-- Select Impact ----- Select Likelihood --</v>
      </c>
      <c r="AP452" s="22" t="str">
        <f t="shared" ref="AP452:AP515" si="15">IF(Z452="Closed", X452, P452)</f>
        <v>-- Error --</v>
      </c>
    </row>
    <row r="453" spans="1:42" s="18" customFormat="1" ht="64" x14ac:dyDescent="0.2">
      <c r="A453" s="18">
        <v>450</v>
      </c>
      <c r="G453" s="18" t="s">
        <v>87</v>
      </c>
      <c r="I453" s="18" t="s">
        <v>85</v>
      </c>
      <c r="L453" s="18" t="s">
        <v>112</v>
      </c>
      <c r="M453" s="19" t="str">
        <f>VLOOKUP(RiskRegister[[#This Row],[Inherent Impact Level]],'Rating factors'!$F$4:$G$9,2,FALSE)</f>
        <v>--- Error ---</v>
      </c>
      <c r="N453" s="18" t="s">
        <v>89</v>
      </c>
      <c r="O453" s="19" t="str">
        <f>VLOOKUP(RiskRegister[[#This Row],[Inherent Likelihood Level]],'Rating factors'!$F$16:$G$21,2,FALSE)</f>
        <v>--- Error ---</v>
      </c>
      <c r="P453" s="19" t="str">
        <f>IFERROR(VLOOKUP(RiskRegister[[#This Row],[Inherent Risk Rating]],'Rating factors'!$F$30:$G$44,2,FALSE),"-- Error --")</f>
        <v>-- Error --</v>
      </c>
      <c r="Q453" s="19" t="str">
        <f>IFERROR(RiskRegister[[#This Row],[Inherent Impact Rating]]*RiskRegister[[#This Row],[Inherent Likelihood Rating]],"-- Error --")</f>
        <v>-- Error --</v>
      </c>
      <c r="R453" s="18" t="s">
        <v>111</v>
      </c>
      <c r="T453" s="18" t="s">
        <v>112</v>
      </c>
      <c r="U453" s="19" t="str">
        <f>VLOOKUP(RiskRegister[[#This Row],[Residual Impact Level]],'Rating factors'!$F$4:$G$9,2,FALSE)</f>
        <v>--- Error ---</v>
      </c>
      <c r="V453" s="18" t="s">
        <v>89</v>
      </c>
      <c r="W453" s="19" t="str">
        <f>VLOOKUP(RiskRegister[[#This Row],[Residual Likelihood Level]],'Rating factors'!$F$16:$G$21,2,FALSE)</f>
        <v>--- Error ---</v>
      </c>
      <c r="X453" s="19" t="str">
        <f>IFERROR(VLOOKUP(RiskRegister[[#This Row],[Residual Risk Rating]],'Rating factors'!$F$30:$G$44,2,FALSE),"-- Error --")</f>
        <v>-- Error --</v>
      </c>
      <c r="Y453" s="19" t="str">
        <f>IFERROR(RiskRegister[[#This Row],[Residual Impact Rating]]*RiskRegister[[#This Row],[Residual Likelihood Rating]],"-- Error --")</f>
        <v>-- Error --</v>
      </c>
      <c r="Z453" s="18" t="s">
        <v>113</v>
      </c>
      <c r="AB453" s="61"/>
      <c r="AD453" s="22" t="str">
        <f ca="1">IF(ISBLANK(RiskRegister[[#This Row],[Risk Due Date]]), "Missing Risk Due Date", IF(RiskRegister[[#This Row],[Risk Due Date]] &lt; TODAY(), "Overdue", "Not Overdue"))</f>
        <v>Missing Risk Due Date</v>
      </c>
      <c r="AF453" s="22" t="str">
        <f>IF(ISBLANK(RiskRegister[[#This Row],[Risk Due Date]]), "Missing Risk Due Date", TEXT(RiskRegister[[#This Row],[Risk Due Date]], "YYYY-MM"))</f>
        <v>Missing Risk Due Date</v>
      </c>
      <c r="AG453" s="22" t="str">
        <f>IF(RiskRegister[[#This Row],[Created Date]]="","Created Date missing",(TEXT(RiskRegister[[#This Row],[Created Date]],"mmm") &amp; "-" &amp; YEAR(RiskRegister[[#This Row],[Created Date]])))</f>
        <v>Created Date missing</v>
      </c>
      <c r="AH453" s="79">
        <f>IF(RiskRegister[[#This Row],[Risk Status]]="Closed",RiskRegister[[#This Row],[Risk Close Date]],RiskRegister[[#This Row],[Risk Due Date]])</f>
        <v>0</v>
      </c>
      <c r="AI453" s="79">
        <f>IF(RiskRegister[[#This Row],[Risk-Change-Date]]=0,DATE(2030,1,1),RiskRegister[[#This Row],[Risk-Change-Date]])</f>
        <v>47484</v>
      </c>
      <c r="AJ453" s="22" t="str">
        <f>RiskRegister[[#This Row],[Inherent Impact Level]]&amp;"-"&amp;RiskRegister[[#This Row],[Inherent Likelihood Level]]</f>
        <v>-- Select Impact ----- Select Likelihood --</v>
      </c>
      <c r="AK453" s="22" t="str">
        <f>RiskRegister[[#This Row],[Residual Impact Level]]&amp;"-"&amp;RiskRegister[[#This Row],[Residual Likelihood Level]]</f>
        <v>-- Select Impact ----- Select Likelihood --</v>
      </c>
      <c r="AL453" s="22" t="str">
        <f t="shared" si="14"/>
        <v>Error</v>
      </c>
      <c r="AM453" s="22" t="str">
        <f>IF(RiskRegister[[#This Row],[Risk Status]]="Closed",RiskRegister[[#This Row],[Residual Impact Level]],RiskRegister[[#This Row],[Inherent Impact Level]])</f>
        <v>-- Select Impact --</v>
      </c>
      <c r="AN453" s="22" t="str">
        <f>IF(RiskRegister[[#This Row],[Risk Status]]="Closed",RiskRegister[[#This Row],[Residual Likelihood Level]],RiskRegister[[#This Row],[Inherent Likelihood Level]])</f>
        <v>-- Select Likelihood --</v>
      </c>
      <c r="AO453" s="22" t="str">
        <f>IF(RiskRegister[[#This Row],[Risk Status]]="Closed",RiskRegister[[#This Row],[Residual-I-L-Combo]],RiskRegister[[#This Row],[Inherent-I-L-Combo]])</f>
        <v>-- Select Impact ----- Select Likelihood --</v>
      </c>
      <c r="AP453" s="22" t="str">
        <f t="shared" si="15"/>
        <v>-- Error --</v>
      </c>
    </row>
    <row r="454" spans="1:42" s="18" customFormat="1" ht="64" x14ac:dyDescent="0.2">
      <c r="A454" s="18">
        <v>451</v>
      </c>
      <c r="G454" s="18" t="s">
        <v>87</v>
      </c>
      <c r="I454" s="18" t="s">
        <v>85</v>
      </c>
      <c r="L454" s="18" t="s">
        <v>112</v>
      </c>
      <c r="M454" s="19" t="str">
        <f>VLOOKUP(RiskRegister[[#This Row],[Inherent Impact Level]],'Rating factors'!$F$4:$G$9,2,FALSE)</f>
        <v>--- Error ---</v>
      </c>
      <c r="N454" s="18" t="s">
        <v>89</v>
      </c>
      <c r="O454" s="19" t="str">
        <f>VLOOKUP(RiskRegister[[#This Row],[Inherent Likelihood Level]],'Rating factors'!$F$16:$G$21,2,FALSE)</f>
        <v>--- Error ---</v>
      </c>
      <c r="P454" s="19" t="str">
        <f>IFERROR(VLOOKUP(RiskRegister[[#This Row],[Inherent Risk Rating]],'Rating factors'!$F$30:$G$44,2,FALSE),"-- Error --")</f>
        <v>-- Error --</v>
      </c>
      <c r="Q454" s="19" t="str">
        <f>IFERROR(RiskRegister[[#This Row],[Inherent Impact Rating]]*RiskRegister[[#This Row],[Inherent Likelihood Rating]],"-- Error --")</f>
        <v>-- Error --</v>
      </c>
      <c r="R454" s="18" t="s">
        <v>111</v>
      </c>
      <c r="T454" s="18" t="s">
        <v>112</v>
      </c>
      <c r="U454" s="19" t="str">
        <f>VLOOKUP(RiskRegister[[#This Row],[Residual Impact Level]],'Rating factors'!$F$4:$G$9,2,FALSE)</f>
        <v>--- Error ---</v>
      </c>
      <c r="V454" s="18" t="s">
        <v>89</v>
      </c>
      <c r="W454" s="19" t="str">
        <f>VLOOKUP(RiskRegister[[#This Row],[Residual Likelihood Level]],'Rating factors'!$F$16:$G$21,2,FALSE)</f>
        <v>--- Error ---</v>
      </c>
      <c r="X454" s="19" t="str">
        <f>IFERROR(VLOOKUP(RiskRegister[[#This Row],[Residual Risk Rating]],'Rating factors'!$F$30:$G$44,2,FALSE),"-- Error --")</f>
        <v>-- Error --</v>
      </c>
      <c r="Y454" s="19" t="str">
        <f>IFERROR(RiskRegister[[#This Row],[Residual Impact Rating]]*RiskRegister[[#This Row],[Residual Likelihood Rating]],"-- Error --")</f>
        <v>-- Error --</v>
      </c>
      <c r="Z454" s="18" t="s">
        <v>113</v>
      </c>
      <c r="AB454" s="61"/>
      <c r="AD454" s="22" t="str">
        <f ca="1">IF(ISBLANK(RiskRegister[[#This Row],[Risk Due Date]]), "Missing Risk Due Date", IF(RiskRegister[[#This Row],[Risk Due Date]] &lt; TODAY(), "Overdue", "Not Overdue"))</f>
        <v>Missing Risk Due Date</v>
      </c>
      <c r="AF454" s="22" t="str">
        <f>IF(ISBLANK(RiskRegister[[#This Row],[Risk Due Date]]), "Missing Risk Due Date", TEXT(RiskRegister[[#This Row],[Risk Due Date]], "YYYY-MM"))</f>
        <v>Missing Risk Due Date</v>
      </c>
      <c r="AG454" s="22" t="str">
        <f>IF(RiskRegister[[#This Row],[Created Date]]="","Created Date missing",(TEXT(RiskRegister[[#This Row],[Created Date]],"mmm") &amp; "-" &amp; YEAR(RiskRegister[[#This Row],[Created Date]])))</f>
        <v>Created Date missing</v>
      </c>
      <c r="AH454" s="79">
        <f>IF(RiskRegister[[#This Row],[Risk Status]]="Closed",RiskRegister[[#This Row],[Risk Close Date]],RiskRegister[[#This Row],[Risk Due Date]])</f>
        <v>0</v>
      </c>
      <c r="AI454" s="79">
        <f>IF(RiskRegister[[#This Row],[Risk-Change-Date]]=0,DATE(2030,1,1),RiskRegister[[#This Row],[Risk-Change-Date]])</f>
        <v>47484</v>
      </c>
      <c r="AJ454" s="22" t="str">
        <f>RiskRegister[[#This Row],[Inherent Impact Level]]&amp;"-"&amp;RiskRegister[[#This Row],[Inherent Likelihood Level]]</f>
        <v>-- Select Impact ----- Select Likelihood --</v>
      </c>
      <c r="AK454" s="22" t="str">
        <f>RiskRegister[[#This Row],[Residual Impact Level]]&amp;"-"&amp;RiskRegister[[#This Row],[Residual Likelihood Level]]</f>
        <v>-- Select Impact ----- Select Likelihood --</v>
      </c>
      <c r="AL454" s="22" t="str">
        <f t="shared" si="14"/>
        <v>Error</v>
      </c>
      <c r="AM454" s="22" t="str">
        <f>IF(RiskRegister[[#This Row],[Risk Status]]="Closed",RiskRegister[[#This Row],[Residual Impact Level]],RiskRegister[[#This Row],[Inherent Impact Level]])</f>
        <v>-- Select Impact --</v>
      </c>
      <c r="AN454" s="22" t="str">
        <f>IF(RiskRegister[[#This Row],[Risk Status]]="Closed",RiskRegister[[#This Row],[Residual Likelihood Level]],RiskRegister[[#This Row],[Inherent Likelihood Level]])</f>
        <v>-- Select Likelihood --</v>
      </c>
      <c r="AO454" s="22" t="str">
        <f>IF(RiskRegister[[#This Row],[Risk Status]]="Closed",RiskRegister[[#This Row],[Residual-I-L-Combo]],RiskRegister[[#This Row],[Inherent-I-L-Combo]])</f>
        <v>-- Select Impact ----- Select Likelihood --</v>
      </c>
      <c r="AP454" s="22" t="str">
        <f t="shared" si="15"/>
        <v>-- Error --</v>
      </c>
    </row>
    <row r="455" spans="1:42" s="18" customFormat="1" ht="64" x14ac:dyDescent="0.2">
      <c r="A455" s="18">
        <v>452</v>
      </c>
      <c r="G455" s="18" t="s">
        <v>87</v>
      </c>
      <c r="I455" s="18" t="s">
        <v>85</v>
      </c>
      <c r="L455" s="18" t="s">
        <v>112</v>
      </c>
      <c r="M455" s="19" t="str">
        <f>VLOOKUP(RiskRegister[[#This Row],[Inherent Impact Level]],'Rating factors'!$F$4:$G$9,2,FALSE)</f>
        <v>--- Error ---</v>
      </c>
      <c r="N455" s="18" t="s">
        <v>89</v>
      </c>
      <c r="O455" s="19" t="str">
        <f>VLOOKUP(RiskRegister[[#This Row],[Inherent Likelihood Level]],'Rating factors'!$F$16:$G$21,2,FALSE)</f>
        <v>--- Error ---</v>
      </c>
      <c r="P455" s="19" t="str">
        <f>IFERROR(VLOOKUP(RiskRegister[[#This Row],[Inherent Risk Rating]],'Rating factors'!$F$30:$G$44,2,FALSE),"-- Error --")</f>
        <v>-- Error --</v>
      </c>
      <c r="Q455" s="19" t="str">
        <f>IFERROR(RiskRegister[[#This Row],[Inherent Impact Rating]]*RiskRegister[[#This Row],[Inherent Likelihood Rating]],"-- Error --")</f>
        <v>-- Error --</v>
      </c>
      <c r="R455" s="18" t="s">
        <v>111</v>
      </c>
      <c r="T455" s="18" t="s">
        <v>112</v>
      </c>
      <c r="U455" s="19" t="str">
        <f>VLOOKUP(RiskRegister[[#This Row],[Residual Impact Level]],'Rating factors'!$F$4:$G$9,2,FALSE)</f>
        <v>--- Error ---</v>
      </c>
      <c r="V455" s="18" t="s">
        <v>89</v>
      </c>
      <c r="W455" s="19" t="str">
        <f>VLOOKUP(RiskRegister[[#This Row],[Residual Likelihood Level]],'Rating factors'!$F$16:$G$21,2,FALSE)</f>
        <v>--- Error ---</v>
      </c>
      <c r="X455" s="19" t="str">
        <f>IFERROR(VLOOKUP(RiskRegister[[#This Row],[Residual Risk Rating]],'Rating factors'!$F$30:$G$44,2,FALSE),"-- Error --")</f>
        <v>-- Error --</v>
      </c>
      <c r="Y455" s="19" t="str">
        <f>IFERROR(RiskRegister[[#This Row],[Residual Impact Rating]]*RiskRegister[[#This Row],[Residual Likelihood Rating]],"-- Error --")</f>
        <v>-- Error --</v>
      </c>
      <c r="Z455" s="18" t="s">
        <v>113</v>
      </c>
      <c r="AB455" s="61"/>
      <c r="AD455" s="22" t="str">
        <f ca="1">IF(ISBLANK(RiskRegister[[#This Row],[Risk Due Date]]), "Missing Risk Due Date", IF(RiskRegister[[#This Row],[Risk Due Date]] &lt; TODAY(), "Overdue", "Not Overdue"))</f>
        <v>Missing Risk Due Date</v>
      </c>
      <c r="AF455" s="22" t="str">
        <f>IF(ISBLANK(RiskRegister[[#This Row],[Risk Due Date]]), "Missing Risk Due Date", TEXT(RiskRegister[[#This Row],[Risk Due Date]], "YYYY-MM"))</f>
        <v>Missing Risk Due Date</v>
      </c>
      <c r="AG455" s="22" t="str">
        <f>IF(RiskRegister[[#This Row],[Created Date]]="","Created Date missing",(TEXT(RiskRegister[[#This Row],[Created Date]],"mmm") &amp; "-" &amp; YEAR(RiskRegister[[#This Row],[Created Date]])))</f>
        <v>Created Date missing</v>
      </c>
      <c r="AH455" s="79">
        <f>IF(RiskRegister[[#This Row],[Risk Status]]="Closed",RiskRegister[[#This Row],[Risk Close Date]],RiskRegister[[#This Row],[Risk Due Date]])</f>
        <v>0</v>
      </c>
      <c r="AI455" s="79">
        <f>IF(RiskRegister[[#This Row],[Risk-Change-Date]]=0,DATE(2030,1,1),RiskRegister[[#This Row],[Risk-Change-Date]])</f>
        <v>47484</v>
      </c>
      <c r="AJ455" s="22" t="str">
        <f>RiskRegister[[#This Row],[Inherent Impact Level]]&amp;"-"&amp;RiskRegister[[#This Row],[Inherent Likelihood Level]]</f>
        <v>-- Select Impact ----- Select Likelihood --</v>
      </c>
      <c r="AK455" s="22" t="str">
        <f>RiskRegister[[#This Row],[Residual Impact Level]]&amp;"-"&amp;RiskRegister[[#This Row],[Residual Likelihood Level]]</f>
        <v>-- Select Impact ----- Select Likelihood --</v>
      </c>
      <c r="AL455" s="22" t="str">
        <f t="shared" si="14"/>
        <v>Error</v>
      </c>
      <c r="AM455" s="22" t="str">
        <f>IF(RiskRegister[[#This Row],[Risk Status]]="Closed",RiskRegister[[#This Row],[Residual Impact Level]],RiskRegister[[#This Row],[Inherent Impact Level]])</f>
        <v>-- Select Impact --</v>
      </c>
      <c r="AN455" s="22" t="str">
        <f>IF(RiskRegister[[#This Row],[Risk Status]]="Closed",RiskRegister[[#This Row],[Residual Likelihood Level]],RiskRegister[[#This Row],[Inherent Likelihood Level]])</f>
        <v>-- Select Likelihood --</v>
      </c>
      <c r="AO455" s="22" t="str">
        <f>IF(RiskRegister[[#This Row],[Risk Status]]="Closed",RiskRegister[[#This Row],[Residual-I-L-Combo]],RiskRegister[[#This Row],[Inherent-I-L-Combo]])</f>
        <v>-- Select Impact ----- Select Likelihood --</v>
      </c>
      <c r="AP455" s="22" t="str">
        <f t="shared" si="15"/>
        <v>-- Error --</v>
      </c>
    </row>
    <row r="456" spans="1:42" s="18" customFormat="1" ht="64" x14ac:dyDescent="0.2">
      <c r="A456" s="18">
        <v>453</v>
      </c>
      <c r="G456" s="18" t="s">
        <v>87</v>
      </c>
      <c r="I456" s="18" t="s">
        <v>85</v>
      </c>
      <c r="L456" s="18" t="s">
        <v>112</v>
      </c>
      <c r="M456" s="19" t="str">
        <f>VLOOKUP(RiskRegister[[#This Row],[Inherent Impact Level]],'Rating factors'!$F$4:$G$9,2,FALSE)</f>
        <v>--- Error ---</v>
      </c>
      <c r="N456" s="18" t="s">
        <v>89</v>
      </c>
      <c r="O456" s="19" t="str">
        <f>VLOOKUP(RiskRegister[[#This Row],[Inherent Likelihood Level]],'Rating factors'!$F$16:$G$21,2,FALSE)</f>
        <v>--- Error ---</v>
      </c>
      <c r="P456" s="19" t="str">
        <f>IFERROR(VLOOKUP(RiskRegister[[#This Row],[Inherent Risk Rating]],'Rating factors'!$F$30:$G$44,2,FALSE),"-- Error --")</f>
        <v>-- Error --</v>
      </c>
      <c r="Q456" s="19" t="str">
        <f>IFERROR(RiskRegister[[#This Row],[Inherent Impact Rating]]*RiskRegister[[#This Row],[Inherent Likelihood Rating]],"-- Error --")</f>
        <v>-- Error --</v>
      </c>
      <c r="R456" s="18" t="s">
        <v>111</v>
      </c>
      <c r="T456" s="18" t="s">
        <v>112</v>
      </c>
      <c r="U456" s="19" t="str">
        <f>VLOOKUP(RiskRegister[[#This Row],[Residual Impact Level]],'Rating factors'!$F$4:$G$9,2,FALSE)</f>
        <v>--- Error ---</v>
      </c>
      <c r="V456" s="18" t="s">
        <v>89</v>
      </c>
      <c r="W456" s="19" t="str">
        <f>VLOOKUP(RiskRegister[[#This Row],[Residual Likelihood Level]],'Rating factors'!$F$16:$G$21,2,FALSE)</f>
        <v>--- Error ---</v>
      </c>
      <c r="X456" s="19" t="str">
        <f>IFERROR(VLOOKUP(RiskRegister[[#This Row],[Residual Risk Rating]],'Rating factors'!$F$30:$G$44,2,FALSE),"-- Error --")</f>
        <v>-- Error --</v>
      </c>
      <c r="Y456" s="19" t="str">
        <f>IFERROR(RiskRegister[[#This Row],[Residual Impact Rating]]*RiskRegister[[#This Row],[Residual Likelihood Rating]],"-- Error --")</f>
        <v>-- Error --</v>
      </c>
      <c r="Z456" s="18" t="s">
        <v>113</v>
      </c>
      <c r="AB456" s="61"/>
      <c r="AD456" s="22" t="str">
        <f ca="1">IF(ISBLANK(RiskRegister[[#This Row],[Risk Due Date]]), "Missing Risk Due Date", IF(RiskRegister[[#This Row],[Risk Due Date]] &lt; TODAY(), "Overdue", "Not Overdue"))</f>
        <v>Missing Risk Due Date</v>
      </c>
      <c r="AF456" s="22" t="str">
        <f>IF(ISBLANK(RiskRegister[[#This Row],[Risk Due Date]]), "Missing Risk Due Date", TEXT(RiskRegister[[#This Row],[Risk Due Date]], "YYYY-MM"))</f>
        <v>Missing Risk Due Date</v>
      </c>
      <c r="AG456" s="22" t="str">
        <f>IF(RiskRegister[[#This Row],[Created Date]]="","Created Date missing",(TEXT(RiskRegister[[#This Row],[Created Date]],"mmm") &amp; "-" &amp; YEAR(RiskRegister[[#This Row],[Created Date]])))</f>
        <v>Created Date missing</v>
      </c>
      <c r="AH456" s="79">
        <f>IF(RiskRegister[[#This Row],[Risk Status]]="Closed",RiskRegister[[#This Row],[Risk Close Date]],RiskRegister[[#This Row],[Risk Due Date]])</f>
        <v>0</v>
      </c>
      <c r="AI456" s="79">
        <f>IF(RiskRegister[[#This Row],[Risk-Change-Date]]=0,DATE(2030,1,1),RiskRegister[[#This Row],[Risk-Change-Date]])</f>
        <v>47484</v>
      </c>
      <c r="AJ456" s="22" t="str">
        <f>RiskRegister[[#This Row],[Inherent Impact Level]]&amp;"-"&amp;RiskRegister[[#This Row],[Inherent Likelihood Level]]</f>
        <v>-- Select Impact ----- Select Likelihood --</v>
      </c>
      <c r="AK456" s="22" t="str">
        <f>RiskRegister[[#This Row],[Residual Impact Level]]&amp;"-"&amp;RiskRegister[[#This Row],[Residual Likelihood Level]]</f>
        <v>-- Select Impact ----- Select Likelihood --</v>
      </c>
      <c r="AL456" s="22" t="str">
        <f t="shared" si="14"/>
        <v>Error</v>
      </c>
      <c r="AM456" s="22" t="str">
        <f>IF(RiskRegister[[#This Row],[Risk Status]]="Closed",RiskRegister[[#This Row],[Residual Impact Level]],RiskRegister[[#This Row],[Inherent Impact Level]])</f>
        <v>-- Select Impact --</v>
      </c>
      <c r="AN456" s="22" t="str">
        <f>IF(RiskRegister[[#This Row],[Risk Status]]="Closed",RiskRegister[[#This Row],[Residual Likelihood Level]],RiskRegister[[#This Row],[Inherent Likelihood Level]])</f>
        <v>-- Select Likelihood --</v>
      </c>
      <c r="AO456" s="22" t="str">
        <f>IF(RiskRegister[[#This Row],[Risk Status]]="Closed",RiskRegister[[#This Row],[Residual-I-L-Combo]],RiskRegister[[#This Row],[Inherent-I-L-Combo]])</f>
        <v>-- Select Impact ----- Select Likelihood --</v>
      </c>
      <c r="AP456" s="22" t="str">
        <f t="shared" si="15"/>
        <v>-- Error --</v>
      </c>
    </row>
    <row r="457" spans="1:42" s="18" customFormat="1" ht="64" x14ac:dyDescent="0.2">
      <c r="A457" s="18">
        <v>454</v>
      </c>
      <c r="G457" s="18" t="s">
        <v>87</v>
      </c>
      <c r="I457" s="18" t="s">
        <v>85</v>
      </c>
      <c r="L457" s="18" t="s">
        <v>112</v>
      </c>
      <c r="M457" s="19" t="str">
        <f>VLOOKUP(RiskRegister[[#This Row],[Inherent Impact Level]],'Rating factors'!$F$4:$G$9,2,FALSE)</f>
        <v>--- Error ---</v>
      </c>
      <c r="N457" s="18" t="s">
        <v>89</v>
      </c>
      <c r="O457" s="19" t="str">
        <f>VLOOKUP(RiskRegister[[#This Row],[Inherent Likelihood Level]],'Rating factors'!$F$16:$G$21,2,FALSE)</f>
        <v>--- Error ---</v>
      </c>
      <c r="P457" s="19" t="str">
        <f>IFERROR(VLOOKUP(RiskRegister[[#This Row],[Inherent Risk Rating]],'Rating factors'!$F$30:$G$44,2,FALSE),"-- Error --")</f>
        <v>-- Error --</v>
      </c>
      <c r="Q457" s="19" t="str">
        <f>IFERROR(RiskRegister[[#This Row],[Inherent Impact Rating]]*RiskRegister[[#This Row],[Inherent Likelihood Rating]],"-- Error --")</f>
        <v>-- Error --</v>
      </c>
      <c r="R457" s="18" t="s">
        <v>111</v>
      </c>
      <c r="T457" s="18" t="s">
        <v>112</v>
      </c>
      <c r="U457" s="19" t="str">
        <f>VLOOKUP(RiskRegister[[#This Row],[Residual Impact Level]],'Rating factors'!$F$4:$G$9,2,FALSE)</f>
        <v>--- Error ---</v>
      </c>
      <c r="V457" s="18" t="s">
        <v>89</v>
      </c>
      <c r="W457" s="19" t="str">
        <f>VLOOKUP(RiskRegister[[#This Row],[Residual Likelihood Level]],'Rating factors'!$F$16:$G$21,2,FALSE)</f>
        <v>--- Error ---</v>
      </c>
      <c r="X457" s="19" t="str">
        <f>IFERROR(VLOOKUP(RiskRegister[[#This Row],[Residual Risk Rating]],'Rating factors'!$F$30:$G$44,2,FALSE),"-- Error --")</f>
        <v>-- Error --</v>
      </c>
      <c r="Y457" s="19" t="str">
        <f>IFERROR(RiskRegister[[#This Row],[Residual Impact Rating]]*RiskRegister[[#This Row],[Residual Likelihood Rating]],"-- Error --")</f>
        <v>-- Error --</v>
      </c>
      <c r="Z457" s="18" t="s">
        <v>113</v>
      </c>
      <c r="AB457" s="61"/>
      <c r="AD457" s="22" t="str">
        <f ca="1">IF(ISBLANK(RiskRegister[[#This Row],[Risk Due Date]]), "Missing Risk Due Date", IF(RiskRegister[[#This Row],[Risk Due Date]] &lt; TODAY(), "Overdue", "Not Overdue"))</f>
        <v>Missing Risk Due Date</v>
      </c>
      <c r="AF457" s="22" t="str">
        <f>IF(ISBLANK(RiskRegister[[#This Row],[Risk Due Date]]), "Missing Risk Due Date", TEXT(RiskRegister[[#This Row],[Risk Due Date]], "YYYY-MM"))</f>
        <v>Missing Risk Due Date</v>
      </c>
      <c r="AG457" s="22" t="str">
        <f>IF(RiskRegister[[#This Row],[Created Date]]="","Created Date missing",(TEXT(RiskRegister[[#This Row],[Created Date]],"mmm") &amp; "-" &amp; YEAR(RiskRegister[[#This Row],[Created Date]])))</f>
        <v>Created Date missing</v>
      </c>
      <c r="AH457" s="79">
        <f>IF(RiskRegister[[#This Row],[Risk Status]]="Closed",RiskRegister[[#This Row],[Risk Close Date]],RiskRegister[[#This Row],[Risk Due Date]])</f>
        <v>0</v>
      </c>
      <c r="AI457" s="79">
        <f>IF(RiskRegister[[#This Row],[Risk-Change-Date]]=0,DATE(2030,1,1),RiskRegister[[#This Row],[Risk-Change-Date]])</f>
        <v>47484</v>
      </c>
      <c r="AJ457" s="22" t="str">
        <f>RiskRegister[[#This Row],[Inherent Impact Level]]&amp;"-"&amp;RiskRegister[[#This Row],[Inherent Likelihood Level]]</f>
        <v>-- Select Impact ----- Select Likelihood --</v>
      </c>
      <c r="AK457" s="22" t="str">
        <f>RiskRegister[[#This Row],[Residual Impact Level]]&amp;"-"&amp;RiskRegister[[#This Row],[Residual Likelihood Level]]</f>
        <v>-- Select Impact ----- Select Likelihood --</v>
      </c>
      <c r="AL457" s="22" t="str">
        <f t="shared" si="14"/>
        <v>Error</v>
      </c>
      <c r="AM457" s="22" t="str">
        <f>IF(RiskRegister[[#This Row],[Risk Status]]="Closed",RiskRegister[[#This Row],[Residual Impact Level]],RiskRegister[[#This Row],[Inherent Impact Level]])</f>
        <v>-- Select Impact --</v>
      </c>
      <c r="AN457" s="22" t="str">
        <f>IF(RiskRegister[[#This Row],[Risk Status]]="Closed",RiskRegister[[#This Row],[Residual Likelihood Level]],RiskRegister[[#This Row],[Inherent Likelihood Level]])</f>
        <v>-- Select Likelihood --</v>
      </c>
      <c r="AO457" s="22" t="str">
        <f>IF(RiskRegister[[#This Row],[Risk Status]]="Closed",RiskRegister[[#This Row],[Residual-I-L-Combo]],RiskRegister[[#This Row],[Inherent-I-L-Combo]])</f>
        <v>-- Select Impact ----- Select Likelihood --</v>
      </c>
      <c r="AP457" s="22" t="str">
        <f t="shared" si="15"/>
        <v>-- Error --</v>
      </c>
    </row>
    <row r="458" spans="1:42" s="18" customFormat="1" ht="64" x14ac:dyDescent="0.2">
      <c r="A458" s="18">
        <v>455</v>
      </c>
      <c r="G458" s="18" t="s">
        <v>87</v>
      </c>
      <c r="I458" s="18" t="s">
        <v>85</v>
      </c>
      <c r="L458" s="18" t="s">
        <v>112</v>
      </c>
      <c r="M458" s="19" t="str">
        <f>VLOOKUP(RiskRegister[[#This Row],[Inherent Impact Level]],'Rating factors'!$F$4:$G$9,2,FALSE)</f>
        <v>--- Error ---</v>
      </c>
      <c r="N458" s="18" t="s">
        <v>89</v>
      </c>
      <c r="O458" s="19" t="str">
        <f>VLOOKUP(RiskRegister[[#This Row],[Inherent Likelihood Level]],'Rating factors'!$F$16:$G$21,2,FALSE)</f>
        <v>--- Error ---</v>
      </c>
      <c r="P458" s="19" t="str">
        <f>IFERROR(VLOOKUP(RiskRegister[[#This Row],[Inherent Risk Rating]],'Rating factors'!$F$30:$G$44,2,FALSE),"-- Error --")</f>
        <v>-- Error --</v>
      </c>
      <c r="Q458" s="19" t="str">
        <f>IFERROR(RiskRegister[[#This Row],[Inherent Impact Rating]]*RiskRegister[[#This Row],[Inherent Likelihood Rating]],"-- Error --")</f>
        <v>-- Error --</v>
      </c>
      <c r="R458" s="18" t="s">
        <v>111</v>
      </c>
      <c r="T458" s="18" t="s">
        <v>112</v>
      </c>
      <c r="U458" s="19" t="str">
        <f>VLOOKUP(RiskRegister[[#This Row],[Residual Impact Level]],'Rating factors'!$F$4:$G$9,2,FALSE)</f>
        <v>--- Error ---</v>
      </c>
      <c r="V458" s="18" t="s">
        <v>89</v>
      </c>
      <c r="W458" s="19" t="str">
        <f>VLOOKUP(RiskRegister[[#This Row],[Residual Likelihood Level]],'Rating factors'!$F$16:$G$21,2,FALSE)</f>
        <v>--- Error ---</v>
      </c>
      <c r="X458" s="19" t="str">
        <f>IFERROR(VLOOKUP(RiskRegister[[#This Row],[Residual Risk Rating]],'Rating factors'!$F$30:$G$44,2,FALSE),"-- Error --")</f>
        <v>-- Error --</v>
      </c>
      <c r="Y458" s="19" t="str">
        <f>IFERROR(RiskRegister[[#This Row],[Residual Impact Rating]]*RiskRegister[[#This Row],[Residual Likelihood Rating]],"-- Error --")</f>
        <v>-- Error --</v>
      </c>
      <c r="Z458" s="18" t="s">
        <v>113</v>
      </c>
      <c r="AB458" s="61"/>
      <c r="AD458" s="22" t="str">
        <f ca="1">IF(ISBLANK(RiskRegister[[#This Row],[Risk Due Date]]), "Missing Risk Due Date", IF(RiskRegister[[#This Row],[Risk Due Date]] &lt; TODAY(), "Overdue", "Not Overdue"))</f>
        <v>Missing Risk Due Date</v>
      </c>
      <c r="AF458" s="22" t="str">
        <f>IF(ISBLANK(RiskRegister[[#This Row],[Risk Due Date]]), "Missing Risk Due Date", TEXT(RiskRegister[[#This Row],[Risk Due Date]], "YYYY-MM"))</f>
        <v>Missing Risk Due Date</v>
      </c>
      <c r="AG458" s="22" t="str">
        <f>IF(RiskRegister[[#This Row],[Created Date]]="","Created Date missing",(TEXT(RiskRegister[[#This Row],[Created Date]],"mmm") &amp; "-" &amp; YEAR(RiskRegister[[#This Row],[Created Date]])))</f>
        <v>Created Date missing</v>
      </c>
      <c r="AH458" s="79">
        <f>IF(RiskRegister[[#This Row],[Risk Status]]="Closed",RiskRegister[[#This Row],[Risk Close Date]],RiskRegister[[#This Row],[Risk Due Date]])</f>
        <v>0</v>
      </c>
      <c r="AI458" s="79">
        <f>IF(RiskRegister[[#This Row],[Risk-Change-Date]]=0,DATE(2030,1,1),RiskRegister[[#This Row],[Risk-Change-Date]])</f>
        <v>47484</v>
      </c>
      <c r="AJ458" s="22" t="str">
        <f>RiskRegister[[#This Row],[Inherent Impact Level]]&amp;"-"&amp;RiskRegister[[#This Row],[Inherent Likelihood Level]]</f>
        <v>-- Select Impact ----- Select Likelihood --</v>
      </c>
      <c r="AK458" s="22" t="str">
        <f>RiskRegister[[#This Row],[Residual Impact Level]]&amp;"-"&amp;RiskRegister[[#This Row],[Residual Likelihood Level]]</f>
        <v>-- Select Impact ----- Select Likelihood --</v>
      </c>
      <c r="AL458" s="22" t="str">
        <f t="shared" si="14"/>
        <v>Error</v>
      </c>
      <c r="AM458" s="22" t="str">
        <f>IF(RiskRegister[[#This Row],[Risk Status]]="Closed",RiskRegister[[#This Row],[Residual Impact Level]],RiskRegister[[#This Row],[Inherent Impact Level]])</f>
        <v>-- Select Impact --</v>
      </c>
      <c r="AN458" s="22" t="str">
        <f>IF(RiskRegister[[#This Row],[Risk Status]]="Closed",RiskRegister[[#This Row],[Residual Likelihood Level]],RiskRegister[[#This Row],[Inherent Likelihood Level]])</f>
        <v>-- Select Likelihood --</v>
      </c>
      <c r="AO458" s="22" t="str">
        <f>IF(RiskRegister[[#This Row],[Risk Status]]="Closed",RiskRegister[[#This Row],[Residual-I-L-Combo]],RiskRegister[[#This Row],[Inherent-I-L-Combo]])</f>
        <v>-- Select Impact ----- Select Likelihood --</v>
      </c>
      <c r="AP458" s="22" t="str">
        <f t="shared" si="15"/>
        <v>-- Error --</v>
      </c>
    </row>
    <row r="459" spans="1:42" s="18" customFormat="1" ht="64" x14ac:dyDescent="0.2">
      <c r="A459" s="18">
        <v>456</v>
      </c>
      <c r="G459" s="18" t="s">
        <v>87</v>
      </c>
      <c r="I459" s="18" t="s">
        <v>85</v>
      </c>
      <c r="L459" s="18" t="s">
        <v>112</v>
      </c>
      <c r="M459" s="19" t="str">
        <f>VLOOKUP(RiskRegister[[#This Row],[Inherent Impact Level]],'Rating factors'!$F$4:$G$9,2,FALSE)</f>
        <v>--- Error ---</v>
      </c>
      <c r="N459" s="18" t="s">
        <v>89</v>
      </c>
      <c r="O459" s="19" t="str">
        <f>VLOOKUP(RiskRegister[[#This Row],[Inherent Likelihood Level]],'Rating factors'!$F$16:$G$21,2,FALSE)</f>
        <v>--- Error ---</v>
      </c>
      <c r="P459" s="19" t="str">
        <f>IFERROR(VLOOKUP(RiskRegister[[#This Row],[Inherent Risk Rating]],'Rating factors'!$F$30:$G$44,2,FALSE),"-- Error --")</f>
        <v>-- Error --</v>
      </c>
      <c r="Q459" s="19" t="str">
        <f>IFERROR(RiskRegister[[#This Row],[Inherent Impact Rating]]*RiskRegister[[#This Row],[Inherent Likelihood Rating]],"-- Error --")</f>
        <v>-- Error --</v>
      </c>
      <c r="R459" s="18" t="s">
        <v>111</v>
      </c>
      <c r="T459" s="18" t="s">
        <v>112</v>
      </c>
      <c r="U459" s="19" t="str">
        <f>VLOOKUP(RiskRegister[[#This Row],[Residual Impact Level]],'Rating factors'!$F$4:$G$9,2,FALSE)</f>
        <v>--- Error ---</v>
      </c>
      <c r="V459" s="18" t="s">
        <v>89</v>
      </c>
      <c r="W459" s="19" t="str">
        <f>VLOOKUP(RiskRegister[[#This Row],[Residual Likelihood Level]],'Rating factors'!$F$16:$G$21,2,FALSE)</f>
        <v>--- Error ---</v>
      </c>
      <c r="X459" s="19" t="str">
        <f>IFERROR(VLOOKUP(RiskRegister[[#This Row],[Residual Risk Rating]],'Rating factors'!$F$30:$G$44,2,FALSE),"-- Error --")</f>
        <v>-- Error --</v>
      </c>
      <c r="Y459" s="19" t="str">
        <f>IFERROR(RiskRegister[[#This Row],[Residual Impact Rating]]*RiskRegister[[#This Row],[Residual Likelihood Rating]],"-- Error --")</f>
        <v>-- Error --</v>
      </c>
      <c r="Z459" s="18" t="s">
        <v>113</v>
      </c>
      <c r="AB459" s="61"/>
      <c r="AD459" s="22" t="str">
        <f ca="1">IF(ISBLANK(RiskRegister[[#This Row],[Risk Due Date]]), "Missing Risk Due Date", IF(RiskRegister[[#This Row],[Risk Due Date]] &lt; TODAY(), "Overdue", "Not Overdue"))</f>
        <v>Missing Risk Due Date</v>
      </c>
      <c r="AF459" s="22" t="str">
        <f>IF(ISBLANK(RiskRegister[[#This Row],[Risk Due Date]]), "Missing Risk Due Date", TEXT(RiskRegister[[#This Row],[Risk Due Date]], "YYYY-MM"))</f>
        <v>Missing Risk Due Date</v>
      </c>
      <c r="AG459" s="22" t="str">
        <f>IF(RiskRegister[[#This Row],[Created Date]]="","Created Date missing",(TEXT(RiskRegister[[#This Row],[Created Date]],"mmm") &amp; "-" &amp; YEAR(RiskRegister[[#This Row],[Created Date]])))</f>
        <v>Created Date missing</v>
      </c>
      <c r="AH459" s="79">
        <f>IF(RiskRegister[[#This Row],[Risk Status]]="Closed",RiskRegister[[#This Row],[Risk Close Date]],RiskRegister[[#This Row],[Risk Due Date]])</f>
        <v>0</v>
      </c>
      <c r="AI459" s="79">
        <f>IF(RiskRegister[[#This Row],[Risk-Change-Date]]=0,DATE(2030,1,1),RiskRegister[[#This Row],[Risk-Change-Date]])</f>
        <v>47484</v>
      </c>
      <c r="AJ459" s="22" t="str">
        <f>RiskRegister[[#This Row],[Inherent Impact Level]]&amp;"-"&amp;RiskRegister[[#This Row],[Inherent Likelihood Level]]</f>
        <v>-- Select Impact ----- Select Likelihood --</v>
      </c>
      <c r="AK459" s="22" t="str">
        <f>RiskRegister[[#This Row],[Residual Impact Level]]&amp;"-"&amp;RiskRegister[[#This Row],[Residual Likelihood Level]]</f>
        <v>-- Select Impact ----- Select Likelihood --</v>
      </c>
      <c r="AL459" s="22" t="str">
        <f t="shared" si="14"/>
        <v>Error</v>
      </c>
      <c r="AM459" s="22" t="str">
        <f>IF(RiskRegister[[#This Row],[Risk Status]]="Closed",RiskRegister[[#This Row],[Residual Impact Level]],RiskRegister[[#This Row],[Inherent Impact Level]])</f>
        <v>-- Select Impact --</v>
      </c>
      <c r="AN459" s="22" t="str">
        <f>IF(RiskRegister[[#This Row],[Risk Status]]="Closed",RiskRegister[[#This Row],[Residual Likelihood Level]],RiskRegister[[#This Row],[Inherent Likelihood Level]])</f>
        <v>-- Select Likelihood --</v>
      </c>
      <c r="AO459" s="22" t="str">
        <f>IF(RiskRegister[[#This Row],[Risk Status]]="Closed",RiskRegister[[#This Row],[Residual-I-L-Combo]],RiskRegister[[#This Row],[Inherent-I-L-Combo]])</f>
        <v>-- Select Impact ----- Select Likelihood --</v>
      </c>
      <c r="AP459" s="22" t="str">
        <f t="shared" si="15"/>
        <v>-- Error --</v>
      </c>
    </row>
    <row r="460" spans="1:42" s="18" customFormat="1" ht="64" x14ac:dyDescent="0.2">
      <c r="A460" s="18">
        <v>457</v>
      </c>
      <c r="G460" s="18" t="s">
        <v>87</v>
      </c>
      <c r="I460" s="18" t="s">
        <v>85</v>
      </c>
      <c r="L460" s="18" t="s">
        <v>112</v>
      </c>
      <c r="M460" s="19" t="str">
        <f>VLOOKUP(RiskRegister[[#This Row],[Inherent Impact Level]],'Rating factors'!$F$4:$G$9,2,FALSE)</f>
        <v>--- Error ---</v>
      </c>
      <c r="N460" s="18" t="s">
        <v>89</v>
      </c>
      <c r="O460" s="19" t="str">
        <f>VLOOKUP(RiskRegister[[#This Row],[Inherent Likelihood Level]],'Rating factors'!$F$16:$G$21,2,FALSE)</f>
        <v>--- Error ---</v>
      </c>
      <c r="P460" s="19" t="str">
        <f>IFERROR(VLOOKUP(RiskRegister[[#This Row],[Inherent Risk Rating]],'Rating factors'!$F$30:$G$44,2,FALSE),"-- Error --")</f>
        <v>-- Error --</v>
      </c>
      <c r="Q460" s="19" t="str">
        <f>IFERROR(RiskRegister[[#This Row],[Inherent Impact Rating]]*RiskRegister[[#This Row],[Inherent Likelihood Rating]],"-- Error --")</f>
        <v>-- Error --</v>
      </c>
      <c r="R460" s="18" t="s">
        <v>111</v>
      </c>
      <c r="T460" s="18" t="s">
        <v>112</v>
      </c>
      <c r="U460" s="19" t="str">
        <f>VLOOKUP(RiskRegister[[#This Row],[Residual Impact Level]],'Rating factors'!$F$4:$G$9,2,FALSE)</f>
        <v>--- Error ---</v>
      </c>
      <c r="V460" s="18" t="s">
        <v>89</v>
      </c>
      <c r="W460" s="19" t="str">
        <f>VLOOKUP(RiskRegister[[#This Row],[Residual Likelihood Level]],'Rating factors'!$F$16:$G$21,2,FALSE)</f>
        <v>--- Error ---</v>
      </c>
      <c r="X460" s="19" t="str">
        <f>IFERROR(VLOOKUP(RiskRegister[[#This Row],[Residual Risk Rating]],'Rating factors'!$F$30:$G$44,2,FALSE),"-- Error --")</f>
        <v>-- Error --</v>
      </c>
      <c r="Y460" s="19" t="str">
        <f>IFERROR(RiskRegister[[#This Row],[Residual Impact Rating]]*RiskRegister[[#This Row],[Residual Likelihood Rating]],"-- Error --")</f>
        <v>-- Error --</v>
      </c>
      <c r="Z460" s="18" t="s">
        <v>113</v>
      </c>
      <c r="AB460" s="61"/>
      <c r="AD460" s="22" t="str">
        <f ca="1">IF(ISBLANK(RiskRegister[[#This Row],[Risk Due Date]]), "Missing Risk Due Date", IF(RiskRegister[[#This Row],[Risk Due Date]] &lt; TODAY(), "Overdue", "Not Overdue"))</f>
        <v>Missing Risk Due Date</v>
      </c>
      <c r="AF460" s="22" t="str">
        <f>IF(ISBLANK(RiskRegister[[#This Row],[Risk Due Date]]), "Missing Risk Due Date", TEXT(RiskRegister[[#This Row],[Risk Due Date]], "YYYY-MM"))</f>
        <v>Missing Risk Due Date</v>
      </c>
      <c r="AG460" s="22" t="str">
        <f>IF(RiskRegister[[#This Row],[Created Date]]="","Created Date missing",(TEXT(RiskRegister[[#This Row],[Created Date]],"mmm") &amp; "-" &amp; YEAR(RiskRegister[[#This Row],[Created Date]])))</f>
        <v>Created Date missing</v>
      </c>
      <c r="AH460" s="79">
        <f>IF(RiskRegister[[#This Row],[Risk Status]]="Closed",RiskRegister[[#This Row],[Risk Close Date]],RiskRegister[[#This Row],[Risk Due Date]])</f>
        <v>0</v>
      </c>
      <c r="AI460" s="79">
        <f>IF(RiskRegister[[#This Row],[Risk-Change-Date]]=0,DATE(2030,1,1),RiskRegister[[#This Row],[Risk-Change-Date]])</f>
        <v>47484</v>
      </c>
      <c r="AJ460" s="22" t="str">
        <f>RiskRegister[[#This Row],[Inherent Impact Level]]&amp;"-"&amp;RiskRegister[[#This Row],[Inherent Likelihood Level]]</f>
        <v>-- Select Impact ----- Select Likelihood --</v>
      </c>
      <c r="AK460" s="22" t="str">
        <f>RiskRegister[[#This Row],[Residual Impact Level]]&amp;"-"&amp;RiskRegister[[#This Row],[Residual Likelihood Level]]</f>
        <v>-- Select Impact ----- Select Likelihood --</v>
      </c>
      <c r="AL460" s="22" t="str">
        <f t="shared" si="14"/>
        <v>Error</v>
      </c>
      <c r="AM460" s="22" t="str">
        <f>IF(RiskRegister[[#This Row],[Risk Status]]="Closed",RiskRegister[[#This Row],[Residual Impact Level]],RiskRegister[[#This Row],[Inherent Impact Level]])</f>
        <v>-- Select Impact --</v>
      </c>
      <c r="AN460" s="22" t="str">
        <f>IF(RiskRegister[[#This Row],[Risk Status]]="Closed",RiskRegister[[#This Row],[Residual Likelihood Level]],RiskRegister[[#This Row],[Inherent Likelihood Level]])</f>
        <v>-- Select Likelihood --</v>
      </c>
      <c r="AO460" s="22" t="str">
        <f>IF(RiskRegister[[#This Row],[Risk Status]]="Closed",RiskRegister[[#This Row],[Residual-I-L-Combo]],RiskRegister[[#This Row],[Inherent-I-L-Combo]])</f>
        <v>-- Select Impact ----- Select Likelihood --</v>
      </c>
      <c r="AP460" s="22" t="str">
        <f t="shared" si="15"/>
        <v>-- Error --</v>
      </c>
    </row>
    <row r="461" spans="1:42" s="18" customFormat="1" ht="64" x14ac:dyDescent="0.2">
      <c r="A461" s="18">
        <v>458</v>
      </c>
      <c r="G461" s="18" t="s">
        <v>87</v>
      </c>
      <c r="I461" s="18" t="s">
        <v>85</v>
      </c>
      <c r="L461" s="18" t="s">
        <v>112</v>
      </c>
      <c r="M461" s="19" t="str">
        <f>VLOOKUP(RiskRegister[[#This Row],[Inherent Impact Level]],'Rating factors'!$F$4:$G$9,2,FALSE)</f>
        <v>--- Error ---</v>
      </c>
      <c r="N461" s="18" t="s">
        <v>89</v>
      </c>
      <c r="O461" s="19" t="str">
        <f>VLOOKUP(RiskRegister[[#This Row],[Inherent Likelihood Level]],'Rating factors'!$F$16:$G$21,2,FALSE)</f>
        <v>--- Error ---</v>
      </c>
      <c r="P461" s="19" t="str">
        <f>IFERROR(VLOOKUP(RiskRegister[[#This Row],[Inherent Risk Rating]],'Rating factors'!$F$30:$G$44,2,FALSE),"-- Error --")</f>
        <v>-- Error --</v>
      </c>
      <c r="Q461" s="19" t="str">
        <f>IFERROR(RiskRegister[[#This Row],[Inherent Impact Rating]]*RiskRegister[[#This Row],[Inherent Likelihood Rating]],"-- Error --")</f>
        <v>-- Error --</v>
      </c>
      <c r="R461" s="18" t="s">
        <v>111</v>
      </c>
      <c r="T461" s="18" t="s">
        <v>112</v>
      </c>
      <c r="U461" s="19" t="str">
        <f>VLOOKUP(RiskRegister[[#This Row],[Residual Impact Level]],'Rating factors'!$F$4:$G$9,2,FALSE)</f>
        <v>--- Error ---</v>
      </c>
      <c r="V461" s="18" t="s">
        <v>89</v>
      </c>
      <c r="W461" s="19" t="str">
        <f>VLOOKUP(RiskRegister[[#This Row],[Residual Likelihood Level]],'Rating factors'!$F$16:$G$21,2,FALSE)</f>
        <v>--- Error ---</v>
      </c>
      <c r="X461" s="19" t="str">
        <f>IFERROR(VLOOKUP(RiskRegister[[#This Row],[Residual Risk Rating]],'Rating factors'!$F$30:$G$44,2,FALSE),"-- Error --")</f>
        <v>-- Error --</v>
      </c>
      <c r="Y461" s="19" t="str">
        <f>IFERROR(RiskRegister[[#This Row],[Residual Impact Rating]]*RiskRegister[[#This Row],[Residual Likelihood Rating]],"-- Error --")</f>
        <v>-- Error --</v>
      </c>
      <c r="Z461" s="18" t="s">
        <v>113</v>
      </c>
      <c r="AB461" s="61"/>
      <c r="AD461" s="22" t="str">
        <f ca="1">IF(ISBLANK(RiskRegister[[#This Row],[Risk Due Date]]), "Missing Risk Due Date", IF(RiskRegister[[#This Row],[Risk Due Date]] &lt; TODAY(), "Overdue", "Not Overdue"))</f>
        <v>Missing Risk Due Date</v>
      </c>
      <c r="AF461" s="22" t="str">
        <f>IF(ISBLANK(RiskRegister[[#This Row],[Risk Due Date]]), "Missing Risk Due Date", TEXT(RiskRegister[[#This Row],[Risk Due Date]], "YYYY-MM"))</f>
        <v>Missing Risk Due Date</v>
      </c>
      <c r="AG461" s="22" t="str">
        <f>IF(RiskRegister[[#This Row],[Created Date]]="","Created Date missing",(TEXT(RiskRegister[[#This Row],[Created Date]],"mmm") &amp; "-" &amp; YEAR(RiskRegister[[#This Row],[Created Date]])))</f>
        <v>Created Date missing</v>
      </c>
      <c r="AH461" s="79">
        <f>IF(RiskRegister[[#This Row],[Risk Status]]="Closed",RiskRegister[[#This Row],[Risk Close Date]],RiskRegister[[#This Row],[Risk Due Date]])</f>
        <v>0</v>
      </c>
      <c r="AI461" s="79">
        <f>IF(RiskRegister[[#This Row],[Risk-Change-Date]]=0,DATE(2030,1,1),RiskRegister[[#This Row],[Risk-Change-Date]])</f>
        <v>47484</v>
      </c>
      <c r="AJ461" s="22" t="str">
        <f>RiskRegister[[#This Row],[Inherent Impact Level]]&amp;"-"&amp;RiskRegister[[#This Row],[Inherent Likelihood Level]]</f>
        <v>-- Select Impact ----- Select Likelihood --</v>
      </c>
      <c r="AK461" s="22" t="str">
        <f>RiskRegister[[#This Row],[Residual Impact Level]]&amp;"-"&amp;RiskRegister[[#This Row],[Residual Likelihood Level]]</f>
        <v>-- Select Impact ----- Select Likelihood --</v>
      </c>
      <c r="AL461" s="22" t="str">
        <f t="shared" si="14"/>
        <v>Error</v>
      </c>
      <c r="AM461" s="22" t="str">
        <f>IF(RiskRegister[[#This Row],[Risk Status]]="Closed",RiskRegister[[#This Row],[Residual Impact Level]],RiskRegister[[#This Row],[Inherent Impact Level]])</f>
        <v>-- Select Impact --</v>
      </c>
      <c r="AN461" s="22" t="str">
        <f>IF(RiskRegister[[#This Row],[Risk Status]]="Closed",RiskRegister[[#This Row],[Residual Likelihood Level]],RiskRegister[[#This Row],[Inherent Likelihood Level]])</f>
        <v>-- Select Likelihood --</v>
      </c>
      <c r="AO461" s="22" t="str">
        <f>IF(RiskRegister[[#This Row],[Risk Status]]="Closed",RiskRegister[[#This Row],[Residual-I-L-Combo]],RiskRegister[[#This Row],[Inherent-I-L-Combo]])</f>
        <v>-- Select Impact ----- Select Likelihood --</v>
      </c>
      <c r="AP461" s="22" t="str">
        <f t="shared" si="15"/>
        <v>-- Error --</v>
      </c>
    </row>
    <row r="462" spans="1:42" s="18" customFormat="1" ht="64" x14ac:dyDescent="0.2">
      <c r="A462" s="18">
        <v>459</v>
      </c>
      <c r="G462" s="18" t="s">
        <v>87</v>
      </c>
      <c r="I462" s="18" t="s">
        <v>85</v>
      </c>
      <c r="L462" s="18" t="s">
        <v>112</v>
      </c>
      <c r="M462" s="19" t="str">
        <f>VLOOKUP(RiskRegister[[#This Row],[Inherent Impact Level]],'Rating factors'!$F$4:$G$9,2,FALSE)</f>
        <v>--- Error ---</v>
      </c>
      <c r="N462" s="18" t="s">
        <v>89</v>
      </c>
      <c r="O462" s="19" t="str">
        <f>VLOOKUP(RiskRegister[[#This Row],[Inherent Likelihood Level]],'Rating factors'!$F$16:$G$21,2,FALSE)</f>
        <v>--- Error ---</v>
      </c>
      <c r="P462" s="19" t="str">
        <f>IFERROR(VLOOKUP(RiskRegister[[#This Row],[Inherent Risk Rating]],'Rating factors'!$F$30:$G$44,2,FALSE),"-- Error --")</f>
        <v>-- Error --</v>
      </c>
      <c r="Q462" s="19" t="str">
        <f>IFERROR(RiskRegister[[#This Row],[Inherent Impact Rating]]*RiskRegister[[#This Row],[Inherent Likelihood Rating]],"-- Error --")</f>
        <v>-- Error --</v>
      </c>
      <c r="R462" s="18" t="s">
        <v>111</v>
      </c>
      <c r="T462" s="18" t="s">
        <v>112</v>
      </c>
      <c r="U462" s="19" t="str">
        <f>VLOOKUP(RiskRegister[[#This Row],[Residual Impact Level]],'Rating factors'!$F$4:$G$9,2,FALSE)</f>
        <v>--- Error ---</v>
      </c>
      <c r="V462" s="18" t="s">
        <v>89</v>
      </c>
      <c r="W462" s="19" t="str">
        <f>VLOOKUP(RiskRegister[[#This Row],[Residual Likelihood Level]],'Rating factors'!$F$16:$G$21,2,FALSE)</f>
        <v>--- Error ---</v>
      </c>
      <c r="X462" s="19" t="str">
        <f>IFERROR(VLOOKUP(RiskRegister[[#This Row],[Residual Risk Rating]],'Rating factors'!$F$30:$G$44,2,FALSE),"-- Error --")</f>
        <v>-- Error --</v>
      </c>
      <c r="Y462" s="19" t="str">
        <f>IFERROR(RiskRegister[[#This Row],[Residual Impact Rating]]*RiskRegister[[#This Row],[Residual Likelihood Rating]],"-- Error --")</f>
        <v>-- Error --</v>
      </c>
      <c r="Z462" s="18" t="s">
        <v>113</v>
      </c>
      <c r="AB462" s="61"/>
      <c r="AD462" s="22" t="str">
        <f ca="1">IF(ISBLANK(RiskRegister[[#This Row],[Risk Due Date]]), "Missing Risk Due Date", IF(RiskRegister[[#This Row],[Risk Due Date]] &lt; TODAY(), "Overdue", "Not Overdue"))</f>
        <v>Missing Risk Due Date</v>
      </c>
      <c r="AF462" s="22" t="str">
        <f>IF(ISBLANK(RiskRegister[[#This Row],[Risk Due Date]]), "Missing Risk Due Date", TEXT(RiskRegister[[#This Row],[Risk Due Date]], "YYYY-MM"))</f>
        <v>Missing Risk Due Date</v>
      </c>
      <c r="AG462" s="22" t="str">
        <f>IF(RiskRegister[[#This Row],[Created Date]]="","Created Date missing",(TEXT(RiskRegister[[#This Row],[Created Date]],"mmm") &amp; "-" &amp; YEAR(RiskRegister[[#This Row],[Created Date]])))</f>
        <v>Created Date missing</v>
      </c>
      <c r="AH462" s="79">
        <f>IF(RiskRegister[[#This Row],[Risk Status]]="Closed",RiskRegister[[#This Row],[Risk Close Date]],RiskRegister[[#This Row],[Risk Due Date]])</f>
        <v>0</v>
      </c>
      <c r="AI462" s="79">
        <f>IF(RiskRegister[[#This Row],[Risk-Change-Date]]=0,DATE(2030,1,1),RiskRegister[[#This Row],[Risk-Change-Date]])</f>
        <v>47484</v>
      </c>
      <c r="AJ462" s="22" t="str">
        <f>RiskRegister[[#This Row],[Inherent Impact Level]]&amp;"-"&amp;RiskRegister[[#This Row],[Inherent Likelihood Level]]</f>
        <v>-- Select Impact ----- Select Likelihood --</v>
      </c>
      <c r="AK462" s="22" t="str">
        <f>RiskRegister[[#This Row],[Residual Impact Level]]&amp;"-"&amp;RiskRegister[[#This Row],[Residual Likelihood Level]]</f>
        <v>-- Select Impact ----- Select Likelihood --</v>
      </c>
      <c r="AL462" s="22" t="str">
        <f t="shared" si="14"/>
        <v>Error</v>
      </c>
      <c r="AM462" s="22" t="str">
        <f>IF(RiskRegister[[#This Row],[Risk Status]]="Closed",RiskRegister[[#This Row],[Residual Impact Level]],RiskRegister[[#This Row],[Inherent Impact Level]])</f>
        <v>-- Select Impact --</v>
      </c>
      <c r="AN462" s="22" t="str">
        <f>IF(RiskRegister[[#This Row],[Risk Status]]="Closed",RiskRegister[[#This Row],[Residual Likelihood Level]],RiskRegister[[#This Row],[Inherent Likelihood Level]])</f>
        <v>-- Select Likelihood --</v>
      </c>
      <c r="AO462" s="22" t="str">
        <f>IF(RiskRegister[[#This Row],[Risk Status]]="Closed",RiskRegister[[#This Row],[Residual-I-L-Combo]],RiskRegister[[#This Row],[Inherent-I-L-Combo]])</f>
        <v>-- Select Impact ----- Select Likelihood --</v>
      </c>
      <c r="AP462" s="22" t="str">
        <f t="shared" si="15"/>
        <v>-- Error --</v>
      </c>
    </row>
    <row r="463" spans="1:42" s="18" customFormat="1" ht="64" x14ac:dyDescent="0.2">
      <c r="A463" s="18">
        <v>460</v>
      </c>
      <c r="G463" s="18" t="s">
        <v>87</v>
      </c>
      <c r="I463" s="18" t="s">
        <v>85</v>
      </c>
      <c r="L463" s="18" t="s">
        <v>112</v>
      </c>
      <c r="M463" s="19" t="str">
        <f>VLOOKUP(RiskRegister[[#This Row],[Inherent Impact Level]],'Rating factors'!$F$4:$G$9,2,FALSE)</f>
        <v>--- Error ---</v>
      </c>
      <c r="N463" s="18" t="s">
        <v>89</v>
      </c>
      <c r="O463" s="19" t="str">
        <f>VLOOKUP(RiskRegister[[#This Row],[Inherent Likelihood Level]],'Rating factors'!$F$16:$G$21,2,FALSE)</f>
        <v>--- Error ---</v>
      </c>
      <c r="P463" s="19" t="str">
        <f>IFERROR(VLOOKUP(RiskRegister[[#This Row],[Inherent Risk Rating]],'Rating factors'!$F$30:$G$44,2,FALSE),"-- Error --")</f>
        <v>-- Error --</v>
      </c>
      <c r="Q463" s="19" t="str">
        <f>IFERROR(RiskRegister[[#This Row],[Inherent Impact Rating]]*RiskRegister[[#This Row],[Inherent Likelihood Rating]],"-- Error --")</f>
        <v>-- Error --</v>
      </c>
      <c r="R463" s="18" t="s">
        <v>111</v>
      </c>
      <c r="T463" s="18" t="s">
        <v>112</v>
      </c>
      <c r="U463" s="19" t="str">
        <f>VLOOKUP(RiskRegister[[#This Row],[Residual Impact Level]],'Rating factors'!$F$4:$G$9,2,FALSE)</f>
        <v>--- Error ---</v>
      </c>
      <c r="V463" s="18" t="s">
        <v>89</v>
      </c>
      <c r="W463" s="19" t="str">
        <f>VLOOKUP(RiskRegister[[#This Row],[Residual Likelihood Level]],'Rating factors'!$F$16:$G$21,2,FALSE)</f>
        <v>--- Error ---</v>
      </c>
      <c r="X463" s="19" t="str">
        <f>IFERROR(VLOOKUP(RiskRegister[[#This Row],[Residual Risk Rating]],'Rating factors'!$F$30:$G$44,2,FALSE),"-- Error --")</f>
        <v>-- Error --</v>
      </c>
      <c r="Y463" s="19" t="str">
        <f>IFERROR(RiskRegister[[#This Row],[Residual Impact Rating]]*RiskRegister[[#This Row],[Residual Likelihood Rating]],"-- Error --")</f>
        <v>-- Error --</v>
      </c>
      <c r="Z463" s="18" t="s">
        <v>113</v>
      </c>
      <c r="AB463" s="61"/>
      <c r="AD463" s="22" t="str">
        <f ca="1">IF(ISBLANK(RiskRegister[[#This Row],[Risk Due Date]]), "Missing Risk Due Date", IF(RiskRegister[[#This Row],[Risk Due Date]] &lt; TODAY(), "Overdue", "Not Overdue"))</f>
        <v>Missing Risk Due Date</v>
      </c>
      <c r="AF463" s="22" t="str">
        <f>IF(ISBLANK(RiskRegister[[#This Row],[Risk Due Date]]), "Missing Risk Due Date", TEXT(RiskRegister[[#This Row],[Risk Due Date]], "YYYY-MM"))</f>
        <v>Missing Risk Due Date</v>
      </c>
      <c r="AG463" s="22" t="str">
        <f>IF(RiskRegister[[#This Row],[Created Date]]="","Created Date missing",(TEXT(RiskRegister[[#This Row],[Created Date]],"mmm") &amp; "-" &amp; YEAR(RiskRegister[[#This Row],[Created Date]])))</f>
        <v>Created Date missing</v>
      </c>
      <c r="AH463" s="79">
        <f>IF(RiskRegister[[#This Row],[Risk Status]]="Closed",RiskRegister[[#This Row],[Risk Close Date]],RiskRegister[[#This Row],[Risk Due Date]])</f>
        <v>0</v>
      </c>
      <c r="AI463" s="79">
        <f>IF(RiskRegister[[#This Row],[Risk-Change-Date]]=0,DATE(2030,1,1),RiskRegister[[#This Row],[Risk-Change-Date]])</f>
        <v>47484</v>
      </c>
      <c r="AJ463" s="22" t="str">
        <f>RiskRegister[[#This Row],[Inherent Impact Level]]&amp;"-"&amp;RiskRegister[[#This Row],[Inherent Likelihood Level]]</f>
        <v>-- Select Impact ----- Select Likelihood --</v>
      </c>
      <c r="AK463" s="22" t="str">
        <f>RiskRegister[[#This Row],[Residual Impact Level]]&amp;"-"&amp;RiskRegister[[#This Row],[Residual Likelihood Level]]</f>
        <v>-- Select Impact ----- Select Likelihood --</v>
      </c>
      <c r="AL463" s="22" t="str">
        <f t="shared" si="14"/>
        <v>Error</v>
      </c>
      <c r="AM463" s="22" t="str">
        <f>IF(RiskRegister[[#This Row],[Risk Status]]="Closed",RiskRegister[[#This Row],[Residual Impact Level]],RiskRegister[[#This Row],[Inherent Impact Level]])</f>
        <v>-- Select Impact --</v>
      </c>
      <c r="AN463" s="22" t="str">
        <f>IF(RiskRegister[[#This Row],[Risk Status]]="Closed",RiskRegister[[#This Row],[Residual Likelihood Level]],RiskRegister[[#This Row],[Inherent Likelihood Level]])</f>
        <v>-- Select Likelihood --</v>
      </c>
      <c r="AO463" s="22" t="str">
        <f>IF(RiskRegister[[#This Row],[Risk Status]]="Closed",RiskRegister[[#This Row],[Residual-I-L-Combo]],RiskRegister[[#This Row],[Inherent-I-L-Combo]])</f>
        <v>-- Select Impact ----- Select Likelihood --</v>
      </c>
      <c r="AP463" s="22" t="str">
        <f t="shared" si="15"/>
        <v>-- Error --</v>
      </c>
    </row>
    <row r="464" spans="1:42" s="18" customFormat="1" ht="64" x14ac:dyDescent="0.2">
      <c r="A464" s="18">
        <v>461</v>
      </c>
      <c r="G464" s="18" t="s">
        <v>87</v>
      </c>
      <c r="I464" s="18" t="s">
        <v>85</v>
      </c>
      <c r="L464" s="18" t="s">
        <v>112</v>
      </c>
      <c r="M464" s="19" t="str">
        <f>VLOOKUP(RiskRegister[[#This Row],[Inherent Impact Level]],'Rating factors'!$F$4:$G$9,2,FALSE)</f>
        <v>--- Error ---</v>
      </c>
      <c r="N464" s="18" t="s">
        <v>89</v>
      </c>
      <c r="O464" s="19" t="str">
        <f>VLOOKUP(RiskRegister[[#This Row],[Inherent Likelihood Level]],'Rating factors'!$F$16:$G$21,2,FALSE)</f>
        <v>--- Error ---</v>
      </c>
      <c r="P464" s="19" t="str">
        <f>IFERROR(VLOOKUP(RiskRegister[[#This Row],[Inherent Risk Rating]],'Rating factors'!$F$30:$G$44,2,FALSE),"-- Error --")</f>
        <v>-- Error --</v>
      </c>
      <c r="Q464" s="19" t="str">
        <f>IFERROR(RiskRegister[[#This Row],[Inherent Impact Rating]]*RiskRegister[[#This Row],[Inherent Likelihood Rating]],"-- Error --")</f>
        <v>-- Error --</v>
      </c>
      <c r="R464" s="18" t="s">
        <v>111</v>
      </c>
      <c r="T464" s="18" t="s">
        <v>112</v>
      </c>
      <c r="U464" s="19" t="str">
        <f>VLOOKUP(RiskRegister[[#This Row],[Residual Impact Level]],'Rating factors'!$F$4:$G$9,2,FALSE)</f>
        <v>--- Error ---</v>
      </c>
      <c r="V464" s="18" t="s">
        <v>89</v>
      </c>
      <c r="W464" s="19" t="str">
        <f>VLOOKUP(RiskRegister[[#This Row],[Residual Likelihood Level]],'Rating factors'!$F$16:$G$21,2,FALSE)</f>
        <v>--- Error ---</v>
      </c>
      <c r="X464" s="19" t="str">
        <f>IFERROR(VLOOKUP(RiskRegister[[#This Row],[Residual Risk Rating]],'Rating factors'!$F$30:$G$44,2,FALSE),"-- Error --")</f>
        <v>-- Error --</v>
      </c>
      <c r="Y464" s="19" t="str">
        <f>IFERROR(RiskRegister[[#This Row],[Residual Impact Rating]]*RiskRegister[[#This Row],[Residual Likelihood Rating]],"-- Error --")</f>
        <v>-- Error --</v>
      </c>
      <c r="Z464" s="18" t="s">
        <v>113</v>
      </c>
      <c r="AB464" s="61"/>
      <c r="AD464" s="22" t="str">
        <f ca="1">IF(ISBLANK(RiskRegister[[#This Row],[Risk Due Date]]), "Missing Risk Due Date", IF(RiskRegister[[#This Row],[Risk Due Date]] &lt; TODAY(), "Overdue", "Not Overdue"))</f>
        <v>Missing Risk Due Date</v>
      </c>
      <c r="AF464" s="22" t="str">
        <f>IF(ISBLANK(RiskRegister[[#This Row],[Risk Due Date]]), "Missing Risk Due Date", TEXT(RiskRegister[[#This Row],[Risk Due Date]], "YYYY-MM"))</f>
        <v>Missing Risk Due Date</v>
      </c>
      <c r="AG464" s="22" t="str">
        <f>IF(RiskRegister[[#This Row],[Created Date]]="","Created Date missing",(TEXT(RiskRegister[[#This Row],[Created Date]],"mmm") &amp; "-" &amp; YEAR(RiskRegister[[#This Row],[Created Date]])))</f>
        <v>Created Date missing</v>
      </c>
      <c r="AH464" s="79">
        <f>IF(RiskRegister[[#This Row],[Risk Status]]="Closed",RiskRegister[[#This Row],[Risk Close Date]],RiskRegister[[#This Row],[Risk Due Date]])</f>
        <v>0</v>
      </c>
      <c r="AI464" s="79">
        <f>IF(RiskRegister[[#This Row],[Risk-Change-Date]]=0,DATE(2030,1,1),RiskRegister[[#This Row],[Risk-Change-Date]])</f>
        <v>47484</v>
      </c>
      <c r="AJ464" s="22" t="str">
        <f>RiskRegister[[#This Row],[Inherent Impact Level]]&amp;"-"&amp;RiskRegister[[#This Row],[Inherent Likelihood Level]]</f>
        <v>-- Select Impact ----- Select Likelihood --</v>
      </c>
      <c r="AK464" s="22" t="str">
        <f>RiskRegister[[#This Row],[Residual Impact Level]]&amp;"-"&amp;RiskRegister[[#This Row],[Residual Likelihood Level]]</f>
        <v>-- Select Impact ----- Select Likelihood --</v>
      </c>
      <c r="AL464" s="22" t="str">
        <f t="shared" si="14"/>
        <v>Error</v>
      </c>
      <c r="AM464" s="22" t="str">
        <f>IF(RiskRegister[[#This Row],[Risk Status]]="Closed",RiskRegister[[#This Row],[Residual Impact Level]],RiskRegister[[#This Row],[Inherent Impact Level]])</f>
        <v>-- Select Impact --</v>
      </c>
      <c r="AN464" s="22" t="str">
        <f>IF(RiskRegister[[#This Row],[Risk Status]]="Closed",RiskRegister[[#This Row],[Residual Likelihood Level]],RiskRegister[[#This Row],[Inherent Likelihood Level]])</f>
        <v>-- Select Likelihood --</v>
      </c>
      <c r="AO464" s="22" t="str">
        <f>IF(RiskRegister[[#This Row],[Risk Status]]="Closed",RiskRegister[[#This Row],[Residual-I-L-Combo]],RiskRegister[[#This Row],[Inherent-I-L-Combo]])</f>
        <v>-- Select Impact ----- Select Likelihood --</v>
      </c>
      <c r="AP464" s="22" t="str">
        <f t="shared" si="15"/>
        <v>-- Error --</v>
      </c>
    </row>
    <row r="465" spans="1:42" s="18" customFormat="1" ht="64" x14ac:dyDescent="0.2">
      <c r="A465" s="18">
        <v>462</v>
      </c>
      <c r="G465" s="18" t="s">
        <v>87</v>
      </c>
      <c r="I465" s="18" t="s">
        <v>85</v>
      </c>
      <c r="L465" s="18" t="s">
        <v>112</v>
      </c>
      <c r="M465" s="19" t="str">
        <f>VLOOKUP(RiskRegister[[#This Row],[Inherent Impact Level]],'Rating factors'!$F$4:$G$9,2,FALSE)</f>
        <v>--- Error ---</v>
      </c>
      <c r="N465" s="18" t="s">
        <v>89</v>
      </c>
      <c r="O465" s="19" t="str">
        <f>VLOOKUP(RiskRegister[[#This Row],[Inherent Likelihood Level]],'Rating factors'!$F$16:$G$21,2,FALSE)</f>
        <v>--- Error ---</v>
      </c>
      <c r="P465" s="19" t="str">
        <f>IFERROR(VLOOKUP(RiskRegister[[#This Row],[Inherent Risk Rating]],'Rating factors'!$F$30:$G$44,2,FALSE),"-- Error --")</f>
        <v>-- Error --</v>
      </c>
      <c r="Q465" s="19" t="str">
        <f>IFERROR(RiskRegister[[#This Row],[Inherent Impact Rating]]*RiskRegister[[#This Row],[Inherent Likelihood Rating]],"-- Error --")</f>
        <v>-- Error --</v>
      </c>
      <c r="R465" s="18" t="s">
        <v>111</v>
      </c>
      <c r="T465" s="18" t="s">
        <v>112</v>
      </c>
      <c r="U465" s="19" t="str">
        <f>VLOOKUP(RiskRegister[[#This Row],[Residual Impact Level]],'Rating factors'!$F$4:$G$9,2,FALSE)</f>
        <v>--- Error ---</v>
      </c>
      <c r="V465" s="18" t="s">
        <v>89</v>
      </c>
      <c r="W465" s="19" t="str">
        <f>VLOOKUP(RiskRegister[[#This Row],[Residual Likelihood Level]],'Rating factors'!$F$16:$G$21,2,FALSE)</f>
        <v>--- Error ---</v>
      </c>
      <c r="X465" s="19" t="str">
        <f>IFERROR(VLOOKUP(RiskRegister[[#This Row],[Residual Risk Rating]],'Rating factors'!$F$30:$G$44,2,FALSE),"-- Error --")</f>
        <v>-- Error --</v>
      </c>
      <c r="Y465" s="19" t="str">
        <f>IFERROR(RiskRegister[[#This Row],[Residual Impact Rating]]*RiskRegister[[#This Row],[Residual Likelihood Rating]],"-- Error --")</f>
        <v>-- Error --</v>
      </c>
      <c r="Z465" s="18" t="s">
        <v>113</v>
      </c>
      <c r="AB465" s="61"/>
      <c r="AD465" s="22" t="str">
        <f ca="1">IF(ISBLANK(RiskRegister[[#This Row],[Risk Due Date]]), "Missing Risk Due Date", IF(RiskRegister[[#This Row],[Risk Due Date]] &lt; TODAY(), "Overdue", "Not Overdue"))</f>
        <v>Missing Risk Due Date</v>
      </c>
      <c r="AF465" s="22" t="str">
        <f>IF(ISBLANK(RiskRegister[[#This Row],[Risk Due Date]]), "Missing Risk Due Date", TEXT(RiskRegister[[#This Row],[Risk Due Date]], "YYYY-MM"))</f>
        <v>Missing Risk Due Date</v>
      </c>
      <c r="AG465" s="22" t="str">
        <f>IF(RiskRegister[[#This Row],[Created Date]]="","Created Date missing",(TEXT(RiskRegister[[#This Row],[Created Date]],"mmm") &amp; "-" &amp; YEAR(RiskRegister[[#This Row],[Created Date]])))</f>
        <v>Created Date missing</v>
      </c>
      <c r="AH465" s="79">
        <f>IF(RiskRegister[[#This Row],[Risk Status]]="Closed",RiskRegister[[#This Row],[Risk Close Date]],RiskRegister[[#This Row],[Risk Due Date]])</f>
        <v>0</v>
      </c>
      <c r="AI465" s="79">
        <f>IF(RiskRegister[[#This Row],[Risk-Change-Date]]=0,DATE(2030,1,1),RiskRegister[[#This Row],[Risk-Change-Date]])</f>
        <v>47484</v>
      </c>
      <c r="AJ465" s="22" t="str">
        <f>RiskRegister[[#This Row],[Inherent Impact Level]]&amp;"-"&amp;RiskRegister[[#This Row],[Inherent Likelihood Level]]</f>
        <v>-- Select Impact ----- Select Likelihood --</v>
      </c>
      <c r="AK465" s="22" t="str">
        <f>RiskRegister[[#This Row],[Residual Impact Level]]&amp;"-"&amp;RiskRegister[[#This Row],[Residual Likelihood Level]]</f>
        <v>-- Select Impact ----- Select Likelihood --</v>
      </c>
      <c r="AL465" s="22" t="str">
        <f t="shared" si="14"/>
        <v>Error</v>
      </c>
      <c r="AM465" s="22" t="str">
        <f>IF(RiskRegister[[#This Row],[Risk Status]]="Closed",RiskRegister[[#This Row],[Residual Impact Level]],RiskRegister[[#This Row],[Inherent Impact Level]])</f>
        <v>-- Select Impact --</v>
      </c>
      <c r="AN465" s="22" t="str">
        <f>IF(RiskRegister[[#This Row],[Risk Status]]="Closed",RiskRegister[[#This Row],[Residual Likelihood Level]],RiskRegister[[#This Row],[Inherent Likelihood Level]])</f>
        <v>-- Select Likelihood --</v>
      </c>
      <c r="AO465" s="22" t="str">
        <f>IF(RiskRegister[[#This Row],[Risk Status]]="Closed",RiskRegister[[#This Row],[Residual-I-L-Combo]],RiskRegister[[#This Row],[Inherent-I-L-Combo]])</f>
        <v>-- Select Impact ----- Select Likelihood --</v>
      </c>
      <c r="AP465" s="22" t="str">
        <f t="shared" si="15"/>
        <v>-- Error --</v>
      </c>
    </row>
    <row r="466" spans="1:42" s="18" customFormat="1" ht="64" x14ac:dyDescent="0.2">
      <c r="A466" s="18">
        <v>463</v>
      </c>
      <c r="G466" s="18" t="s">
        <v>87</v>
      </c>
      <c r="I466" s="18" t="s">
        <v>85</v>
      </c>
      <c r="L466" s="18" t="s">
        <v>112</v>
      </c>
      <c r="M466" s="19" t="str">
        <f>VLOOKUP(RiskRegister[[#This Row],[Inherent Impact Level]],'Rating factors'!$F$4:$G$9,2,FALSE)</f>
        <v>--- Error ---</v>
      </c>
      <c r="N466" s="18" t="s">
        <v>89</v>
      </c>
      <c r="O466" s="19" t="str">
        <f>VLOOKUP(RiskRegister[[#This Row],[Inherent Likelihood Level]],'Rating factors'!$F$16:$G$21,2,FALSE)</f>
        <v>--- Error ---</v>
      </c>
      <c r="P466" s="19" t="str">
        <f>IFERROR(VLOOKUP(RiskRegister[[#This Row],[Inherent Risk Rating]],'Rating factors'!$F$30:$G$44,2,FALSE),"-- Error --")</f>
        <v>-- Error --</v>
      </c>
      <c r="Q466" s="19" t="str">
        <f>IFERROR(RiskRegister[[#This Row],[Inherent Impact Rating]]*RiskRegister[[#This Row],[Inherent Likelihood Rating]],"-- Error --")</f>
        <v>-- Error --</v>
      </c>
      <c r="R466" s="18" t="s">
        <v>111</v>
      </c>
      <c r="T466" s="18" t="s">
        <v>112</v>
      </c>
      <c r="U466" s="19" t="str">
        <f>VLOOKUP(RiskRegister[[#This Row],[Residual Impact Level]],'Rating factors'!$F$4:$G$9,2,FALSE)</f>
        <v>--- Error ---</v>
      </c>
      <c r="V466" s="18" t="s">
        <v>89</v>
      </c>
      <c r="W466" s="19" t="str">
        <f>VLOOKUP(RiskRegister[[#This Row],[Residual Likelihood Level]],'Rating factors'!$F$16:$G$21,2,FALSE)</f>
        <v>--- Error ---</v>
      </c>
      <c r="X466" s="19" t="str">
        <f>IFERROR(VLOOKUP(RiskRegister[[#This Row],[Residual Risk Rating]],'Rating factors'!$F$30:$G$44,2,FALSE),"-- Error --")</f>
        <v>-- Error --</v>
      </c>
      <c r="Y466" s="19" t="str">
        <f>IFERROR(RiskRegister[[#This Row],[Residual Impact Rating]]*RiskRegister[[#This Row],[Residual Likelihood Rating]],"-- Error --")</f>
        <v>-- Error --</v>
      </c>
      <c r="Z466" s="18" t="s">
        <v>113</v>
      </c>
      <c r="AB466" s="61"/>
      <c r="AD466" s="22" t="str">
        <f ca="1">IF(ISBLANK(RiskRegister[[#This Row],[Risk Due Date]]), "Missing Risk Due Date", IF(RiskRegister[[#This Row],[Risk Due Date]] &lt; TODAY(), "Overdue", "Not Overdue"))</f>
        <v>Missing Risk Due Date</v>
      </c>
      <c r="AF466" s="22" t="str">
        <f>IF(ISBLANK(RiskRegister[[#This Row],[Risk Due Date]]), "Missing Risk Due Date", TEXT(RiskRegister[[#This Row],[Risk Due Date]], "YYYY-MM"))</f>
        <v>Missing Risk Due Date</v>
      </c>
      <c r="AG466" s="22" t="str">
        <f>IF(RiskRegister[[#This Row],[Created Date]]="","Created Date missing",(TEXT(RiskRegister[[#This Row],[Created Date]],"mmm") &amp; "-" &amp; YEAR(RiskRegister[[#This Row],[Created Date]])))</f>
        <v>Created Date missing</v>
      </c>
      <c r="AH466" s="79">
        <f>IF(RiskRegister[[#This Row],[Risk Status]]="Closed",RiskRegister[[#This Row],[Risk Close Date]],RiskRegister[[#This Row],[Risk Due Date]])</f>
        <v>0</v>
      </c>
      <c r="AI466" s="79">
        <f>IF(RiskRegister[[#This Row],[Risk-Change-Date]]=0,DATE(2030,1,1),RiskRegister[[#This Row],[Risk-Change-Date]])</f>
        <v>47484</v>
      </c>
      <c r="AJ466" s="22" t="str">
        <f>RiskRegister[[#This Row],[Inherent Impact Level]]&amp;"-"&amp;RiskRegister[[#This Row],[Inherent Likelihood Level]]</f>
        <v>-- Select Impact ----- Select Likelihood --</v>
      </c>
      <c r="AK466" s="22" t="str">
        <f>RiskRegister[[#This Row],[Residual Impact Level]]&amp;"-"&amp;RiskRegister[[#This Row],[Residual Likelihood Level]]</f>
        <v>-- Select Impact ----- Select Likelihood --</v>
      </c>
      <c r="AL466" s="22" t="str">
        <f t="shared" si="14"/>
        <v>Error</v>
      </c>
      <c r="AM466" s="22" t="str">
        <f>IF(RiskRegister[[#This Row],[Risk Status]]="Closed",RiskRegister[[#This Row],[Residual Impact Level]],RiskRegister[[#This Row],[Inherent Impact Level]])</f>
        <v>-- Select Impact --</v>
      </c>
      <c r="AN466" s="22" t="str">
        <f>IF(RiskRegister[[#This Row],[Risk Status]]="Closed",RiskRegister[[#This Row],[Residual Likelihood Level]],RiskRegister[[#This Row],[Inherent Likelihood Level]])</f>
        <v>-- Select Likelihood --</v>
      </c>
      <c r="AO466" s="22" t="str">
        <f>IF(RiskRegister[[#This Row],[Risk Status]]="Closed",RiskRegister[[#This Row],[Residual-I-L-Combo]],RiskRegister[[#This Row],[Inherent-I-L-Combo]])</f>
        <v>-- Select Impact ----- Select Likelihood --</v>
      </c>
      <c r="AP466" s="22" t="str">
        <f t="shared" si="15"/>
        <v>-- Error --</v>
      </c>
    </row>
    <row r="467" spans="1:42" s="18" customFormat="1" ht="64" x14ac:dyDescent="0.2">
      <c r="A467" s="18">
        <v>464</v>
      </c>
      <c r="G467" s="18" t="s">
        <v>87</v>
      </c>
      <c r="I467" s="18" t="s">
        <v>85</v>
      </c>
      <c r="L467" s="18" t="s">
        <v>112</v>
      </c>
      <c r="M467" s="19" t="str">
        <f>VLOOKUP(RiskRegister[[#This Row],[Inherent Impact Level]],'Rating factors'!$F$4:$G$9,2,FALSE)</f>
        <v>--- Error ---</v>
      </c>
      <c r="N467" s="18" t="s">
        <v>89</v>
      </c>
      <c r="O467" s="19" t="str">
        <f>VLOOKUP(RiskRegister[[#This Row],[Inherent Likelihood Level]],'Rating factors'!$F$16:$G$21,2,FALSE)</f>
        <v>--- Error ---</v>
      </c>
      <c r="P467" s="19" t="str">
        <f>IFERROR(VLOOKUP(RiskRegister[[#This Row],[Inherent Risk Rating]],'Rating factors'!$F$30:$G$44,2,FALSE),"-- Error --")</f>
        <v>-- Error --</v>
      </c>
      <c r="Q467" s="19" t="str">
        <f>IFERROR(RiskRegister[[#This Row],[Inherent Impact Rating]]*RiskRegister[[#This Row],[Inherent Likelihood Rating]],"-- Error --")</f>
        <v>-- Error --</v>
      </c>
      <c r="R467" s="18" t="s">
        <v>111</v>
      </c>
      <c r="T467" s="18" t="s">
        <v>112</v>
      </c>
      <c r="U467" s="19" t="str">
        <f>VLOOKUP(RiskRegister[[#This Row],[Residual Impact Level]],'Rating factors'!$F$4:$G$9,2,FALSE)</f>
        <v>--- Error ---</v>
      </c>
      <c r="V467" s="18" t="s">
        <v>89</v>
      </c>
      <c r="W467" s="19" t="str">
        <f>VLOOKUP(RiskRegister[[#This Row],[Residual Likelihood Level]],'Rating factors'!$F$16:$G$21,2,FALSE)</f>
        <v>--- Error ---</v>
      </c>
      <c r="X467" s="19" t="str">
        <f>IFERROR(VLOOKUP(RiskRegister[[#This Row],[Residual Risk Rating]],'Rating factors'!$F$30:$G$44,2,FALSE),"-- Error --")</f>
        <v>-- Error --</v>
      </c>
      <c r="Y467" s="19" t="str">
        <f>IFERROR(RiskRegister[[#This Row],[Residual Impact Rating]]*RiskRegister[[#This Row],[Residual Likelihood Rating]],"-- Error --")</f>
        <v>-- Error --</v>
      </c>
      <c r="Z467" s="18" t="s">
        <v>113</v>
      </c>
      <c r="AB467" s="61"/>
      <c r="AD467" s="22" t="str">
        <f ca="1">IF(ISBLANK(RiskRegister[[#This Row],[Risk Due Date]]), "Missing Risk Due Date", IF(RiskRegister[[#This Row],[Risk Due Date]] &lt; TODAY(), "Overdue", "Not Overdue"))</f>
        <v>Missing Risk Due Date</v>
      </c>
      <c r="AF467" s="22" t="str">
        <f>IF(ISBLANK(RiskRegister[[#This Row],[Risk Due Date]]), "Missing Risk Due Date", TEXT(RiskRegister[[#This Row],[Risk Due Date]], "YYYY-MM"))</f>
        <v>Missing Risk Due Date</v>
      </c>
      <c r="AG467" s="22" t="str">
        <f>IF(RiskRegister[[#This Row],[Created Date]]="","Created Date missing",(TEXT(RiskRegister[[#This Row],[Created Date]],"mmm") &amp; "-" &amp; YEAR(RiskRegister[[#This Row],[Created Date]])))</f>
        <v>Created Date missing</v>
      </c>
      <c r="AH467" s="79">
        <f>IF(RiskRegister[[#This Row],[Risk Status]]="Closed",RiskRegister[[#This Row],[Risk Close Date]],RiskRegister[[#This Row],[Risk Due Date]])</f>
        <v>0</v>
      </c>
      <c r="AI467" s="79">
        <f>IF(RiskRegister[[#This Row],[Risk-Change-Date]]=0,DATE(2030,1,1),RiskRegister[[#This Row],[Risk-Change-Date]])</f>
        <v>47484</v>
      </c>
      <c r="AJ467" s="22" t="str">
        <f>RiskRegister[[#This Row],[Inherent Impact Level]]&amp;"-"&amp;RiskRegister[[#This Row],[Inherent Likelihood Level]]</f>
        <v>-- Select Impact ----- Select Likelihood --</v>
      </c>
      <c r="AK467" s="22" t="str">
        <f>RiskRegister[[#This Row],[Residual Impact Level]]&amp;"-"&amp;RiskRegister[[#This Row],[Residual Likelihood Level]]</f>
        <v>-- Select Impact ----- Select Likelihood --</v>
      </c>
      <c r="AL467" s="22" t="str">
        <f t="shared" si="14"/>
        <v>Error</v>
      </c>
      <c r="AM467" s="22" t="str">
        <f>IF(RiskRegister[[#This Row],[Risk Status]]="Closed",RiskRegister[[#This Row],[Residual Impact Level]],RiskRegister[[#This Row],[Inherent Impact Level]])</f>
        <v>-- Select Impact --</v>
      </c>
      <c r="AN467" s="22" t="str">
        <f>IF(RiskRegister[[#This Row],[Risk Status]]="Closed",RiskRegister[[#This Row],[Residual Likelihood Level]],RiskRegister[[#This Row],[Inherent Likelihood Level]])</f>
        <v>-- Select Likelihood --</v>
      </c>
      <c r="AO467" s="22" t="str">
        <f>IF(RiskRegister[[#This Row],[Risk Status]]="Closed",RiskRegister[[#This Row],[Residual-I-L-Combo]],RiskRegister[[#This Row],[Inherent-I-L-Combo]])</f>
        <v>-- Select Impact ----- Select Likelihood --</v>
      </c>
      <c r="AP467" s="22" t="str">
        <f t="shared" si="15"/>
        <v>-- Error --</v>
      </c>
    </row>
    <row r="468" spans="1:42" s="18" customFormat="1" ht="64" x14ac:dyDescent="0.2">
      <c r="A468" s="18">
        <v>465</v>
      </c>
      <c r="G468" s="18" t="s">
        <v>87</v>
      </c>
      <c r="I468" s="18" t="s">
        <v>85</v>
      </c>
      <c r="L468" s="18" t="s">
        <v>112</v>
      </c>
      <c r="M468" s="19" t="str">
        <f>VLOOKUP(RiskRegister[[#This Row],[Inherent Impact Level]],'Rating factors'!$F$4:$G$9,2,FALSE)</f>
        <v>--- Error ---</v>
      </c>
      <c r="N468" s="18" t="s">
        <v>89</v>
      </c>
      <c r="O468" s="19" t="str">
        <f>VLOOKUP(RiskRegister[[#This Row],[Inherent Likelihood Level]],'Rating factors'!$F$16:$G$21,2,FALSE)</f>
        <v>--- Error ---</v>
      </c>
      <c r="P468" s="19" t="str">
        <f>IFERROR(VLOOKUP(RiskRegister[[#This Row],[Inherent Risk Rating]],'Rating factors'!$F$30:$G$44,2,FALSE),"-- Error --")</f>
        <v>-- Error --</v>
      </c>
      <c r="Q468" s="19" t="str">
        <f>IFERROR(RiskRegister[[#This Row],[Inherent Impact Rating]]*RiskRegister[[#This Row],[Inherent Likelihood Rating]],"-- Error --")</f>
        <v>-- Error --</v>
      </c>
      <c r="R468" s="18" t="s">
        <v>111</v>
      </c>
      <c r="T468" s="18" t="s">
        <v>112</v>
      </c>
      <c r="U468" s="19" t="str">
        <f>VLOOKUP(RiskRegister[[#This Row],[Residual Impact Level]],'Rating factors'!$F$4:$G$9,2,FALSE)</f>
        <v>--- Error ---</v>
      </c>
      <c r="V468" s="18" t="s">
        <v>89</v>
      </c>
      <c r="W468" s="19" t="str">
        <f>VLOOKUP(RiskRegister[[#This Row],[Residual Likelihood Level]],'Rating factors'!$F$16:$G$21,2,FALSE)</f>
        <v>--- Error ---</v>
      </c>
      <c r="X468" s="19" t="str">
        <f>IFERROR(VLOOKUP(RiskRegister[[#This Row],[Residual Risk Rating]],'Rating factors'!$F$30:$G$44,2,FALSE),"-- Error --")</f>
        <v>-- Error --</v>
      </c>
      <c r="Y468" s="19" t="str">
        <f>IFERROR(RiskRegister[[#This Row],[Residual Impact Rating]]*RiskRegister[[#This Row],[Residual Likelihood Rating]],"-- Error --")</f>
        <v>-- Error --</v>
      </c>
      <c r="Z468" s="18" t="s">
        <v>113</v>
      </c>
      <c r="AB468" s="61"/>
      <c r="AD468" s="22" t="str">
        <f ca="1">IF(ISBLANK(RiskRegister[[#This Row],[Risk Due Date]]), "Missing Risk Due Date", IF(RiskRegister[[#This Row],[Risk Due Date]] &lt; TODAY(), "Overdue", "Not Overdue"))</f>
        <v>Missing Risk Due Date</v>
      </c>
      <c r="AF468" s="22" t="str">
        <f>IF(ISBLANK(RiskRegister[[#This Row],[Risk Due Date]]), "Missing Risk Due Date", TEXT(RiskRegister[[#This Row],[Risk Due Date]], "YYYY-MM"))</f>
        <v>Missing Risk Due Date</v>
      </c>
      <c r="AG468" s="22" t="str">
        <f>IF(RiskRegister[[#This Row],[Created Date]]="","Created Date missing",(TEXT(RiskRegister[[#This Row],[Created Date]],"mmm") &amp; "-" &amp; YEAR(RiskRegister[[#This Row],[Created Date]])))</f>
        <v>Created Date missing</v>
      </c>
      <c r="AH468" s="79">
        <f>IF(RiskRegister[[#This Row],[Risk Status]]="Closed",RiskRegister[[#This Row],[Risk Close Date]],RiskRegister[[#This Row],[Risk Due Date]])</f>
        <v>0</v>
      </c>
      <c r="AI468" s="79">
        <f>IF(RiskRegister[[#This Row],[Risk-Change-Date]]=0,DATE(2030,1,1),RiskRegister[[#This Row],[Risk-Change-Date]])</f>
        <v>47484</v>
      </c>
      <c r="AJ468" s="22" t="str">
        <f>RiskRegister[[#This Row],[Inherent Impact Level]]&amp;"-"&amp;RiskRegister[[#This Row],[Inherent Likelihood Level]]</f>
        <v>-- Select Impact ----- Select Likelihood --</v>
      </c>
      <c r="AK468" s="22" t="str">
        <f>RiskRegister[[#This Row],[Residual Impact Level]]&amp;"-"&amp;RiskRegister[[#This Row],[Residual Likelihood Level]]</f>
        <v>-- Select Impact ----- Select Likelihood --</v>
      </c>
      <c r="AL468" s="22" t="str">
        <f t="shared" si="14"/>
        <v>Error</v>
      </c>
      <c r="AM468" s="22" t="str">
        <f>IF(RiskRegister[[#This Row],[Risk Status]]="Closed",RiskRegister[[#This Row],[Residual Impact Level]],RiskRegister[[#This Row],[Inherent Impact Level]])</f>
        <v>-- Select Impact --</v>
      </c>
      <c r="AN468" s="22" t="str">
        <f>IF(RiskRegister[[#This Row],[Risk Status]]="Closed",RiskRegister[[#This Row],[Residual Likelihood Level]],RiskRegister[[#This Row],[Inherent Likelihood Level]])</f>
        <v>-- Select Likelihood --</v>
      </c>
      <c r="AO468" s="22" t="str">
        <f>IF(RiskRegister[[#This Row],[Risk Status]]="Closed",RiskRegister[[#This Row],[Residual-I-L-Combo]],RiskRegister[[#This Row],[Inherent-I-L-Combo]])</f>
        <v>-- Select Impact ----- Select Likelihood --</v>
      </c>
      <c r="AP468" s="22" t="str">
        <f t="shared" si="15"/>
        <v>-- Error --</v>
      </c>
    </row>
    <row r="469" spans="1:42" s="18" customFormat="1" ht="64" x14ac:dyDescent="0.2">
      <c r="A469" s="18">
        <v>466</v>
      </c>
      <c r="G469" s="18" t="s">
        <v>87</v>
      </c>
      <c r="I469" s="18" t="s">
        <v>85</v>
      </c>
      <c r="L469" s="18" t="s">
        <v>112</v>
      </c>
      <c r="M469" s="19" t="str">
        <f>VLOOKUP(RiskRegister[[#This Row],[Inherent Impact Level]],'Rating factors'!$F$4:$G$9,2,FALSE)</f>
        <v>--- Error ---</v>
      </c>
      <c r="N469" s="18" t="s">
        <v>89</v>
      </c>
      <c r="O469" s="19" t="str">
        <f>VLOOKUP(RiskRegister[[#This Row],[Inherent Likelihood Level]],'Rating factors'!$F$16:$G$21,2,FALSE)</f>
        <v>--- Error ---</v>
      </c>
      <c r="P469" s="19" t="str">
        <f>IFERROR(VLOOKUP(RiskRegister[[#This Row],[Inherent Risk Rating]],'Rating factors'!$F$30:$G$44,2,FALSE),"-- Error --")</f>
        <v>-- Error --</v>
      </c>
      <c r="Q469" s="19" t="str">
        <f>IFERROR(RiskRegister[[#This Row],[Inherent Impact Rating]]*RiskRegister[[#This Row],[Inherent Likelihood Rating]],"-- Error --")</f>
        <v>-- Error --</v>
      </c>
      <c r="R469" s="18" t="s">
        <v>111</v>
      </c>
      <c r="T469" s="18" t="s">
        <v>112</v>
      </c>
      <c r="U469" s="19" t="str">
        <f>VLOOKUP(RiskRegister[[#This Row],[Residual Impact Level]],'Rating factors'!$F$4:$G$9,2,FALSE)</f>
        <v>--- Error ---</v>
      </c>
      <c r="V469" s="18" t="s">
        <v>89</v>
      </c>
      <c r="W469" s="19" t="str">
        <f>VLOOKUP(RiskRegister[[#This Row],[Residual Likelihood Level]],'Rating factors'!$F$16:$G$21,2,FALSE)</f>
        <v>--- Error ---</v>
      </c>
      <c r="X469" s="19" t="str">
        <f>IFERROR(VLOOKUP(RiskRegister[[#This Row],[Residual Risk Rating]],'Rating factors'!$F$30:$G$44,2,FALSE),"-- Error --")</f>
        <v>-- Error --</v>
      </c>
      <c r="Y469" s="19" t="str">
        <f>IFERROR(RiskRegister[[#This Row],[Residual Impact Rating]]*RiskRegister[[#This Row],[Residual Likelihood Rating]],"-- Error --")</f>
        <v>-- Error --</v>
      </c>
      <c r="Z469" s="18" t="s">
        <v>113</v>
      </c>
      <c r="AB469" s="61"/>
      <c r="AD469" s="22" t="str">
        <f ca="1">IF(ISBLANK(RiskRegister[[#This Row],[Risk Due Date]]), "Missing Risk Due Date", IF(RiskRegister[[#This Row],[Risk Due Date]] &lt; TODAY(), "Overdue", "Not Overdue"))</f>
        <v>Missing Risk Due Date</v>
      </c>
      <c r="AF469" s="22" t="str">
        <f>IF(ISBLANK(RiskRegister[[#This Row],[Risk Due Date]]), "Missing Risk Due Date", TEXT(RiskRegister[[#This Row],[Risk Due Date]], "YYYY-MM"))</f>
        <v>Missing Risk Due Date</v>
      </c>
      <c r="AG469" s="22" t="str">
        <f>IF(RiskRegister[[#This Row],[Created Date]]="","Created Date missing",(TEXT(RiskRegister[[#This Row],[Created Date]],"mmm") &amp; "-" &amp; YEAR(RiskRegister[[#This Row],[Created Date]])))</f>
        <v>Created Date missing</v>
      </c>
      <c r="AH469" s="79">
        <f>IF(RiskRegister[[#This Row],[Risk Status]]="Closed",RiskRegister[[#This Row],[Risk Close Date]],RiskRegister[[#This Row],[Risk Due Date]])</f>
        <v>0</v>
      </c>
      <c r="AI469" s="79">
        <f>IF(RiskRegister[[#This Row],[Risk-Change-Date]]=0,DATE(2030,1,1),RiskRegister[[#This Row],[Risk-Change-Date]])</f>
        <v>47484</v>
      </c>
      <c r="AJ469" s="22" t="str">
        <f>RiskRegister[[#This Row],[Inherent Impact Level]]&amp;"-"&amp;RiskRegister[[#This Row],[Inherent Likelihood Level]]</f>
        <v>-- Select Impact ----- Select Likelihood --</v>
      </c>
      <c r="AK469" s="22" t="str">
        <f>RiskRegister[[#This Row],[Residual Impact Level]]&amp;"-"&amp;RiskRegister[[#This Row],[Residual Likelihood Level]]</f>
        <v>-- Select Impact ----- Select Likelihood --</v>
      </c>
      <c r="AL469" s="22" t="str">
        <f t="shared" si="14"/>
        <v>Error</v>
      </c>
      <c r="AM469" s="22" t="str">
        <f>IF(RiskRegister[[#This Row],[Risk Status]]="Closed",RiskRegister[[#This Row],[Residual Impact Level]],RiskRegister[[#This Row],[Inherent Impact Level]])</f>
        <v>-- Select Impact --</v>
      </c>
      <c r="AN469" s="22" t="str">
        <f>IF(RiskRegister[[#This Row],[Risk Status]]="Closed",RiskRegister[[#This Row],[Residual Likelihood Level]],RiskRegister[[#This Row],[Inherent Likelihood Level]])</f>
        <v>-- Select Likelihood --</v>
      </c>
      <c r="AO469" s="22" t="str">
        <f>IF(RiskRegister[[#This Row],[Risk Status]]="Closed",RiskRegister[[#This Row],[Residual-I-L-Combo]],RiskRegister[[#This Row],[Inherent-I-L-Combo]])</f>
        <v>-- Select Impact ----- Select Likelihood --</v>
      </c>
      <c r="AP469" s="22" t="str">
        <f t="shared" si="15"/>
        <v>-- Error --</v>
      </c>
    </row>
    <row r="470" spans="1:42" s="18" customFormat="1" ht="64" x14ac:dyDescent="0.2">
      <c r="A470" s="18">
        <v>467</v>
      </c>
      <c r="G470" s="18" t="s">
        <v>87</v>
      </c>
      <c r="I470" s="18" t="s">
        <v>85</v>
      </c>
      <c r="L470" s="18" t="s">
        <v>112</v>
      </c>
      <c r="M470" s="19" t="str">
        <f>VLOOKUP(RiskRegister[[#This Row],[Inherent Impact Level]],'Rating factors'!$F$4:$G$9,2,FALSE)</f>
        <v>--- Error ---</v>
      </c>
      <c r="N470" s="18" t="s">
        <v>89</v>
      </c>
      <c r="O470" s="19" t="str">
        <f>VLOOKUP(RiskRegister[[#This Row],[Inherent Likelihood Level]],'Rating factors'!$F$16:$G$21,2,FALSE)</f>
        <v>--- Error ---</v>
      </c>
      <c r="P470" s="19" t="str">
        <f>IFERROR(VLOOKUP(RiskRegister[[#This Row],[Inherent Risk Rating]],'Rating factors'!$F$30:$G$44,2,FALSE),"-- Error --")</f>
        <v>-- Error --</v>
      </c>
      <c r="Q470" s="19" t="str">
        <f>IFERROR(RiskRegister[[#This Row],[Inherent Impact Rating]]*RiskRegister[[#This Row],[Inherent Likelihood Rating]],"-- Error --")</f>
        <v>-- Error --</v>
      </c>
      <c r="R470" s="18" t="s">
        <v>111</v>
      </c>
      <c r="T470" s="18" t="s">
        <v>112</v>
      </c>
      <c r="U470" s="19" t="str">
        <f>VLOOKUP(RiskRegister[[#This Row],[Residual Impact Level]],'Rating factors'!$F$4:$G$9,2,FALSE)</f>
        <v>--- Error ---</v>
      </c>
      <c r="V470" s="18" t="s">
        <v>89</v>
      </c>
      <c r="W470" s="19" t="str">
        <f>VLOOKUP(RiskRegister[[#This Row],[Residual Likelihood Level]],'Rating factors'!$F$16:$G$21,2,FALSE)</f>
        <v>--- Error ---</v>
      </c>
      <c r="X470" s="19" t="str">
        <f>IFERROR(VLOOKUP(RiskRegister[[#This Row],[Residual Risk Rating]],'Rating factors'!$F$30:$G$44,2,FALSE),"-- Error --")</f>
        <v>-- Error --</v>
      </c>
      <c r="Y470" s="19" t="str">
        <f>IFERROR(RiskRegister[[#This Row],[Residual Impact Rating]]*RiskRegister[[#This Row],[Residual Likelihood Rating]],"-- Error --")</f>
        <v>-- Error --</v>
      </c>
      <c r="Z470" s="18" t="s">
        <v>113</v>
      </c>
      <c r="AB470" s="61"/>
      <c r="AD470" s="22" t="str">
        <f ca="1">IF(ISBLANK(RiskRegister[[#This Row],[Risk Due Date]]), "Missing Risk Due Date", IF(RiskRegister[[#This Row],[Risk Due Date]] &lt; TODAY(), "Overdue", "Not Overdue"))</f>
        <v>Missing Risk Due Date</v>
      </c>
      <c r="AF470" s="22" t="str">
        <f>IF(ISBLANK(RiskRegister[[#This Row],[Risk Due Date]]), "Missing Risk Due Date", TEXT(RiskRegister[[#This Row],[Risk Due Date]], "YYYY-MM"))</f>
        <v>Missing Risk Due Date</v>
      </c>
      <c r="AG470" s="22" t="str">
        <f>IF(RiskRegister[[#This Row],[Created Date]]="","Created Date missing",(TEXT(RiskRegister[[#This Row],[Created Date]],"mmm") &amp; "-" &amp; YEAR(RiskRegister[[#This Row],[Created Date]])))</f>
        <v>Created Date missing</v>
      </c>
      <c r="AH470" s="79">
        <f>IF(RiskRegister[[#This Row],[Risk Status]]="Closed",RiskRegister[[#This Row],[Risk Close Date]],RiskRegister[[#This Row],[Risk Due Date]])</f>
        <v>0</v>
      </c>
      <c r="AI470" s="79">
        <f>IF(RiskRegister[[#This Row],[Risk-Change-Date]]=0,DATE(2030,1,1),RiskRegister[[#This Row],[Risk-Change-Date]])</f>
        <v>47484</v>
      </c>
      <c r="AJ470" s="22" t="str">
        <f>RiskRegister[[#This Row],[Inherent Impact Level]]&amp;"-"&amp;RiskRegister[[#This Row],[Inherent Likelihood Level]]</f>
        <v>-- Select Impact ----- Select Likelihood --</v>
      </c>
      <c r="AK470" s="22" t="str">
        <f>RiskRegister[[#This Row],[Residual Impact Level]]&amp;"-"&amp;RiskRegister[[#This Row],[Residual Likelihood Level]]</f>
        <v>-- Select Impact ----- Select Likelihood --</v>
      </c>
      <c r="AL470" s="22" t="str">
        <f t="shared" si="14"/>
        <v>Error</v>
      </c>
      <c r="AM470" s="22" t="str">
        <f>IF(RiskRegister[[#This Row],[Risk Status]]="Closed",RiskRegister[[#This Row],[Residual Impact Level]],RiskRegister[[#This Row],[Inherent Impact Level]])</f>
        <v>-- Select Impact --</v>
      </c>
      <c r="AN470" s="22" t="str">
        <f>IF(RiskRegister[[#This Row],[Risk Status]]="Closed",RiskRegister[[#This Row],[Residual Likelihood Level]],RiskRegister[[#This Row],[Inherent Likelihood Level]])</f>
        <v>-- Select Likelihood --</v>
      </c>
      <c r="AO470" s="22" t="str">
        <f>IF(RiskRegister[[#This Row],[Risk Status]]="Closed",RiskRegister[[#This Row],[Residual-I-L-Combo]],RiskRegister[[#This Row],[Inherent-I-L-Combo]])</f>
        <v>-- Select Impact ----- Select Likelihood --</v>
      </c>
      <c r="AP470" s="22" t="str">
        <f t="shared" si="15"/>
        <v>-- Error --</v>
      </c>
    </row>
    <row r="471" spans="1:42" s="18" customFormat="1" ht="64" x14ac:dyDescent="0.2">
      <c r="A471" s="18">
        <v>468</v>
      </c>
      <c r="G471" s="18" t="s">
        <v>87</v>
      </c>
      <c r="I471" s="18" t="s">
        <v>85</v>
      </c>
      <c r="L471" s="18" t="s">
        <v>112</v>
      </c>
      <c r="M471" s="19" t="str">
        <f>VLOOKUP(RiskRegister[[#This Row],[Inherent Impact Level]],'Rating factors'!$F$4:$G$9,2,FALSE)</f>
        <v>--- Error ---</v>
      </c>
      <c r="N471" s="18" t="s">
        <v>89</v>
      </c>
      <c r="O471" s="19" t="str">
        <f>VLOOKUP(RiskRegister[[#This Row],[Inherent Likelihood Level]],'Rating factors'!$F$16:$G$21,2,FALSE)</f>
        <v>--- Error ---</v>
      </c>
      <c r="P471" s="19" t="str">
        <f>IFERROR(VLOOKUP(RiskRegister[[#This Row],[Inherent Risk Rating]],'Rating factors'!$F$30:$G$44,2,FALSE),"-- Error --")</f>
        <v>-- Error --</v>
      </c>
      <c r="Q471" s="19" t="str">
        <f>IFERROR(RiskRegister[[#This Row],[Inherent Impact Rating]]*RiskRegister[[#This Row],[Inherent Likelihood Rating]],"-- Error --")</f>
        <v>-- Error --</v>
      </c>
      <c r="R471" s="18" t="s">
        <v>111</v>
      </c>
      <c r="T471" s="18" t="s">
        <v>112</v>
      </c>
      <c r="U471" s="19" t="str">
        <f>VLOOKUP(RiskRegister[[#This Row],[Residual Impact Level]],'Rating factors'!$F$4:$G$9,2,FALSE)</f>
        <v>--- Error ---</v>
      </c>
      <c r="V471" s="18" t="s">
        <v>89</v>
      </c>
      <c r="W471" s="19" t="str">
        <f>VLOOKUP(RiskRegister[[#This Row],[Residual Likelihood Level]],'Rating factors'!$F$16:$G$21,2,FALSE)</f>
        <v>--- Error ---</v>
      </c>
      <c r="X471" s="19" t="str">
        <f>IFERROR(VLOOKUP(RiskRegister[[#This Row],[Residual Risk Rating]],'Rating factors'!$F$30:$G$44,2,FALSE),"-- Error --")</f>
        <v>-- Error --</v>
      </c>
      <c r="Y471" s="19" t="str">
        <f>IFERROR(RiskRegister[[#This Row],[Residual Impact Rating]]*RiskRegister[[#This Row],[Residual Likelihood Rating]],"-- Error --")</f>
        <v>-- Error --</v>
      </c>
      <c r="Z471" s="18" t="s">
        <v>113</v>
      </c>
      <c r="AB471" s="61"/>
      <c r="AD471" s="22" t="str">
        <f ca="1">IF(ISBLANK(RiskRegister[[#This Row],[Risk Due Date]]), "Missing Risk Due Date", IF(RiskRegister[[#This Row],[Risk Due Date]] &lt; TODAY(), "Overdue", "Not Overdue"))</f>
        <v>Missing Risk Due Date</v>
      </c>
      <c r="AF471" s="22" t="str">
        <f>IF(ISBLANK(RiskRegister[[#This Row],[Risk Due Date]]), "Missing Risk Due Date", TEXT(RiskRegister[[#This Row],[Risk Due Date]], "YYYY-MM"))</f>
        <v>Missing Risk Due Date</v>
      </c>
      <c r="AG471" s="22" t="str">
        <f>IF(RiskRegister[[#This Row],[Created Date]]="","Created Date missing",(TEXT(RiskRegister[[#This Row],[Created Date]],"mmm") &amp; "-" &amp; YEAR(RiskRegister[[#This Row],[Created Date]])))</f>
        <v>Created Date missing</v>
      </c>
      <c r="AH471" s="79">
        <f>IF(RiskRegister[[#This Row],[Risk Status]]="Closed",RiskRegister[[#This Row],[Risk Close Date]],RiskRegister[[#This Row],[Risk Due Date]])</f>
        <v>0</v>
      </c>
      <c r="AI471" s="79">
        <f>IF(RiskRegister[[#This Row],[Risk-Change-Date]]=0,DATE(2030,1,1),RiskRegister[[#This Row],[Risk-Change-Date]])</f>
        <v>47484</v>
      </c>
      <c r="AJ471" s="22" t="str">
        <f>RiskRegister[[#This Row],[Inherent Impact Level]]&amp;"-"&amp;RiskRegister[[#This Row],[Inherent Likelihood Level]]</f>
        <v>-- Select Impact ----- Select Likelihood --</v>
      </c>
      <c r="AK471" s="22" t="str">
        <f>RiskRegister[[#This Row],[Residual Impact Level]]&amp;"-"&amp;RiskRegister[[#This Row],[Residual Likelihood Level]]</f>
        <v>-- Select Impact ----- Select Likelihood --</v>
      </c>
      <c r="AL471" s="22" t="str">
        <f t="shared" si="14"/>
        <v>Error</v>
      </c>
      <c r="AM471" s="22" t="str">
        <f>IF(RiskRegister[[#This Row],[Risk Status]]="Closed",RiskRegister[[#This Row],[Residual Impact Level]],RiskRegister[[#This Row],[Inherent Impact Level]])</f>
        <v>-- Select Impact --</v>
      </c>
      <c r="AN471" s="22" t="str">
        <f>IF(RiskRegister[[#This Row],[Risk Status]]="Closed",RiskRegister[[#This Row],[Residual Likelihood Level]],RiskRegister[[#This Row],[Inherent Likelihood Level]])</f>
        <v>-- Select Likelihood --</v>
      </c>
      <c r="AO471" s="22" t="str">
        <f>IF(RiskRegister[[#This Row],[Risk Status]]="Closed",RiskRegister[[#This Row],[Residual-I-L-Combo]],RiskRegister[[#This Row],[Inherent-I-L-Combo]])</f>
        <v>-- Select Impact ----- Select Likelihood --</v>
      </c>
      <c r="AP471" s="22" t="str">
        <f t="shared" si="15"/>
        <v>-- Error --</v>
      </c>
    </row>
    <row r="472" spans="1:42" s="18" customFormat="1" ht="64" x14ac:dyDescent="0.2">
      <c r="A472" s="18">
        <v>469</v>
      </c>
      <c r="G472" s="18" t="s">
        <v>87</v>
      </c>
      <c r="I472" s="18" t="s">
        <v>85</v>
      </c>
      <c r="L472" s="18" t="s">
        <v>112</v>
      </c>
      <c r="M472" s="19" t="str">
        <f>VLOOKUP(RiskRegister[[#This Row],[Inherent Impact Level]],'Rating factors'!$F$4:$G$9,2,FALSE)</f>
        <v>--- Error ---</v>
      </c>
      <c r="N472" s="18" t="s">
        <v>89</v>
      </c>
      <c r="O472" s="19" t="str">
        <f>VLOOKUP(RiskRegister[[#This Row],[Inherent Likelihood Level]],'Rating factors'!$F$16:$G$21,2,FALSE)</f>
        <v>--- Error ---</v>
      </c>
      <c r="P472" s="19" t="str">
        <f>IFERROR(VLOOKUP(RiskRegister[[#This Row],[Inherent Risk Rating]],'Rating factors'!$F$30:$G$44,2,FALSE),"-- Error --")</f>
        <v>-- Error --</v>
      </c>
      <c r="Q472" s="19" t="str">
        <f>IFERROR(RiskRegister[[#This Row],[Inherent Impact Rating]]*RiskRegister[[#This Row],[Inherent Likelihood Rating]],"-- Error --")</f>
        <v>-- Error --</v>
      </c>
      <c r="R472" s="18" t="s">
        <v>111</v>
      </c>
      <c r="T472" s="18" t="s">
        <v>112</v>
      </c>
      <c r="U472" s="19" t="str">
        <f>VLOOKUP(RiskRegister[[#This Row],[Residual Impact Level]],'Rating factors'!$F$4:$G$9,2,FALSE)</f>
        <v>--- Error ---</v>
      </c>
      <c r="V472" s="18" t="s">
        <v>89</v>
      </c>
      <c r="W472" s="19" t="str">
        <f>VLOOKUP(RiskRegister[[#This Row],[Residual Likelihood Level]],'Rating factors'!$F$16:$G$21,2,FALSE)</f>
        <v>--- Error ---</v>
      </c>
      <c r="X472" s="19" t="str">
        <f>IFERROR(VLOOKUP(RiskRegister[[#This Row],[Residual Risk Rating]],'Rating factors'!$F$30:$G$44,2,FALSE),"-- Error --")</f>
        <v>-- Error --</v>
      </c>
      <c r="Y472" s="19" t="str">
        <f>IFERROR(RiskRegister[[#This Row],[Residual Impact Rating]]*RiskRegister[[#This Row],[Residual Likelihood Rating]],"-- Error --")</f>
        <v>-- Error --</v>
      </c>
      <c r="Z472" s="18" t="s">
        <v>113</v>
      </c>
      <c r="AB472" s="61"/>
      <c r="AD472" s="22" t="str">
        <f ca="1">IF(ISBLANK(RiskRegister[[#This Row],[Risk Due Date]]), "Missing Risk Due Date", IF(RiskRegister[[#This Row],[Risk Due Date]] &lt; TODAY(), "Overdue", "Not Overdue"))</f>
        <v>Missing Risk Due Date</v>
      </c>
      <c r="AF472" s="22" t="str">
        <f>IF(ISBLANK(RiskRegister[[#This Row],[Risk Due Date]]), "Missing Risk Due Date", TEXT(RiskRegister[[#This Row],[Risk Due Date]], "YYYY-MM"))</f>
        <v>Missing Risk Due Date</v>
      </c>
      <c r="AG472" s="22" t="str">
        <f>IF(RiskRegister[[#This Row],[Created Date]]="","Created Date missing",(TEXT(RiskRegister[[#This Row],[Created Date]],"mmm") &amp; "-" &amp; YEAR(RiskRegister[[#This Row],[Created Date]])))</f>
        <v>Created Date missing</v>
      </c>
      <c r="AH472" s="79">
        <f>IF(RiskRegister[[#This Row],[Risk Status]]="Closed",RiskRegister[[#This Row],[Risk Close Date]],RiskRegister[[#This Row],[Risk Due Date]])</f>
        <v>0</v>
      </c>
      <c r="AI472" s="79">
        <f>IF(RiskRegister[[#This Row],[Risk-Change-Date]]=0,DATE(2030,1,1),RiskRegister[[#This Row],[Risk-Change-Date]])</f>
        <v>47484</v>
      </c>
      <c r="AJ472" s="22" t="str">
        <f>RiskRegister[[#This Row],[Inherent Impact Level]]&amp;"-"&amp;RiskRegister[[#This Row],[Inherent Likelihood Level]]</f>
        <v>-- Select Impact ----- Select Likelihood --</v>
      </c>
      <c r="AK472" s="22" t="str">
        <f>RiskRegister[[#This Row],[Residual Impact Level]]&amp;"-"&amp;RiskRegister[[#This Row],[Residual Likelihood Level]]</f>
        <v>-- Select Impact ----- Select Likelihood --</v>
      </c>
      <c r="AL472" s="22" t="str">
        <f t="shared" si="14"/>
        <v>Error</v>
      </c>
      <c r="AM472" s="22" t="str">
        <f>IF(RiskRegister[[#This Row],[Risk Status]]="Closed",RiskRegister[[#This Row],[Residual Impact Level]],RiskRegister[[#This Row],[Inherent Impact Level]])</f>
        <v>-- Select Impact --</v>
      </c>
      <c r="AN472" s="22" t="str">
        <f>IF(RiskRegister[[#This Row],[Risk Status]]="Closed",RiskRegister[[#This Row],[Residual Likelihood Level]],RiskRegister[[#This Row],[Inherent Likelihood Level]])</f>
        <v>-- Select Likelihood --</v>
      </c>
      <c r="AO472" s="22" t="str">
        <f>IF(RiskRegister[[#This Row],[Risk Status]]="Closed",RiskRegister[[#This Row],[Residual-I-L-Combo]],RiskRegister[[#This Row],[Inherent-I-L-Combo]])</f>
        <v>-- Select Impact ----- Select Likelihood --</v>
      </c>
      <c r="AP472" s="22" t="str">
        <f t="shared" si="15"/>
        <v>-- Error --</v>
      </c>
    </row>
    <row r="473" spans="1:42" s="18" customFormat="1" ht="64" x14ac:dyDescent="0.2">
      <c r="A473" s="18">
        <v>470</v>
      </c>
      <c r="G473" s="18" t="s">
        <v>87</v>
      </c>
      <c r="I473" s="18" t="s">
        <v>85</v>
      </c>
      <c r="L473" s="18" t="s">
        <v>112</v>
      </c>
      <c r="M473" s="19" t="str">
        <f>VLOOKUP(RiskRegister[[#This Row],[Inherent Impact Level]],'Rating factors'!$F$4:$G$9,2,FALSE)</f>
        <v>--- Error ---</v>
      </c>
      <c r="N473" s="18" t="s">
        <v>89</v>
      </c>
      <c r="O473" s="19" t="str">
        <f>VLOOKUP(RiskRegister[[#This Row],[Inherent Likelihood Level]],'Rating factors'!$F$16:$G$21,2,FALSE)</f>
        <v>--- Error ---</v>
      </c>
      <c r="P473" s="19" t="str">
        <f>IFERROR(VLOOKUP(RiskRegister[[#This Row],[Inherent Risk Rating]],'Rating factors'!$F$30:$G$44,2,FALSE),"-- Error --")</f>
        <v>-- Error --</v>
      </c>
      <c r="Q473" s="19" t="str">
        <f>IFERROR(RiskRegister[[#This Row],[Inherent Impact Rating]]*RiskRegister[[#This Row],[Inherent Likelihood Rating]],"-- Error --")</f>
        <v>-- Error --</v>
      </c>
      <c r="R473" s="18" t="s">
        <v>111</v>
      </c>
      <c r="T473" s="18" t="s">
        <v>112</v>
      </c>
      <c r="U473" s="19" t="str">
        <f>VLOOKUP(RiskRegister[[#This Row],[Residual Impact Level]],'Rating factors'!$F$4:$G$9,2,FALSE)</f>
        <v>--- Error ---</v>
      </c>
      <c r="V473" s="18" t="s">
        <v>89</v>
      </c>
      <c r="W473" s="19" t="str">
        <f>VLOOKUP(RiskRegister[[#This Row],[Residual Likelihood Level]],'Rating factors'!$F$16:$G$21,2,FALSE)</f>
        <v>--- Error ---</v>
      </c>
      <c r="X473" s="19" t="str">
        <f>IFERROR(VLOOKUP(RiskRegister[[#This Row],[Residual Risk Rating]],'Rating factors'!$F$30:$G$44,2,FALSE),"-- Error --")</f>
        <v>-- Error --</v>
      </c>
      <c r="Y473" s="19" t="str">
        <f>IFERROR(RiskRegister[[#This Row],[Residual Impact Rating]]*RiskRegister[[#This Row],[Residual Likelihood Rating]],"-- Error --")</f>
        <v>-- Error --</v>
      </c>
      <c r="Z473" s="18" t="s">
        <v>113</v>
      </c>
      <c r="AB473" s="61"/>
      <c r="AD473" s="22" t="str">
        <f ca="1">IF(ISBLANK(RiskRegister[[#This Row],[Risk Due Date]]), "Missing Risk Due Date", IF(RiskRegister[[#This Row],[Risk Due Date]] &lt; TODAY(), "Overdue", "Not Overdue"))</f>
        <v>Missing Risk Due Date</v>
      </c>
      <c r="AF473" s="22" t="str">
        <f>IF(ISBLANK(RiskRegister[[#This Row],[Risk Due Date]]), "Missing Risk Due Date", TEXT(RiskRegister[[#This Row],[Risk Due Date]], "YYYY-MM"))</f>
        <v>Missing Risk Due Date</v>
      </c>
      <c r="AG473" s="22" t="str">
        <f>IF(RiskRegister[[#This Row],[Created Date]]="","Created Date missing",(TEXT(RiskRegister[[#This Row],[Created Date]],"mmm") &amp; "-" &amp; YEAR(RiskRegister[[#This Row],[Created Date]])))</f>
        <v>Created Date missing</v>
      </c>
      <c r="AH473" s="79">
        <f>IF(RiskRegister[[#This Row],[Risk Status]]="Closed",RiskRegister[[#This Row],[Risk Close Date]],RiskRegister[[#This Row],[Risk Due Date]])</f>
        <v>0</v>
      </c>
      <c r="AI473" s="79">
        <f>IF(RiskRegister[[#This Row],[Risk-Change-Date]]=0,DATE(2030,1,1),RiskRegister[[#This Row],[Risk-Change-Date]])</f>
        <v>47484</v>
      </c>
      <c r="AJ473" s="22" t="str">
        <f>RiskRegister[[#This Row],[Inherent Impact Level]]&amp;"-"&amp;RiskRegister[[#This Row],[Inherent Likelihood Level]]</f>
        <v>-- Select Impact ----- Select Likelihood --</v>
      </c>
      <c r="AK473" s="22" t="str">
        <f>RiskRegister[[#This Row],[Residual Impact Level]]&amp;"-"&amp;RiskRegister[[#This Row],[Residual Likelihood Level]]</f>
        <v>-- Select Impact ----- Select Likelihood --</v>
      </c>
      <c r="AL473" s="22" t="str">
        <f t="shared" si="14"/>
        <v>Error</v>
      </c>
      <c r="AM473" s="22" t="str">
        <f>IF(RiskRegister[[#This Row],[Risk Status]]="Closed",RiskRegister[[#This Row],[Residual Impact Level]],RiskRegister[[#This Row],[Inherent Impact Level]])</f>
        <v>-- Select Impact --</v>
      </c>
      <c r="AN473" s="22" t="str">
        <f>IF(RiskRegister[[#This Row],[Risk Status]]="Closed",RiskRegister[[#This Row],[Residual Likelihood Level]],RiskRegister[[#This Row],[Inherent Likelihood Level]])</f>
        <v>-- Select Likelihood --</v>
      </c>
      <c r="AO473" s="22" t="str">
        <f>IF(RiskRegister[[#This Row],[Risk Status]]="Closed",RiskRegister[[#This Row],[Residual-I-L-Combo]],RiskRegister[[#This Row],[Inherent-I-L-Combo]])</f>
        <v>-- Select Impact ----- Select Likelihood --</v>
      </c>
      <c r="AP473" s="22" t="str">
        <f t="shared" si="15"/>
        <v>-- Error --</v>
      </c>
    </row>
    <row r="474" spans="1:42" s="18" customFormat="1" ht="64" x14ac:dyDescent="0.2">
      <c r="A474" s="18">
        <v>471</v>
      </c>
      <c r="G474" s="18" t="s">
        <v>87</v>
      </c>
      <c r="I474" s="18" t="s">
        <v>85</v>
      </c>
      <c r="L474" s="18" t="s">
        <v>112</v>
      </c>
      <c r="M474" s="19" t="str">
        <f>VLOOKUP(RiskRegister[[#This Row],[Inherent Impact Level]],'Rating factors'!$F$4:$G$9,2,FALSE)</f>
        <v>--- Error ---</v>
      </c>
      <c r="N474" s="18" t="s">
        <v>89</v>
      </c>
      <c r="O474" s="19" t="str">
        <f>VLOOKUP(RiskRegister[[#This Row],[Inherent Likelihood Level]],'Rating factors'!$F$16:$G$21,2,FALSE)</f>
        <v>--- Error ---</v>
      </c>
      <c r="P474" s="19" t="str">
        <f>IFERROR(VLOOKUP(RiskRegister[[#This Row],[Inherent Risk Rating]],'Rating factors'!$F$30:$G$44,2,FALSE),"-- Error --")</f>
        <v>-- Error --</v>
      </c>
      <c r="Q474" s="19" t="str">
        <f>IFERROR(RiskRegister[[#This Row],[Inherent Impact Rating]]*RiskRegister[[#This Row],[Inherent Likelihood Rating]],"-- Error --")</f>
        <v>-- Error --</v>
      </c>
      <c r="R474" s="18" t="s">
        <v>111</v>
      </c>
      <c r="T474" s="18" t="s">
        <v>112</v>
      </c>
      <c r="U474" s="19" t="str">
        <f>VLOOKUP(RiskRegister[[#This Row],[Residual Impact Level]],'Rating factors'!$F$4:$G$9,2,FALSE)</f>
        <v>--- Error ---</v>
      </c>
      <c r="V474" s="18" t="s">
        <v>89</v>
      </c>
      <c r="W474" s="19" t="str">
        <f>VLOOKUP(RiskRegister[[#This Row],[Residual Likelihood Level]],'Rating factors'!$F$16:$G$21,2,FALSE)</f>
        <v>--- Error ---</v>
      </c>
      <c r="X474" s="19" t="str">
        <f>IFERROR(VLOOKUP(RiskRegister[[#This Row],[Residual Risk Rating]],'Rating factors'!$F$30:$G$44,2,FALSE),"-- Error --")</f>
        <v>-- Error --</v>
      </c>
      <c r="Y474" s="19" t="str">
        <f>IFERROR(RiskRegister[[#This Row],[Residual Impact Rating]]*RiskRegister[[#This Row],[Residual Likelihood Rating]],"-- Error --")</f>
        <v>-- Error --</v>
      </c>
      <c r="Z474" s="18" t="s">
        <v>113</v>
      </c>
      <c r="AB474" s="61"/>
      <c r="AD474" s="22" t="str">
        <f ca="1">IF(ISBLANK(RiskRegister[[#This Row],[Risk Due Date]]), "Missing Risk Due Date", IF(RiskRegister[[#This Row],[Risk Due Date]] &lt; TODAY(), "Overdue", "Not Overdue"))</f>
        <v>Missing Risk Due Date</v>
      </c>
      <c r="AF474" s="22" t="str">
        <f>IF(ISBLANK(RiskRegister[[#This Row],[Risk Due Date]]), "Missing Risk Due Date", TEXT(RiskRegister[[#This Row],[Risk Due Date]], "YYYY-MM"))</f>
        <v>Missing Risk Due Date</v>
      </c>
      <c r="AG474" s="22" t="str">
        <f>IF(RiskRegister[[#This Row],[Created Date]]="","Created Date missing",(TEXT(RiskRegister[[#This Row],[Created Date]],"mmm") &amp; "-" &amp; YEAR(RiskRegister[[#This Row],[Created Date]])))</f>
        <v>Created Date missing</v>
      </c>
      <c r="AH474" s="79">
        <f>IF(RiskRegister[[#This Row],[Risk Status]]="Closed",RiskRegister[[#This Row],[Risk Close Date]],RiskRegister[[#This Row],[Risk Due Date]])</f>
        <v>0</v>
      </c>
      <c r="AI474" s="79">
        <f>IF(RiskRegister[[#This Row],[Risk-Change-Date]]=0,DATE(2030,1,1),RiskRegister[[#This Row],[Risk-Change-Date]])</f>
        <v>47484</v>
      </c>
      <c r="AJ474" s="22" t="str">
        <f>RiskRegister[[#This Row],[Inherent Impact Level]]&amp;"-"&amp;RiskRegister[[#This Row],[Inherent Likelihood Level]]</f>
        <v>-- Select Impact ----- Select Likelihood --</v>
      </c>
      <c r="AK474" s="22" t="str">
        <f>RiskRegister[[#This Row],[Residual Impact Level]]&amp;"-"&amp;RiskRegister[[#This Row],[Residual Likelihood Level]]</f>
        <v>-- Select Impact ----- Select Likelihood --</v>
      </c>
      <c r="AL474" s="22" t="str">
        <f t="shared" si="14"/>
        <v>Error</v>
      </c>
      <c r="AM474" s="22" t="str">
        <f>IF(RiskRegister[[#This Row],[Risk Status]]="Closed",RiskRegister[[#This Row],[Residual Impact Level]],RiskRegister[[#This Row],[Inherent Impact Level]])</f>
        <v>-- Select Impact --</v>
      </c>
      <c r="AN474" s="22" t="str">
        <f>IF(RiskRegister[[#This Row],[Risk Status]]="Closed",RiskRegister[[#This Row],[Residual Likelihood Level]],RiskRegister[[#This Row],[Inherent Likelihood Level]])</f>
        <v>-- Select Likelihood --</v>
      </c>
      <c r="AO474" s="22" t="str">
        <f>IF(RiskRegister[[#This Row],[Risk Status]]="Closed",RiskRegister[[#This Row],[Residual-I-L-Combo]],RiskRegister[[#This Row],[Inherent-I-L-Combo]])</f>
        <v>-- Select Impact ----- Select Likelihood --</v>
      </c>
      <c r="AP474" s="22" t="str">
        <f t="shared" si="15"/>
        <v>-- Error --</v>
      </c>
    </row>
    <row r="475" spans="1:42" s="18" customFormat="1" ht="64" x14ac:dyDescent="0.2">
      <c r="A475" s="18">
        <v>472</v>
      </c>
      <c r="G475" s="18" t="s">
        <v>87</v>
      </c>
      <c r="I475" s="18" t="s">
        <v>85</v>
      </c>
      <c r="L475" s="18" t="s">
        <v>112</v>
      </c>
      <c r="M475" s="19" t="str">
        <f>VLOOKUP(RiskRegister[[#This Row],[Inherent Impact Level]],'Rating factors'!$F$4:$G$9,2,FALSE)</f>
        <v>--- Error ---</v>
      </c>
      <c r="N475" s="18" t="s">
        <v>89</v>
      </c>
      <c r="O475" s="19" t="str">
        <f>VLOOKUP(RiskRegister[[#This Row],[Inherent Likelihood Level]],'Rating factors'!$F$16:$G$21,2,FALSE)</f>
        <v>--- Error ---</v>
      </c>
      <c r="P475" s="19" t="str">
        <f>IFERROR(VLOOKUP(RiskRegister[[#This Row],[Inherent Risk Rating]],'Rating factors'!$F$30:$G$44,2,FALSE),"-- Error --")</f>
        <v>-- Error --</v>
      </c>
      <c r="Q475" s="19" t="str">
        <f>IFERROR(RiskRegister[[#This Row],[Inherent Impact Rating]]*RiskRegister[[#This Row],[Inherent Likelihood Rating]],"-- Error --")</f>
        <v>-- Error --</v>
      </c>
      <c r="R475" s="18" t="s">
        <v>111</v>
      </c>
      <c r="T475" s="18" t="s">
        <v>112</v>
      </c>
      <c r="U475" s="19" t="str">
        <f>VLOOKUP(RiskRegister[[#This Row],[Residual Impact Level]],'Rating factors'!$F$4:$G$9,2,FALSE)</f>
        <v>--- Error ---</v>
      </c>
      <c r="V475" s="18" t="s">
        <v>89</v>
      </c>
      <c r="W475" s="19" t="str">
        <f>VLOOKUP(RiskRegister[[#This Row],[Residual Likelihood Level]],'Rating factors'!$F$16:$G$21,2,FALSE)</f>
        <v>--- Error ---</v>
      </c>
      <c r="X475" s="19" t="str">
        <f>IFERROR(VLOOKUP(RiskRegister[[#This Row],[Residual Risk Rating]],'Rating factors'!$F$30:$G$44,2,FALSE),"-- Error --")</f>
        <v>-- Error --</v>
      </c>
      <c r="Y475" s="19" t="str">
        <f>IFERROR(RiskRegister[[#This Row],[Residual Impact Rating]]*RiskRegister[[#This Row],[Residual Likelihood Rating]],"-- Error --")</f>
        <v>-- Error --</v>
      </c>
      <c r="Z475" s="18" t="s">
        <v>113</v>
      </c>
      <c r="AB475" s="61"/>
      <c r="AD475" s="22" t="str">
        <f ca="1">IF(ISBLANK(RiskRegister[[#This Row],[Risk Due Date]]), "Missing Risk Due Date", IF(RiskRegister[[#This Row],[Risk Due Date]] &lt; TODAY(), "Overdue", "Not Overdue"))</f>
        <v>Missing Risk Due Date</v>
      </c>
      <c r="AF475" s="22" t="str">
        <f>IF(ISBLANK(RiskRegister[[#This Row],[Risk Due Date]]), "Missing Risk Due Date", TEXT(RiskRegister[[#This Row],[Risk Due Date]], "YYYY-MM"))</f>
        <v>Missing Risk Due Date</v>
      </c>
      <c r="AG475" s="22" t="str">
        <f>IF(RiskRegister[[#This Row],[Created Date]]="","Created Date missing",(TEXT(RiskRegister[[#This Row],[Created Date]],"mmm") &amp; "-" &amp; YEAR(RiskRegister[[#This Row],[Created Date]])))</f>
        <v>Created Date missing</v>
      </c>
      <c r="AH475" s="79">
        <f>IF(RiskRegister[[#This Row],[Risk Status]]="Closed",RiskRegister[[#This Row],[Risk Close Date]],RiskRegister[[#This Row],[Risk Due Date]])</f>
        <v>0</v>
      </c>
      <c r="AI475" s="79">
        <f>IF(RiskRegister[[#This Row],[Risk-Change-Date]]=0,DATE(2030,1,1),RiskRegister[[#This Row],[Risk-Change-Date]])</f>
        <v>47484</v>
      </c>
      <c r="AJ475" s="22" t="str">
        <f>RiskRegister[[#This Row],[Inherent Impact Level]]&amp;"-"&amp;RiskRegister[[#This Row],[Inherent Likelihood Level]]</f>
        <v>-- Select Impact ----- Select Likelihood --</v>
      </c>
      <c r="AK475" s="22" t="str">
        <f>RiskRegister[[#This Row],[Residual Impact Level]]&amp;"-"&amp;RiskRegister[[#This Row],[Residual Likelihood Level]]</f>
        <v>-- Select Impact ----- Select Likelihood --</v>
      </c>
      <c r="AL475" s="22" t="str">
        <f t="shared" si="14"/>
        <v>Error</v>
      </c>
      <c r="AM475" s="22" t="str">
        <f>IF(RiskRegister[[#This Row],[Risk Status]]="Closed",RiskRegister[[#This Row],[Residual Impact Level]],RiskRegister[[#This Row],[Inherent Impact Level]])</f>
        <v>-- Select Impact --</v>
      </c>
      <c r="AN475" s="22" t="str">
        <f>IF(RiskRegister[[#This Row],[Risk Status]]="Closed",RiskRegister[[#This Row],[Residual Likelihood Level]],RiskRegister[[#This Row],[Inherent Likelihood Level]])</f>
        <v>-- Select Likelihood --</v>
      </c>
      <c r="AO475" s="22" t="str">
        <f>IF(RiskRegister[[#This Row],[Risk Status]]="Closed",RiskRegister[[#This Row],[Residual-I-L-Combo]],RiskRegister[[#This Row],[Inherent-I-L-Combo]])</f>
        <v>-- Select Impact ----- Select Likelihood --</v>
      </c>
      <c r="AP475" s="22" t="str">
        <f t="shared" si="15"/>
        <v>-- Error --</v>
      </c>
    </row>
    <row r="476" spans="1:42" s="18" customFormat="1" ht="64" x14ac:dyDescent="0.2">
      <c r="A476" s="18">
        <v>473</v>
      </c>
      <c r="G476" s="18" t="s">
        <v>87</v>
      </c>
      <c r="I476" s="18" t="s">
        <v>85</v>
      </c>
      <c r="L476" s="18" t="s">
        <v>112</v>
      </c>
      <c r="M476" s="19" t="str">
        <f>VLOOKUP(RiskRegister[[#This Row],[Inherent Impact Level]],'Rating factors'!$F$4:$G$9,2,FALSE)</f>
        <v>--- Error ---</v>
      </c>
      <c r="N476" s="18" t="s">
        <v>89</v>
      </c>
      <c r="O476" s="19" t="str">
        <f>VLOOKUP(RiskRegister[[#This Row],[Inherent Likelihood Level]],'Rating factors'!$F$16:$G$21,2,FALSE)</f>
        <v>--- Error ---</v>
      </c>
      <c r="P476" s="19" t="str">
        <f>IFERROR(VLOOKUP(RiskRegister[[#This Row],[Inherent Risk Rating]],'Rating factors'!$F$30:$G$44,2,FALSE),"-- Error --")</f>
        <v>-- Error --</v>
      </c>
      <c r="Q476" s="19" t="str">
        <f>IFERROR(RiskRegister[[#This Row],[Inherent Impact Rating]]*RiskRegister[[#This Row],[Inherent Likelihood Rating]],"-- Error --")</f>
        <v>-- Error --</v>
      </c>
      <c r="R476" s="18" t="s">
        <v>111</v>
      </c>
      <c r="T476" s="18" t="s">
        <v>112</v>
      </c>
      <c r="U476" s="19" t="str">
        <f>VLOOKUP(RiskRegister[[#This Row],[Residual Impact Level]],'Rating factors'!$F$4:$G$9,2,FALSE)</f>
        <v>--- Error ---</v>
      </c>
      <c r="V476" s="18" t="s">
        <v>89</v>
      </c>
      <c r="W476" s="19" t="str">
        <f>VLOOKUP(RiskRegister[[#This Row],[Residual Likelihood Level]],'Rating factors'!$F$16:$G$21,2,FALSE)</f>
        <v>--- Error ---</v>
      </c>
      <c r="X476" s="19" t="str">
        <f>IFERROR(VLOOKUP(RiskRegister[[#This Row],[Residual Risk Rating]],'Rating factors'!$F$30:$G$44,2,FALSE),"-- Error --")</f>
        <v>-- Error --</v>
      </c>
      <c r="Y476" s="19" t="str">
        <f>IFERROR(RiskRegister[[#This Row],[Residual Impact Rating]]*RiskRegister[[#This Row],[Residual Likelihood Rating]],"-- Error --")</f>
        <v>-- Error --</v>
      </c>
      <c r="Z476" s="18" t="s">
        <v>113</v>
      </c>
      <c r="AB476" s="61"/>
      <c r="AD476" s="22" t="str">
        <f ca="1">IF(ISBLANK(RiskRegister[[#This Row],[Risk Due Date]]), "Missing Risk Due Date", IF(RiskRegister[[#This Row],[Risk Due Date]] &lt; TODAY(), "Overdue", "Not Overdue"))</f>
        <v>Missing Risk Due Date</v>
      </c>
      <c r="AF476" s="22" t="str">
        <f>IF(ISBLANK(RiskRegister[[#This Row],[Risk Due Date]]), "Missing Risk Due Date", TEXT(RiskRegister[[#This Row],[Risk Due Date]], "YYYY-MM"))</f>
        <v>Missing Risk Due Date</v>
      </c>
      <c r="AG476" s="22" t="str">
        <f>IF(RiskRegister[[#This Row],[Created Date]]="","Created Date missing",(TEXT(RiskRegister[[#This Row],[Created Date]],"mmm") &amp; "-" &amp; YEAR(RiskRegister[[#This Row],[Created Date]])))</f>
        <v>Created Date missing</v>
      </c>
      <c r="AH476" s="79">
        <f>IF(RiskRegister[[#This Row],[Risk Status]]="Closed",RiskRegister[[#This Row],[Risk Close Date]],RiskRegister[[#This Row],[Risk Due Date]])</f>
        <v>0</v>
      </c>
      <c r="AI476" s="79">
        <f>IF(RiskRegister[[#This Row],[Risk-Change-Date]]=0,DATE(2030,1,1),RiskRegister[[#This Row],[Risk-Change-Date]])</f>
        <v>47484</v>
      </c>
      <c r="AJ476" s="22" t="str">
        <f>RiskRegister[[#This Row],[Inherent Impact Level]]&amp;"-"&amp;RiskRegister[[#This Row],[Inherent Likelihood Level]]</f>
        <v>-- Select Impact ----- Select Likelihood --</v>
      </c>
      <c r="AK476" s="22" t="str">
        <f>RiskRegister[[#This Row],[Residual Impact Level]]&amp;"-"&amp;RiskRegister[[#This Row],[Residual Likelihood Level]]</f>
        <v>-- Select Impact ----- Select Likelihood --</v>
      </c>
      <c r="AL476" s="22" t="str">
        <f t="shared" si="14"/>
        <v>Error</v>
      </c>
      <c r="AM476" s="22" t="str">
        <f>IF(RiskRegister[[#This Row],[Risk Status]]="Closed",RiskRegister[[#This Row],[Residual Impact Level]],RiskRegister[[#This Row],[Inherent Impact Level]])</f>
        <v>-- Select Impact --</v>
      </c>
      <c r="AN476" s="22" t="str">
        <f>IF(RiskRegister[[#This Row],[Risk Status]]="Closed",RiskRegister[[#This Row],[Residual Likelihood Level]],RiskRegister[[#This Row],[Inherent Likelihood Level]])</f>
        <v>-- Select Likelihood --</v>
      </c>
      <c r="AO476" s="22" t="str">
        <f>IF(RiskRegister[[#This Row],[Risk Status]]="Closed",RiskRegister[[#This Row],[Residual-I-L-Combo]],RiskRegister[[#This Row],[Inherent-I-L-Combo]])</f>
        <v>-- Select Impact ----- Select Likelihood --</v>
      </c>
      <c r="AP476" s="22" t="str">
        <f t="shared" si="15"/>
        <v>-- Error --</v>
      </c>
    </row>
    <row r="477" spans="1:42" s="18" customFormat="1" ht="64" x14ac:dyDescent="0.2">
      <c r="A477" s="18">
        <v>474</v>
      </c>
      <c r="G477" s="18" t="s">
        <v>87</v>
      </c>
      <c r="I477" s="18" t="s">
        <v>85</v>
      </c>
      <c r="L477" s="18" t="s">
        <v>112</v>
      </c>
      <c r="M477" s="19" t="str">
        <f>VLOOKUP(RiskRegister[[#This Row],[Inherent Impact Level]],'Rating factors'!$F$4:$G$9,2,FALSE)</f>
        <v>--- Error ---</v>
      </c>
      <c r="N477" s="18" t="s">
        <v>89</v>
      </c>
      <c r="O477" s="19" t="str">
        <f>VLOOKUP(RiskRegister[[#This Row],[Inherent Likelihood Level]],'Rating factors'!$F$16:$G$21,2,FALSE)</f>
        <v>--- Error ---</v>
      </c>
      <c r="P477" s="19" t="str">
        <f>IFERROR(VLOOKUP(RiskRegister[[#This Row],[Inherent Risk Rating]],'Rating factors'!$F$30:$G$44,2,FALSE),"-- Error --")</f>
        <v>-- Error --</v>
      </c>
      <c r="Q477" s="19" t="str">
        <f>IFERROR(RiskRegister[[#This Row],[Inherent Impact Rating]]*RiskRegister[[#This Row],[Inherent Likelihood Rating]],"-- Error --")</f>
        <v>-- Error --</v>
      </c>
      <c r="R477" s="18" t="s">
        <v>111</v>
      </c>
      <c r="T477" s="18" t="s">
        <v>112</v>
      </c>
      <c r="U477" s="19" t="str">
        <f>VLOOKUP(RiskRegister[[#This Row],[Residual Impact Level]],'Rating factors'!$F$4:$G$9,2,FALSE)</f>
        <v>--- Error ---</v>
      </c>
      <c r="V477" s="18" t="s">
        <v>89</v>
      </c>
      <c r="W477" s="19" t="str">
        <f>VLOOKUP(RiskRegister[[#This Row],[Residual Likelihood Level]],'Rating factors'!$F$16:$G$21,2,FALSE)</f>
        <v>--- Error ---</v>
      </c>
      <c r="X477" s="19" t="str">
        <f>IFERROR(VLOOKUP(RiskRegister[[#This Row],[Residual Risk Rating]],'Rating factors'!$F$30:$G$44,2,FALSE),"-- Error --")</f>
        <v>-- Error --</v>
      </c>
      <c r="Y477" s="19" t="str">
        <f>IFERROR(RiskRegister[[#This Row],[Residual Impact Rating]]*RiskRegister[[#This Row],[Residual Likelihood Rating]],"-- Error --")</f>
        <v>-- Error --</v>
      </c>
      <c r="Z477" s="18" t="s">
        <v>113</v>
      </c>
      <c r="AB477" s="61"/>
      <c r="AD477" s="22" t="str">
        <f ca="1">IF(ISBLANK(RiskRegister[[#This Row],[Risk Due Date]]), "Missing Risk Due Date", IF(RiskRegister[[#This Row],[Risk Due Date]] &lt; TODAY(), "Overdue", "Not Overdue"))</f>
        <v>Missing Risk Due Date</v>
      </c>
      <c r="AF477" s="22" t="str">
        <f>IF(ISBLANK(RiskRegister[[#This Row],[Risk Due Date]]), "Missing Risk Due Date", TEXT(RiskRegister[[#This Row],[Risk Due Date]], "YYYY-MM"))</f>
        <v>Missing Risk Due Date</v>
      </c>
      <c r="AG477" s="22" t="str">
        <f>IF(RiskRegister[[#This Row],[Created Date]]="","Created Date missing",(TEXT(RiskRegister[[#This Row],[Created Date]],"mmm") &amp; "-" &amp; YEAR(RiskRegister[[#This Row],[Created Date]])))</f>
        <v>Created Date missing</v>
      </c>
      <c r="AH477" s="79">
        <f>IF(RiskRegister[[#This Row],[Risk Status]]="Closed",RiskRegister[[#This Row],[Risk Close Date]],RiskRegister[[#This Row],[Risk Due Date]])</f>
        <v>0</v>
      </c>
      <c r="AI477" s="79">
        <f>IF(RiskRegister[[#This Row],[Risk-Change-Date]]=0,DATE(2030,1,1),RiskRegister[[#This Row],[Risk-Change-Date]])</f>
        <v>47484</v>
      </c>
      <c r="AJ477" s="22" t="str">
        <f>RiskRegister[[#This Row],[Inherent Impact Level]]&amp;"-"&amp;RiskRegister[[#This Row],[Inherent Likelihood Level]]</f>
        <v>-- Select Impact ----- Select Likelihood --</v>
      </c>
      <c r="AK477" s="22" t="str">
        <f>RiskRegister[[#This Row],[Residual Impact Level]]&amp;"-"&amp;RiskRegister[[#This Row],[Residual Likelihood Level]]</f>
        <v>-- Select Impact ----- Select Likelihood --</v>
      </c>
      <c r="AL477" s="22" t="str">
        <f t="shared" si="14"/>
        <v>Error</v>
      </c>
      <c r="AM477" s="22" t="str">
        <f>IF(RiskRegister[[#This Row],[Risk Status]]="Closed",RiskRegister[[#This Row],[Residual Impact Level]],RiskRegister[[#This Row],[Inherent Impact Level]])</f>
        <v>-- Select Impact --</v>
      </c>
      <c r="AN477" s="22" t="str">
        <f>IF(RiskRegister[[#This Row],[Risk Status]]="Closed",RiskRegister[[#This Row],[Residual Likelihood Level]],RiskRegister[[#This Row],[Inherent Likelihood Level]])</f>
        <v>-- Select Likelihood --</v>
      </c>
      <c r="AO477" s="22" t="str">
        <f>IF(RiskRegister[[#This Row],[Risk Status]]="Closed",RiskRegister[[#This Row],[Residual-I-L-Combo]],RiskRegister[[#This Row],[Inherent-I-L-Combo]])</f>
        <v>-- Select Impact ----- Select Likelihood --</v>
      </c>
      <c r="AP477" s="22" t="str">
        <f t="shared" si="15"/>
        <v>-- Error --</v>
      </c>
    </row>
    <row r="478" spans="1:42" s="18" customFormat="1" ht="64" x14ac:dyDescent="0.2">
      <c r="A478" s="18">
        <v>475</v>
      </c>
      <c r="G478" s="18" t="s">
        <v>87</v>
      </c>
      <c r="I478" s="18" t="s">
        <v>85</v>
      </c>
      <c r="L478" s="18" t="s">
        <v>112</v>
      </c>
      <c r="M478" s="19" t="str">
        <f>VLOOKUP(RiskRegister[[#This Row],[Inherent Impact Level]],'Rating factors'!$F$4:$G$9,2,FALSE)</f>
        <v>--- Error ---</v>
      </c>
      <c r="N478" s="18" t="s">
        <v>89</v>
      </c>
      <c r="O478" s="19" t="str">
        <f>VLOOKUP(RiskRegister[[#This Row],[Inherent Likelihood Level]],'Rating factors'!$F$16:$G$21,2,FALSE)</f>
        <v>--- Error ---</v>
      </c>
      <c r="P478" s="19" t="str">
        <f>IFERROR(VLOOKUP(RiskRegister[[#This Row],[Inherent Risk Rating]],'Rating factors'!$F$30:$G$44,2,FALSE),"-- Error --")</f>
        <v>-- Error --</v>
      </c>
      <c r="Q478" s="19" t="str">
        <f>IFERROR(RiskRegister[[#This Row],[Inherent Impact Rating]]*RiskRegister[[#This Row],[Inherent Likelihood Rating]],"-- Error --")</f>
        <v>-- Error --</v>
      </c>
      <c r="R478" s="18" t="s">
        <v>111</v>
      </c>
      <c r="T478" s="18" t="s">
        <v>112</v>
      </c>
      <c r="U478" s="19" t="str">
        <f>VLOOKUP(RiskRegister[[#This Row],[Residual Impact Level]],'Rating factors'!$F$4:$G$9,2,FALSE)</f>
        <v>--- Error ---</v>
      </c>
      <c r="V478" s="18" t="s">
        <v>89</v>
      </c>
      <c r="W478" s="19" t="str">
        <f>VLOOKUP(RiskRegister[[#This Row],[Residual Likelihood Level]],'Rating factors'!$F$16:$G$21,2,FALSE)</f>
        <v>--- Error ---</v>
      </c>
      <c r="X478" s="19" t="str">
        <f>IFERROR(VLOOKUP(RiskRegister[[#This Row],[Residual Risk Rating]],'Rating factors'!$F$30:$G$44,2,FALSE),"-- Error --")</f>
        <v>-- Error --</v>
      </c>
      <c r="Y478" s="19" t="str">
        <f>IFERROR(RiskRegister[[#This Row],[Residual Impact Rating]]*RiskRegister[[#This Row],[Residual Likelihood Rating]],"-- Error --")</f>
        <v>-- Error --</v>
      </c>
      <c r="Z478" s="18" t="s">
        <v>113</v>
      </c>
      <c r="AB478" s="61"/>
      <c r="AD478" s="22" t="str">
        <f ca="1">IF(ISBLANK(RiskRegister[[#This Row],[Risk Due Date]]), "Missing Risk Due Date", IF(RiskRegister[[#This Row],[Risk Due Date]] &lt; TODAY(), "Overdue", "Not Overdue"))</f>
        <v>Missing Risk Due Date</v>
      </c>
      <c r="AF478" s="22" t="str">
        <f>IF(ISBLANK(RiskRegister[[#This Row],[Risk Due Date]]), "Missing Risk Due Date", TEXT(RiskRegister[[#This Row],[Risk Due Date]], "YYYY-MM"))</f>
        <v>Missing Risk Due Date</v>
      </c>
      <c r="AG478" s="22" t="str">
        <f>IF(RiskRegister[[#This Row],[Created Date]]="","Created Date missing",(TEXT(RiskRegister[[#This Row],[Created Date]],"mmm") &amp; "-" &amp; YEAR(RiskRegister[[#This Row],[Created Date]])))</f>
        <v>Created Date missing</v>
      </c>
      <c r="AH478" s="79">
        <f>IF(RiskRegister[[#This Row],[Risk Status]]="Closed",RiskRegister[[#This Row],[Risk Close Date]],RiskRegister[[#This Row],[Risk Due Date]])</f>
        <v>0</v>
      </c>
      <c r="AI478" s="79">
        <f>IF(RiskRegister[[#This Row],[Risk-Change-Date]]=0,DATE(2030,1,1),RiskRegister[[#This Row],[Risk-Change-Date]])</f>
        <v>47484</v>
      </c>
      <c r="AJ478" s="22" t="str">
        <f>RiskRegister[[#This Row],[Inherent Impact Level]]&amp;"-"&amp;RiskRegister[[#This Row],[Inherent Likelihood Level]]</f>
        <v>-- Select Impact ----- Select Likelihood --</v>
      </c>
      <c r="AK478" s="22" t="str">
        <f>RiskRegister[[#This Row],[Residual Impact Level]]&amp;"-"&amp;RiskRegister[[#This Row],[Residual Likelihood Level]]</f>
        <v>-- Select Impact ----- Select Likelihood --</v>
      </c>
      <c r="AL478" s="22" t="str">
        <f t="shared" si="14"/>
        <v>Error</v>
      </c>
      <c r="AM478" s="22" t="str">
        <f>IF(RiskRegister[[#This Row],[Risk Status]]="Closed",RiskRegister[[#This Row],[Residual Impact Level]],RiskRegister[[#This Row],[Inherent Impact Level]])</f>
        <v>-- Select Impact --</v>
      </c>
      <c r="AN478" s="22" t="str">
        <f>IF(RiskRegister[[#This Row],[Risk Status]]="Closed",RiskRegister[[#This Row],[Residual Likelihood Level]],RiskRegister[[#This Row],[Inherent Likelihood Level]])</f>
        <v>-- Select Likelihood --</v>
      </c>
      <c r="AO478" s="22" t="str">
        <f>IF(RiskRegister[[#This Row],[Risk Status]]="Closed",RiskRegister[[#This Row],[Residual-I-L-Combo]],RiskRegister[[#This Row],[Inherent-I-L-Combo]])</f>
        <v>-- Select Impact ----- Select Likelihood --</v>
      </c>
      <c r="AP478" s="22" t="str">
        <f t="shared" si="15"/>
        <v>-- Error --</v>
      </c>
    </row>
    <row r="479" spans="1:42" s="18" customFormat="1" ht="64" x14ac:dyDescent="0.2">
      <c r="A479" s="18">
        <v>476</v>
      </c>
      <c r="G479" s="18" t="s">
        <v>87</v>
      </c>
      <c r="I479" s="18" t="s">
        <v>85</v>
      </c>
      <c r="L479" s="18" t="s">
        <v>112</v>
      </c>
      <c r="M479" s="19" t="str">
        <f>VLOOKUP(RiskRegister[[#This Row],[Inherent Impact Level]],'Rating factors'!$F$4:$G$9,2,FALSE)</f>
        <v>--- Error ---</v>
      </c>
      <c r="N479" s="18" t="s">
        <v>89</v>
      </c>
      <c r="O479" s="19" t="str">
        <f>VLOOKUP(RiskRegister[[#This Row],[Inherent Likelihood Level]],'Rating factors'!$F$16:$G$21,2,FALSE)</f>
        <v>--- Error ---</v>
      </c>
      <c r="P479" s="19" t="str">
        <f>IFERROR(VLOOKUP(RiskRegister[[#This Row],[Inherent Risk Rating]],'Rating factors'!$F$30:$G$44,2,FALSE),"-- Error --")</f>
        <v>-- Error --</v>
      </c>
      <c r="Q479" s="19" t="str">
        <f>IFERROR(RiskRegister[[#This Row],[Inherent Impact Rating]]*RiskRegister[[#This Row],[Inherent Likelihood Rating]],"-- Error --")</f>
        <v>-- Error --</v>
      </c>
      <c r="R479" s="18" t="s">
        <v>111</v>
      </c>
      <c r="T479" s="18" t="s">
        <v>112</v>
      </c>
      <c r="U479" s="19" t="str">
        <f>VLOOKUP(RiskRegister[[#This Row],[Residual Impact Level]],'Rating factors'!$F$4:$G$9,2,FALSE)</f>
        <v>--- Error ---</v>
      </c>
      <c r="V479" s="18" t="s">
        <v>89</v>
      </c>
      <c r="W479" s="19" t="str">
        <f>VLOOKUP(RiskRegister[[#This Row],[Residual Likelihood Level]],'Rating factors'!$F$16:$G$21,2,FALSE)</f>
        <v>--- Error ---</v>
      </c>
      <c r="X479" s="19" t="str">
        <f>IFERROR(VLOOKUP(RiskRegister[[#This Row],[Residual Risk Rating]],'Rating factors'!$F$30:$G$44,2,FALSE),"-- Error --")</f>
        <v>-- Error --</v>
      </c>
      <c r="Y479" s="19" t="str">
        <f>IFERROR(RiskRegister[[#This Row],[Residual Impact Rating]]*RiskRegister[[#This Row],[Residual Likelihood Rating]],"-- Error --")</f>
        <v>-- Error --</v>
      </c>
      <c r="Z479" s="18" t="s">
        <v>113</v>
      </c>
      <c r="AB479" s="61"/>
      <c r="AD479" s="22" t="str">
        <f ca="1">IF(ISBLANK(RiskRegister[[#This Row],[Risk Due Date]]), "Missing Risk Due Date", IF(RiskRegister[[#This Row],[Risk Due Date]] &lt; TODAY(), "Overdue", "Not Overdue"))</f>
        <v>Missing Risk Due Date</v>
      </c>
      <c r="AF479" s="22" t="str">
        <f>IF(ISBLANK(RiskRegister[[#This Row],[Risk Due Date]]), "Missing Risk Due Date", TEXT(RiskRegister[[#This Row],[Risk Due Date]], "YYYY-MM"))</f>
        <v>Missing Risk Due Date</v>
      </c>
      <c r="AG479" s="22" t="str">
        <f>IF(RiskRegister[[#This Row],[Created Date]]="","Created Date missing",(TEXT(RiskRegister[[#This Row],[Created Date]],"mmm") &amp; "-" &amp; YEAR(RiskRegister[[#This Row],[Created Date]])))</f>
        <v>Created Date missing</v>
      </c>
      <c r="AH479" s="79">
        <f>IF(RiskRegister[[#This Row],[Risk Status]]="Closed",RiskRegister[[#This Row],[Risk Close Date]],RiskRegister[[#This Row],[Risk Due Date]])</f>
        <v>0</v>
      </c>
      <c r="AI479" s="79">
        <f>IF(RiskRegister[[#This Row],[Risk-Change-Date]]=0,DATE(2030,1,1),RiskRegister[[#This Row],[Risk-Change-Date]])</f>
        <v>47484</v>
      </c>
      <c r="AJ479" s="22" t="str">
        <f>RiskRegister[[#This Row],[Inherent Impact Level]]&amp;"-"&amp;RiskRegister[[#This Row],[Inherent Likelihood Level]]</f>
        <v>-- Select Impact ----- Select Likelihood --</v>
      </c>
      <c r="AK479" s="22" t="str">
        <f>RiskRegister[[#This Row],[Residual Impact Level]]&amp;"-"&amp;RiskRegister[[#This Row],[Residual Likelihood Level]]</f>
        <v>-- Select Impact ----- Select Likelihood --</v>
      </c>
      <c r="AL479" s="22" t="str">
        <f t="shared" si="14"/>
        <v>Error</v>
      </c>
      <c r="AM479" s="22" t="str">
        <f>IF(RiskRegister[[#This Row],[Risk Status]]="Closed",RiskRegister[[#This Row],[Residual Impact Level]],RiskRegister[[#This Row],[Inherent Impact Level]])</f>
        <v>-- Select Impact --</v>
      </c>
      <c r="AN479" s="22" t="str">
        <f>IF(RiskRegister[[#This Row],[Risk Status]]="Closed",RiskRegister[[#This Row],[Residual Likelihood Level]],RiskRegister[[#This Row],[Inherent Likelihood Level]])</f>
        <v>-- Select Likelihood --</v>
      </c>
      <c r="AO479" s="22" t="str">
        <f>IF(RiskRegister[[#This Row],[Risk Status]]="Closed",RiskRegister[[#This Row],[Residual-I-L-Combo]],RiskRegister[[#This Row],[Inherent-I-L-Combo]])</f>
        <v>-- Select Impact ----- Select Likelihood --</v>
      </c>
      <c r="AP479" s="22" t="str">
        <f t="shared" si="15"/>
        <v>-- Error --</v>
      </c>
    </row>
    <row r="480" spans="1:42" s="18" customFormat="1" ht="64" x14ac:dyDescent="0.2">
      <c r="A480" s="18">
        <v>477</v>
      </c>
      <c r="G480" s="18" t="s">
        <v>87</v>
      </c>
      <c r="I480" s="18" t="s">
        <v>85</v>
      </c>
      <c r="L480" s="18" t="s">
        <v>112</v>
      </c>
      <c r="M480" s="19" t="str">
        <f>VLOOKUP(RiskRegister[[#This Row],[Inherent Impact Level]],'Rating factors'!$F$4:$G$9,2,FALSE)</f>
        <v>--- Error ---</v>
      </c>
      <c r="N480" s="18" t="s">
        <v>89</v>
      </c>
      <c r="O480" s="19" t="str">
        <f>VLOOKUP(RiskRegister[[#This Row],[Inherent Likelihood Level]],'Rating factors'!$F$16:$G$21,2,FALSE)</f>
        <v>--- Error ---</v>
      </c>
      <c r="P480" s="19" t="str">
        <f>IFERROR(VLOOKUP(RiskRegister[[#This Row],[Inherent Risk Rating]],'Rating factors'!$F$30:$G$44,2,FALSE),"-- Error --")</f>
        <v>-- Error --</v>
      </c>
      <c r="Q480" s="19" t="str">
        <f>IFERROR(RiskRegister[[#This Row],[Inherent Impact Rating]]*RiskRegister[[#This Row],[Inherent Likelihood Rating]],"-- Error --")</f>
        <v>-- Error --</v>
      </c>
      <c r="R480" s="18" t="s">
        <v>111</v>
      </c>
      <c r="T480" s="18" t="s">
        <v>112</v>
      </c>
      <c r="U480" s="19" t="str">
        <f>VLOOKUP(RiskRegister[[#This Row],[Residual Impact Level]],'Rating factors'!$F$4:$G$9,2,FALSE)</f>
        <v>--- Error ---</v>
      </c>
      <c r="V480" s="18" t="s">
        <v>89</v>
      </c>
      <c r="W480" s="19" t="str">
        <f>VLOOKUP(RiskRegister[[#This Row],[Residual Likelihood Level]],'Rating factors'!$F$16:$G$21,2,FALSE)</f>
        <v>--- Error ---</v>
      </c>
      <c r="X480" s="19" t="str">
        <f>IFERROR(VLOOKUP(RiskRegister[[#This Row],[Residual Risk Rating]],'Rating factors'!$F$30:$G$44,2,FALSE),"-- Error --")</f>
        <v>-- Error --</v>
      </c>
      <c r="Y480" s="19" t="str">
        <f>IFERROR(RiskRegister[[#This Row],[Residual Impact Rating]]*RiskRegister[[#This Row],[Residual Likelihood Rating]],"-- Error --")</f>
        <v>-- Error --</v>
      </c>
      <c r="Z480" s="18" t="s">
        <v>113</v>
      </c>
      <c r="AB480" s="61"/>
      <c r="AD480" s="22" t="str">
        <f ca="1">IF(ISBLANK(RiskRegister[[#This Row],[Risk Due Date]]), "Missing Risk Due Date", IF(RiskRegister[[#This Row],[Risk Due Date]] &lt; TODAY(), "Overdue", "Not Overdue"))</f>
        <v>Missing Risk Due Date</v>
      </c>
      <c r="AF480" s="22" t="str">
        <f>IF(ISBLANK(RiskRegister[[#This Row],[Risk Due Date]]), "Missing Risk Due Date", TEXT(RiskRegister[[#This Row],[Risk Due Date]], "YYYY-MM"))</f>
        <v>Missing Risk Due Date</v>
      </c>
      <c r="AG480" s="22" t="str">
        <f>IF(RiskRegister[[#This Row],[Created Date]]="","Created Date missing",(TEXT(RiskRegister[[#This Row],[Created Date]],"mmm") &amp; "-" &amp; YEAR(RiskRegister[[#This Row],[Created Date]])))</f>
        <v>Created Date missing</v>
      </c>
      <c r="AH480" s="79">
        <f>IF(RiskRegister[[#This Row],[Risk Status]]="Closed",RiskRegister[[#This Row],[Risk Close Date]],RiskRegister[[#This Row],[Risk Due Date]])</f>
        <v>0</v>
      </c>
      <c r="AI480" s="79">
        <f>IF(RiskRegister[[#This Row],[Risk-Change-Date]]=0,DATE(2030,1,1),RiskRegister[[#This Row],[Risk-Change-Date]])</f>
        <v>47484</v>
      </c>
      <c r="AJ480" s="22" t="str">
        <f>RiskRegister[[#This Row],[Inherent Impact Level]]&amp;"-"&amp;RiskRegister[[#This Row],[Inherent Likelihood Level]]</f>
        <v>-- Select Impact ----- Select Likelihood --</v>
      </c>
      <c r="AK480" s="22" t="str">
        <f>RiskRegister[[#This Row],[Residual Impact Level]]&amp;"-"&amp;RiskRegister[[#This Row],[Residual Likelihood Level]]</f>
        <v>-- Select Impact ----- Select Likelihood --</v>
      </c>
      <c r="AL480" s="22" t="str">
        <f t="shared" si="14"/>
        <v>Error</v>
      </c>
      <c r="AM480" s="22" t="str">
        <f>IF(RiskRegister[[#This Row],[Risk Status]]="Closed",RiskRegister[[#This Row],[Residual Impact Level]],RiskRegister[[#This Row],[Inherent Impact Level]])</f>
        <v>-- Select Impact --</v>
      </c>
      <c r="AN480" s="22" t="str">
        <f>IF(RiskRegister[[#This Row],[Risk Status]]="Closed",RiskRegister[[#This Row],[Residual Likelihood Level]],RiskRegister[[#This Row],[Inherent Likelihood Level]])</f>
        <v>-- Select Likelihood --</v>
      </c>
      <c r="AO480" s="22" t="str">
        <f>IF(RiskRegister[[#This Row],[Risk Status]]="Closed",RiskRegister[[#This Row],[Residual-I-L-Combo]],RiskRegister[[#This Row],[Inherent-I-L-Combo]])</f>
        <v>-- Select Impact ----- Select Likelihood --</v>
      </c>
      <c r="AP480" s="22" t="str">
        <f t="shared" si="15"/>
        <v>-- Error --</v>
      </c>
    </row>
    <row r="481" spans="1:42" s="18" customFormat="1" ht="64" x14ac:dyDescent="0.2">
      <c r="A481" s="18">
        <v>478</v>
      </c>
      <c r="G481" s="18" t="s">
        <v>87</v>
      </c>
      <c r="I481" s="18" t="s">
        <v>85</v>
      </c>
      <c r="L481" s="18" t="s">
        <v>112</v>
      </c>
      <c r="M481" s="19" t="str">
        <f>VLOOKUP(RiskRegister[[#This Row],[Inherent Impact Level]],'Rating factors'!$F$4:$G$9,2,FALSE)</f>
        <v>--- Error ---</v>
      </c>
      <c r="N481" s="18" t="s">
        <v>89</v>
      </c>
      <c r="O481" s="19" t="str">
        <f>VLOOKUP(RiskRegister[[#This Row],[Inherent Likelihood Level]],'Rating factors'!$F$16:$G$21,2,FALSE)</f>
        <v>--- Error ---</v>
      </c>
      <c r="P481" s="19" t="str">
        <f>IFERROR(VLOOKUP(RiskRegister[[#This Row],[Inherent Risk Rating]],'Rating factors'!$F$30:$G$44,2,FALSE),"-- Error --")</f>
        <v>-- Error --</v>
      </c>
      <c r="Q481" s="19" t="str">
        <f>IFERROR(RiskRegister[[#This Row],[Inherent Impact Rating]]*RiskRegister[[#This Row],[Inherent Likelihood Rating]],"-- Error --")</f>
        <v>-- Error --</v>
      </c>
      <c r="R481" s="18" t="s">
        <v>111</v>
      </c>
      <c r="T481" s="18" t="s">
        <v>112</v>
      </c>
      <c r="U481" s="19" t="str">
        <f>VLOOKUP(RiskRegister[[#This Row],[Residual Impact Level]],'Rating factors'!$F$4:$G$9,2,FALSE)</f>
        <v>--- Error ---</v>
      </c>
      <c r="V481" s="18" t="s">
        <v>89</v>
      </c>
      <c r="W481" s="19" t="str">
        <f>VLOOKUP(RiskRegister[[#This Row],[Residual Likelihood Level]],'Rating factors'!$F$16:$G$21,2,FALSE)</f>
        <v>--- Error ---</v>
      </c>
      <c r="X481" s="19" t="str">
        <f>IFERROR(VLOOKUP(RiskRegister[[#This Row],[Residual Risk Rating]],'Rating factors'!$F$30:$G$44,2,FALSE),"-- Error --")</f>
        <v>-- Error --</v>
      </c>
      <c r="Y481" s="19" t="str">
        <f>IFERROR(RiskRegister[[#This Row],[Residual Impact Rating]]*RiskRegister[[#This Row],[Residual Likelihood Rating]],"-- Error --")</f>
        <v>-- Error --</v>
      </c>
      <c r="Z481" s="18" t="s">
        <v>113</v>
      </c>
      <c r="AB481" s="61"/>
      <c r="AD481" s="22" t="str">
        <f ca="1">IF(ISBLANK(RiskRegister[[#This Row],[Risk Due Date]]), "Missing Risk Due Date", IF(RiskRegister[[#This Row],[Risk Due Date]] &lt; TODAY(), "Overdue", "Not Overdue"))</f>
        <v>Missing Risk Due Date</v>
      </c>
      <c r="AF481" s="22" t="str">
        <f>IF(ISBLANK(RiskRegister[[#This Row],[Risk Due Date]]), "Missing Risk Due Date", TEXT(RiskRegister[[#This Row],[Risk Due Date]], "YYYY-MM"))</f>
        <v>Missing Risk Due Date</v>
      </c>
      <c r="AG481" s="22" t="str">
        <f>IF(RiskRegister[[#This Row],[Created Date]]="","Created Date missing",(TEXT(RiskRegister[[#This Row],[Created Date]],"mmm") &amp; "-" &amp; YEAR(RiskRegister[[#This Row],[Created Date]])))</f>
        <v>Created Date missing</v>
      </c>
      <c r="AH481" s="79">
        <f>IF(RiskRegister[[#This Row],[Risk Status]]="Closed",RiskRegister[[#This Row],[Risk Close Date]],RiskRegister[[#This Row],[Risk Due Date]])</f>
        <v>0</v>
      </c>
      <c r="AI481" s="79">
        <f>IF(RiskRegister[[#This Row],[Risk-Change-Date]]=0,DATE(2030,1,1),RiskRegister[[#This Row],[Risk-Change-Date]])</f>
        <v>47484</v>
      </c>
      <c r="AJ481" s="22" t="str">
        <f>RiskRegister[[#This Row],[Inherent Impact Level]]&amp;"-"&amp;RiskRegister[[#This Row],[Inherent Likelihood Level]]</f>
        <v>-- Select Impact ----- Select Likelihood --</v>
      </c>
      <c r="AK481" s="22" t="str">
        <f>RiskRegister[[#This Row],[Residual Impact Level]]&amp;"-"&amp;RiskRegister[[#This Row],[Residual Likelihood Level]]</f>
        <v>-- Select Impact ----- Select Likelihood --</v>
      </c>
      <c r="AL481" s="22" t="str">
        <f t="shared" si="14"/>
        <v>Error</v>
      </c>
      <c r="AM481" s="22" t="str">
        <f>IF(RiskRegister[[#This Row],[Risk Status]]="Closed",RiskRegister[[#This Row],[Residual Impact Level]],RiskRegister[[#This Row],[Inherent Impact Level]])</f>
        <v>-- Select Impact --</v>
      </c>
      <c r="AN481" s="22" t="str">
        <f>IF(RiskRegister[[#This Row],[Risk Status]]="Closed",RiskRegister[[#This Row],[Residual Likelihood Level]],RiskRegister[[#This Row],[Inherent Likelihood Level]])</f>
        <v>-- Select Likelihood --</v>
      </c>
      <c r="AO481" s="22" t="str">
        <f>IF(RiskRegister[[#This Row],[Risk Status]]="Closed",RiskRegister[[#This Row],[Residual-I-L-Combo]],RiskRegister[[#This Row],[Inherent-I-L-Combo]])</f>
        <v>-- Select Impact ----- Select Likelihood --</v>
      </c>
      <c r="AP481" s="22" t="str">
        <f t="shared" si="15"/>
        <v>-- Error --</v>
      </c>
    </row>
    <row r="482" spans="1:42" s="18" customFormat="1" ht="64" x14ac:dyDescent="0.2">
      <c r="A482" s="18">
        <v>479</v>
      </c>
      <c r="G482" s="18" t="s">
        <v>87</v>
      </c>
      <c r="I482" s="18" t="s">
        <v>85</v>
      </c>
      <c r="L482" s="18" t="s">
        <v>112</v>
      </c>
      <c r="M482" s="19" t="str">
        <f>VLOOKUP(RiskRegister[[#This Row],[Inherent Impact Level]],'Rating factors'!$F$4:$G$9,2,FALSE)</f>
        <v>--- Error ---</v>
      </c>
      <c r="N482" s="18" t="s">
        <v>89</v>
      </c>
      <c r="O482" s="19" t="str">
        <f>VLOOKUP(RiskRegister[[#This Row],[Inherent Likelihood Level]],'Rating factors'!$F$16:$G$21,2,FALSE)</f>
        <v>--- Error ---</v>
      </c>
      <c r="P482" s="19" t="str">
        <f>IFERROR(VLOOKUP(RiskRegister[[#This Row],[Inherent Risk Rating]],'Rating factors'!$F$30:$G$44,2,FALSE),"-- Error --")</f>
        <v>-- Error --</v>
      </c>
      <c r="Q482" s="19" t="str">
        <f>IFERROR(RiskRegister[[#This Row],[Inherent Impact Rating]]*RiskRegister[[#This Row],[Inherent Likelihood Rating]],"-- Error --")</f>
        <v>-- Error --</v>
      </c>
      <c r="R482" s="18" t="s">
        <v>111</v>
      </c>
      <c r="T482" s="18" t="s">
        <v>112</v>
      </c>
      <c r="U482" s="19" t="str">
        <f>VLOOKUP(RiskRegister[[#This Row],[Residual Impact Level]],'Rating factors'!$F$4:$G$9,2,FALSE)</f>
        <v>--- Error ---</v>
      </c>
      <c r="V482" s="18" t="s">
        <v>89</v>
      </c>
      <c r="W482" s="19" t="str">
        <f>VLOOKUP(RiskRegister[[#This Row],[Residual Likelihood Level]],'Rating factors'!$F$16:$G$21,2,FALSE)</f>
        <v>--- Error ---</v>
      </c>
      <c r="X482" s="19" t="str">
        <f>IFERROR(VLOOKUP(RiskRegister[[#This Row],[Residual Risk Rating]],'Rating factors'!$F$30:$G$44,2,FALSE),"-- Error --")</f>
        <v>-- Error --</v>
      </c>
      <c r="Y482" s="19" t="str">
        <f>IFERROR(RiskRegister[[#This Row],[Residual Impact Rating]]*RiskRegister[[#This Row],[Residual Likelihood Rating]],"-- Error --")</f>
        <v>-- Error --</v>
      </c>
      <c r="Z482" s="18" t="s">
        <v>113</v>
      </c>
      <c r="AB482" s="61"/>
      <c r="AD482" s="22" t="str">
        <f ca="1">IF(ISBLANK(RiskRegister[[#This Row],[Risk Due Date]]), "Missing Risk Due Date", IF(RiskRegister[[#This Row],[Risk Due Date]] &lt; TODAY(), "Overdue", "Not Overdue"))</f>
        <v>Missing Risk Due Date</v>
      </c>
      <c r="AF482" s="22" t="str">
        <f>IF(ISBLANK(RiskRegister[[#This Row],[Risk Due Date]]), "Missing Risk Due Date", TEXT(RiskRegister[[#This Row],[Risk Due Date]], "YYYY-MM"))</f>
        <v>Missing Risk Due Date</v>
      </c>
      <c r="AG482" s="22" t="str">
        <f>IF(RiskRegister[[#This Row],[Created Date]]="","Created Date missing",(TEXT(RiskRegister[[#This Row],[Created Date]],"mmm") &amp; "-" &amp; YEAR(RiskRegister[[#This Row],[Created Date]])))</f>
        <v>Created Date missing</v>
      </c>
      <c r="AH482" s="79">
        <f>IF(RiskRegister[[#This Row],[Risk Status]]="Closed",RiskRegister[[#This Row],[Risk Close Date]],RiskRegister[[#This Row],[Risk Due Date]])</f>
        <v>0</v>
      </c>
      <c r="AI482" s="79">
        <f>IF(RiskRegister[[#This Row],[Risk-Change-Date]]=0,DATE(2030,1,1),RiskRegister[[#This Row],[Risk-Change-Date]])</f>
        <v>47484</v>
      </c>
      <c r="AJ482" s="22" t="str">
        <f>RiskRegister[[#This Row],[Inherent Impact Level]]&amp;"-"&amp;RiskRegister[[#This Row],[Inherent Likelihood Level]]</f>
        <v>-- Select Impact ----- Select Likelihood --</v>
      </c>
      <c r="AK482" s="22" t="str">
        <f>RiskRegister[[#This Row],[Residual Impact Level]]&amp;"-"&amp;RiskRegister[[#This Row],[Residual Likelihood Level]]</f>
        <v>-- Select Impact ----- Select Likelihood --</v>
      </c>
      <c r="AL482" s="22" t="str">
        <f t="shared" si="14"/>
        <v>Error</v>
      </c>
      <c r="AM482" s="22" t="str">
        <f>IF(RiskRegister[[#This Row],[Risk Status]]="Closed",RiskRegister[[#This Row],[Residual Impact Level]],RiskRegister[[#This Row],[Inherent Impact Level]])</f>
        <v>-- Select Impact --</v>
      </c>
      <c r="AN482" s="22" t="str">
        <f>IF(RiskRegister[[#This Row],[Risk Status]]="Closed",RiskRegister[[#This Row],[Residual Likelihood Level]],RiskRegister[[#This Row],[Inherent Likelihood Level]])</f>
        <v>-- Select Likelihood --</v>
      </c>
      <c r="AO482" s="22" t="str">
        <f>IF(RiskRegister[[#This Row],[Risk Status]]="Closed",RiskRegister[[#This Row],[Residual-I-L-Combo]],RiskRegister[[#This Row],[Inherent-I-L-Combo]])</f>
        <v>-- Select Impact ----- Select Likelihood --</v>
      </c>
      <c r="AP482" s="22" t="str">
        <f t="shared" si="15"/>
        <v>-- Error --</v>
      </c>
    </row>
    <row r="483" spans="1:42" s="18" customFormat="1" ht="64" x14ac:dyDescent="0.2">
      <c r="A483" s="18">
        <v>480</v>
      </c>
      <c r="G483" s="18" t="s">
        <v>87</v>
      </c>
      <c r="I483" s="18" t="s">
        <v>85</v>
      </c>
      <c r="L483" s="18" t="s">
        <v>112</v>
      </c>
      <c r="M483" s="19" t="str">
        <f>VLOOKUP(RiskRegister[[#This Row],[Inherent Impact Level]],'Rating factors'!$F$4:$G$9,2,FALSE)</f>
        <v>--- Error ---</v>
      </c>
      <c r="N483" s="18" t="s">
        <v>89</v>
      </c>
      <c r="O483" s="19" t="str">
        <f>VLOOKUP(RiskRegister[[#This Row],[Inherent Likelihood Level]],'Rating factors'!$F$16:$G$21,2,FALSE)</f>
        <v>--- Error ---</v>
      </c>
      <c r="P483" s="19" t="str">
        <f>IFERROR(VLOOKUP(RiskRegister[[#This Row],[Inherent Risk Rating]],'Rating factors'!$F$30:$G$44,2,FALSE),"-- Error --")</f>
        <v>-- Error --</v>
      </c>
      <c r="Q483" s="19" t="str">
        <f>IFERROR(RiskRegister[[#This Row],[Inherent Impact Rating]]*RiskRegister[[#This Row],[Inherent Likelihood Rating]],"-- Error --")</f>
        <v>-- Error --</v>
      </c>
      <c r="R483" s="18" t="s">
        <v>111</v>
      </c>
      <c r="T483" s="18" t="s">
        <v>112</v>
      </c>
      <c r="U483" s="19" t="str">
        <f>VLOOKUP(RiskRegister[[#This Row],[Residual Impact Level]],'Rating factors'!$F$4:$G$9,2,FALSE)</f>
        <v>--- Error ---</v>
      </c>
      <c r="V483" s="18" t="s">
        <v>89</v>
      </c>
      <c r="W483" s="19" t="str">
        <f>VLOOKUP(RiskRegister[[#This Row],[Residual Likelihood Level]],'Rating factors'!$F$16:$G$21,2,FALSE)</f>
        <v>--- Error ---</v>
      </c>
      <c r="X483" s="19" t="str">
        <f>IFERROR(VLOOKUP(RiskRegister[[#This Row],[Residual Risk Rating]],'Rating factors'!$F$30:$G$44,2,FALSE),"-- Error --")</f>
        <v>-- Error --</v>
      </c>
      <c r="Y483" s="19" t="str">
        <f>IFERROR(RiskRegister[[#This Row],[Residual Impact Rating]]*RiskRegister[[#This Row],[Residual Likelihood Rating]],"-- Error --")</f>
        <v>-- Error --</v>
      </c>
      <c r="Z483" s="18" t="s">
        <v>113</v>
      </c>
      <c r="AB483" s="61"/>
      <c r="AD483" s="22" t="str">
        <f ca="1">IF(ISBLANK(RiskRegister[[#This Row],[Risk Due Date]]), "Missing Risk Due Date", IF(RiskRegister[[#This Row],[Risk Due Date]] &lt; TODAY(), "Overdue", "Not Overdue"))</f>
        <v>Missing Risk Due Date</v>
      </c>
      <c r="AF483" s="22" t="str">
        <f>IF(ISBLANK(RiskRegister[[#This Row],[Risk Due Date]]), "Missing Risk Due Date", TEXT(RiskRegister[[#This Row],[Risk Due Date]], "YYYY-MM"))</f>
        <v>Missing Risk Due Date</v>
      </c>
      <c r="AG483" s="22" t="str">
        <f>IF(RiskRegister[[#This Row],[Created Date]]="","Created Date missing",(TEXT(RiskRegister[[#This Row],[Created Date]],"mmm") &amp; "-" &amp; YEAR(RiskRegister[[#This Row],[Created Date]])))</f>
        <v>Created Date missing</v>
      </c>
      <c r="AH483" s="79">
        <f>IF(RiskRegister[[#This Row],[Risk Status]]="Closed",RiskRegister[[#This Row],[Risk Close Date]],RiskRegister[[#This Row],[Risk Due Date]])</f>
        <v>0</v>
      </c>
      <c r="AI483" s="79">
        <f>IF(RiskRegister[[#This Row],[Risk-Change-Date]]=0,DATE(2030,1,1),RiskRegister[[#This Row],[Risk-Change-Date]])</f>
        <v>47484</v>
      </c>
      <c r="AJ483" s="22" t="str">
        <f>RiskRegister[[#This Row],[Inherent Impact Level]]&amp;"-"&amp;RiskRegister[[#This Row],[Inherent Likelihood Level]]</f>
        <v>-- Select Impact ----- Select Likelihood --</v>
      </c>
      <c r="AK483" s="22" t="str">
        <f>RiskRegister[[#This Row],[Residual Impact Level]]&amp;"-"&amp;RiskRegister[[#This Row],[Residual Likelihood Level]]</f>
        <v>-- Select Impact ----- Select Likelihood --</v>
      </c>
      <c r="AL483" s="22" t="str">
        <f t="shared" si="14"/>
        <v>Error</v>
      </c>
      <c r="AM483" s="22" t="str">
        <f>IF(RiskRegister[[#This Row],[Risk Status]]="Closed",RiskRegister[[#This Row],[Residual Impact Level]],RiskRegister[[#This Row],[Inherent Impact Level]])</f>
        <v>-- Select Impact --</v>
      </c>
      <c r="AN483" s="22" t="str">
        <f>IF(RiskRegister[[#This Row],[Risk Status]]="Closed",RiskRegister[[#This Row],[Residual Likelihood Level]],RiskRegister[[#This Row],[Inherent Likelihood Level]])</f>
        <v>-- Select Likelihood --</v>
      </c>
      <c r="AO483" s="22" t="str">
        <f>IF(RiskRegister[[#This Row],[Risk Status]]="Closed",RiskRegister[[#This Row],[Residual-I-L-Combo]],RiskRegister[[#This Row],[Inherent-I-L-Combo]])</f>
        <v>-- Select Impact ----- Select Likelihood --</v>
      </c>
      <c r="AP483" s="22" t="str">
        <f t="shared" si="15"/>
        <v>-- Error --</v>
      </c>
    </row>
    <row r="484" spans="1:42" s="18" customFormat="1" ht="64" x14ac:dyDescent="0.2">
      <c r="A484" s="18">
        <v>481</v>
      </c>
      <c r="G484" s="18" t="s">
        <v>87</v>
      </c>
      <c r="I484" s="18" t="s">
        <v>85</v>
      </c>
      <c r="L484" s="18" t="s">
        <v>112</v>
      </c>
      <c r="M484" s="19" t="str">
        <f>VLOOKUP(RiskRegister[[#This Row],[Inherent Impact Level]],'Rating factors'!$F$4:$G$9,2,FALSE)</f>
        <v>--- Error ---</v>
      </c>
      <c r="N484" s="18" t="s">
        <v>89</v>
      </c>
      <c r="O484" s="19" t="str">
        <f>VLOOKUP(RiskRegister[[#This Row],[Inherent Likelihood Level]],'Rating factors'!$F$16:$G$21,2,FALSE)</f>
        <v>--- Error ---</v>
      </c>
      <c r="P484" s="19" t="str">
        <f>IFERROR(VLOOKUP(RiskRegister[[#This Row],[Inherent Risk Rating]],'Rating factors'!$F$30:$G$44,2,FALSE),"-- Error --")</f>
        <v>-- Error --</v>
      </c>
      <c r="Q484" s="19" t="str">
        <f>IFERROR(RiskRegister[[#This Row],[Inherent Impact Rating]]*RiskRegister[[#This Row],[Inherent Likelihood Rating]],"-- Error --")</f>
        <v>-- Error --</v>
      </c>
      <c r="R484" s="18" t="s">
        <v>111</v>
      </c>
      <c r="T484" s="18" t="s">
        <v>112</v>
      </c>
      <c r="U484" s="19" t="str">
        <f>VLOOKUP(RiskRegister[[#This Row],[Residual Impact Level]],'Rating factors'!$F$4:$G$9,2,FALSE)</f>
        <v>--- Error ---</v>
      </c>
      <c r="V484" s="18" t="s">
        <v>89</v>
      </c>
      <c r="W484" s="19" t="str">
        <f>VLOOKUP(RiskRegister[[#This Row],[Residual Likelihood Level]],'Rating factors'!$F$16:$G$21,2,FALSE)</f>
        <v>--- Error ---</v>
      </c>
      <c r="X484" s="19" t="str">
        <f>IFERROR(VLOOKUP(RiskRegister[[#This Row],[Residual Risk Rating]],'Rating factors'!$F$30:$G$44,2,FALSE),"-- Error --")</f>
        <v>-- Error --</v>
      </c>
      <c r="Y484" s="19" t="str">
        <f>IFERROR(RiskRegister[[#This Row],[Residual Impact Rating]]*RiskRegister[[#This Row],[Residual Likelihood Rating]],"-- Error --")</f>
        <v>-- Error --</v>
      </c>
      <c r="Z484" s="18" t="s">
        <v>113</v>
      </c>
      <c r="AB484" s="61"/>
      <c r="AD484" s="22" t="str">
        <f ca="1">IF(ISBLANK(RiskRegister[[#This Row],[Risk Due Date]]), "Missing Risk Due Date", IF(RiskRegister[[#This Row],[Risk Due Date]] &lt; TODAY(), "Overdue", "Not Overdue"))</f>
        <v>Missing Risk Due Date</v>
      </c>
      <c r="AF484" s="22" t="str">
        <f>IF(ISBLANK(RiskRegister[[#This Row],[Risk Due Date]]), "Missing Risk Due Date", TEXT(RiskRegister[[#This Row],[Risk Due Date]], "YYYY-MM"))</f>
        <v>Missing Risk Due Date</v>
      </c>
      <c r="AG484" s="22" t="str">
        <f>IF(RiskRegister[[#This Row],[Created Date]]="","Created Date missing",(TEXT(RiskRegister[[#This Row],[Created Date]],"mmm") &amp; "-" &amp; YEAR(RiskRegister[[#This Row],[Created Date]])))</f>
        <v>Created Date missing</v>
      </c>
      <c r="AH484" s="79">
        <f>IF(RiskRegister[[#This Row],[Risk Status]]="Closed",RiskRegister[[#This Row],[Risk Close Date]],RiskRegister[[#This Row],[Risk Due Date]])</f>
        <v>0</v>
      </c>
      <c r="AI484" s="79">
        <f>IF(RiskRegister[[#This Row],[Risk-Change-Date]]=0,DATE(2030,1,1),RiskRegister[[#This Row],[Risk-Change-Date]])</f>
        <v>47484</v>
      </c>
      <c r="AJ484" s="22" t="str">
        <f>RiskRegister[[#This Row],[Inherent Impact Level]]&amp;"-"&amp;RiskRegister[[#This Row],[Inherent Likelihood Level]]</f>
        <v>-- Select Impact ----- Select Likelihood --</v>
      </c>
      <c r="AK484" s="22" t="str">
        <f>RiskRegister[[#This Row],[Residual Impact Level]]&amp;"-"&amp;RiskRegister[[#This Row],[Residual Likelihood Level]]</f>
        <v>-- Select Impact ----- Select Likelihood --</v>
      </c>
      <c r="AL484" s="22" t="str">
        <f t="shared" si="14"/>
        <v>Error</v>
      </c>
      <c r="AM484" s="22" t="str">
        <f>IF(RiskRegister[[#This Row],[Risk Status]]="Closed",RiskRegister[[#This Row],[Residual Impact Level]],RiskRegister[[#This Row],[Inherent Impact Level]])</f>
        <v>-- Select Impact --</v>
      </c>
      <c r="AN484" s="22" t="str">
        <f>IF(RiskRegister[[#This Row],[Risk Status]]="Closed",RiskRegister[[#This Row],[Residual Likelihood Level]],RiskRegister[[#This Row],[Inherent Likelihood Level]])</f>
        <v>-- Select Likelihood --</v>
      </c>
      <c r="AO484" s="22" t="str">
        <f>IF(RiskRegister[[#This Row],[Risk Status]]="Closed",RiskRegister[[#This Row],[Residual-I-L-Combo]],RiskRegister[[#This Row],[Inherent-I-L-Combo]])</f>
        <v>-- Select Impact ----- Select Likelihood --</v>
      </c>
      <c r="AP484" s="22" t="str">
        <f t="shared" si="15"/>
        <v>-- Error --</v>
      </c>
    </row>
    <row r="485" spans="1:42" s="18" customFormat="1" ht="64" x14ac:dyDescent="0.2">
      <c r="A485" s="18">
        <v>482</v>
      </c>
      <c r="G485" s="18" t="s">
        <v>87</v>
      </c>
      <c r="I485" s="18" t="s">
        <v>85</v>
      </c>
      <c r="L485" s="18" t="s">
        <v>112</v>
      </c>
      <c r="M485" s="19" t="str">
        <f>VLOOKUP(RiskRegister[[#This Row],[Inherent Impact Level]],'Rating factors'!$F$4:$G$9,2,FALSE)</f>
        <v>--- Error ---</v>
      </c>
      <c r="N485" s="18" t="s">
        <v>89</v>
      </c>
      <c r="O485" s="19" t="str">
        <f>VLOOKUP(RiskRegister[[#This Row],[Inherent Likelihood Level]],'Rating factors'!$F$16:$G$21,2,FALSE)</f>
        <v>--- Error ---</v>
      </c>
      <c r="P485" s="19" t="str">
        <f>IFERROR(VLOOKUP(RiskRegister[[#This Row],[Inherent Risk Rating]],'Rating factors'!$F$30:$G$44,2,FALSE),"-- Error --")</f>
        <v>-- Error --</v>
      </c>
      <c r="Q485" s="19" t="str">
        <f>IFERROR(RiskRegister[[#This Row],[Inherent Impact Rating]]*RiskRegister[[#This Row],[Inherent Likelihood Rating]],"-- Error --")</f>
        <v>-- Error --</v>
      </c>
      <c r="R485" s="18" t="s">
        <v>111</v>
      </c>
      <c r="T485" s="18" t="s">
        <v>112</v>
      </c>
      <c r="U485" s="19" t="str">
        <f>VLOOKUP(RiskRegister[[#This Row],[Residual Impact Level]],'Rating factors'!$F$4:$G$9,2,FALSE)</f>
        <v>--- Error ---</v>
      </c>
      <c r="V485" s="18" t="s">
        <v>89</v>
      </c>
      <c r="W485" s="19" t="str">
        <f>VLOOKUP(RiskRegister[[#This Row],[Residual Likelihood Level]],'Rating factors'!$F$16:$G$21,2,FALSE)</f>
        <v>--- Error ---</v>
      </c>
      <c r="X485" s="19" t="str">
        <f>IFERROR(VLOOKUP(RiskRegister[[#This Row],[Residual Risk Rating]],'Rating factors'!$F$30:$G$44,2,FALSE),"-- Error --")</f>
        <v>-- Error --</v>
      </c>
      <c r="Y485" s="19" t="str">
        <f>IFERROR(RiskRegister[[#This Row],[Residual Impact Rating]]*RiskRegister[[#This Row],[Residual Likelihood Rating]],"-- Error --")</f>
        <v>-- Error --</v>
      </c>
      <c r="Z485" s="18" t="s">
        <v>113</v>
      </c>
      <c r="AB485" s="61"/>
      <c r="AD485" s="22" t="str">
        <f ca="1">IF(ISBLANK(RiskRegister[[#This Row],[Risk Due Date]]), "Missing Risk Due Date", IF(RiskRegister[[#This Row],[Risk Due Date]] &lt; TODAY(), "Overdue", "Not Overdue"))</f>
        <v>Missing Risk Due Date</v>
      </c>
      <c r="AF485" s="22" t="str">
        <f>IF(ISBLANK(RiskRegister[[#This Row],[Risk Due Date]]), "Missing Risk Due Date", TEXT(RiskRegister[[#This Row],[Risk Due Date]], "YYYY-MM"))</f>
        <v>Missing Risk Due Date</v>
      </c>
      <c r="AG485" s="22" t="str">
        <f>IF(RiskRegister[[#This Row],[Created Date]]="","Created Date missing",(TEXT(RiskRegister[[#This Row],[Created Date]],"mmm") &amp; "-" &amp; YEAR(RiskRegister[[#This Row],[Created Date]])))</f>
        <v>Created Date missing</v>
      </c>
      <c r="AH485" s="79">
        <f>IF(RiskRegister[[#This Row],[Risk Status]]="Closed",RiskRegister[[#This Row],[Risk Close Date]],RiskRegister[[#This Row],[Risk Due Date]])</f>
        <v>0</v>
      </c>
      <c r="AI485" s="79">
        <f>IF(RiskRegister[[#This Row],[Risk-Change-Date]]=0,DATE(2030,1,1),RiskRegister[[#This Row],[Risk-Change-Date]])</f>
        <v>47484</v>
      </c>
      <c r="AJ485" s="22" t="str">
        <f>RiskRegister[[#This Row],[Inherent Impact Level]]&amp;"-"&amp;RiskRegister[[#This Row],[Inherent Likelihood Level]]</f>
        <v>-- Select Impact ----- Select Likelihood --</v>
      </c>
      <c r="AK485" s="22" t="str">
        <f>RiskRegister[[#This Row],[Residual Impact Level]]&amp;"-"&amp;RiskRegister[[#This Row],[Residual Likelihood Level]]</f>
        <v>-- Select Impact ----- Select Likelihood --</v>
      </c>
      <c r="AL485" s="22" t="str">
        <f t="shared" si="14"/>
        <v>Error</v>
      </c>
      <c r="AM485" s="22" t="str">
        <f>IF(RiskRegister[[#This Row],[Risk Status]]="Closed",RiskRegister[[#This Row],[Residual Impact Level]],RiskRegister[[#This Row],[Inherent Impact Level]])</f>
        <v>-- Select Impact --</v>
      </c>
      <c r="AN485" s="22" t="str">
        <f>IF(RiskRegister[[#This Row],[Risk Status]]="Closed",RiskRegister[[#This Row],[Residual Likelihood Level]],RiskRegister[[#This Row],[Inherent Likelihood Level]])</f>
        <v>-- Select Likelihood --</v>
      </c>
      <c r="AO485" s="22" t="str">
        <f>IF(RiskRegister[[#This Row],[Risk Status]]="Closed",RiskRegister[[#This Row],[Residual-I-L-Combo]],RiskRegister[[#This Row],[Inherent-I-L-Combo]])</f>
        <v>-- Select Impact ----- Select Likelihood --</v>
      </c>
      <c r="AP485" s="22" t="str">
        <f t="shared" si="15"/>
        <v>-- Error --</v>
      </c>
    </row>
    <row r="486" spans="1:42" s="18" customFormat="1" ht="64" x14ac:dyDescent="0.2">
      <c r="A486" s="18">
        <v>483</v>
      </c>
      <c r="G486" s="18" t="s">
        <v>87</v>
      </c>
      <c r="I486" s="18" t="s">
        <v>85</v>
      </c>
      <c r="L486" s="18" t="s">
        <v>112</v>
      </c>
      <c r="M486" s="19" t="str">
        <f>VLOOKUP(RiskRegister[[#This Row],[Inherent Impact Level]],'Rating factors'!$F$4:$G$9,2,FALSE)</f>
        <v>--- Error ---</v>
      </c>
      <c r="N486" s="18" t="s">
        <v>89</v>
      </c>
      <c r="O486" s="19" t="str">
        <f>VLOOKUP(RiskRegister[[#This Row],[Inherent Likelihood Level]],'Rating factors'!$F$16:$G$21,2,FALSE)</f>
        <v>--- Error ---</v>
      </c>
      <c r="P486" s="19" t="str">
        <f>IFERROR(VLOOKUP(RiskRegister[[#This Row],[Inherent Risk Rating]],'Rating factors'!$F$30:$G$44,2,FALSE),"-- Error --")</f>
        <v>-- Error --</v>
      </c>
      <c r="Q486" s="19" t="str">
        <f>IFERROR(RiskRegister[[#This Row],[Inherent Impact Rating]]*RiskRegister[[#This Row],[Inherent Likelihood Rating]],"-- Error --")</f>
        <v>-- Error --</v>
      </c>
      <c r="R486" s="18" t="s">
        <v>111</v>
      </c>
      <c r="T486" s="18" t="s">
        <v>112</v>
      </c>
      <c r="U486" s="19" t="str">
        <f>VLOOKUP(RiskRegister[[#This Row],[Residual Impact Level]],'Rating factors'!$F$4:$G$9,2,FALSE)</f>
        <v>--- Error ---</v>
      </c>
      <c r="V486" s="18" t="s">
        <v>89</v>
      </c>
      <c r="W486" s="19" t="str">
        <f>VLOOKUP(RiskRegister[[#This Row],[Residual Likelihood Level]],'Rating factors'!$F$16:$G$21,2,FALSE)</f>
        <v>--- Error ---</v>
      </c>
      <c r="X486" s="19" t="str">
        <f>IFERROR(VLOOKUP(RiskRegister[[#This Row],[Residual Risk Rating]],'Rating factors'!$F$30:$G$44,2,FALSE),"-- Error --")</f>
        <v>-- Error --</v>
      </c>
      <c r="Y486" s="19" t="str">
        <f>IFERROR(RiskRegister[[#This Row],[Residual Impact Rating]]*RiskRegister[[#This Row],[Residual Likelihood Rating]],"-- Error --")</f>
        <v>-- Error --</v>
      </c>
      <c r="Z486" s="18" t="s">
        <v>113</v>
      </c>
      <c r="AB486" s="61"/>
      <c r="AD486" s="22" t="str">
        <f ca="1">IF(ISBLANK(RiskRegister[[#This Row],[Risk Due Date]]), "Missing Risk Due Date", IF(RiskRegister[[#This Row],[Risk Due Date]] &lt; TODAY(), "Overdue", "Not Overdue"))</f>
        <v>Missing Risk Due Date</v>
      </c>
      <c r="AF486" s="22" t="str">
        <f>IF(ISBLANK(RiskRegister[[#This Row],[Risk Due Date]]), "Missing Risk Due Date", TEXT(RiskRegister[[#This Row],[Risk Due Date]], "YYYY-MM"))</f>
        <v>Missing Risk Due Date</v>
      </c>
      <c r="AG486" s="22" t="str">
        <f>IF(RiskRegister[[#This Row],[Created Date]]="","Created Date missing",(TEXT(RiskRegister[[#This Row],[Created Date]],"mmm") &amp; "-" &amp; YEAR(RiskRegister[[#This Row],[Created Date]])))</f>
        <v>Created Date missing</v>
      </c>
      <c r="AH486" s="79">
        <f>IF(RiskRegister[[#This Row],[Risk Status]]="Closed",RiskRegister[[#This Row],[Risk Close Date]],RiskRegister[[#This Row],[Risk Due Date]])</f>
        <v>0</v>
      </c>
      <c r="AI486" s="79">
        <f>IF(RiskRegister[[#This Row],[Risk-Change-Date]]=0,DATE(2030,1,1),RiskRegister[[#This Row],[Risk-Change-Date]])</f>
        <v>47484</v>
      </c>
      <c r="AJ486" s="22" t="str">
        <f>RiskRegister[[#This Row],[Inherent Impact Level]]&amp;"-"&amp;RiskRegister[[#This Row],[Inherent Likelihood Level]]</f>
        <v>-- Select Impact ----- Select Likelihood --</v>
      </c>
      <c r="AK486" s="22" t="str">
        <f>RiskRegister[[#This Row],[Residual Impact Level]]&amp;"-"&amp;RiskRegister[[#This Row],[Residual Likelihood Level]]</f>
        <v>-- Select Impact ----- Select Likelihood --</v>
      </c>
      <c r="AL486" s="22" t="str">
        <f t="shared" si="14"/>
        <v>Error</v>
      </c>
      <c r="AM486" s="22" t="str">
        <f>IF(RiskRegister[[#This Row],[Risk Status]]="Closed",RiskRegister[[#This Row],[Residual Impact Level]],RiskRegister[[#This Row],[Inherent Impact Level]])</f>
        <v>-- Select Impact --</v>
      </c>
      <c r="AN486" s="22" t="str">
        <f>IF(RiskRegister[[#This Row],[Risk Status]]="Closed",RiskRegister[[#This Row],[Residual Likelihood Level]],RiskRegister[[#This Row],[Inherent Likelihood Level]])</f>
        <v>-- Select Likelihood --</v>
      </c>
      <c r="AO486" s="22" t="str">
        <f>IF(RiskRegister[[#This Row],[Risk Status]]="Closed",RiskRegister[[#This Row],[Residual-I-L-Combo]],RiskRegister[[#This Row],[Inherent-I-L-Combo]])</f>
        <v>-- Select Impact ----- Select Likelihood --</v>
      </c>
      <c r="AP486" s="22" t="str">
        <f t="shared" si="15"/>
        <v>-- Error --</v>
      </c>
    </row>
    <row r="487" spans="1:42" s="18" customFormat="1" ht="64" x14ac:dyDescent="0.2">
      <c r="A487" s="18">
        <v>484</v>
      </c>
      <c r="G487" s="18" t="s">
        <v>87</v>
      </c>
      <c r="I487" s="18" t="s">
        <v>85</v>
      </c>
      <c r="L487" s="18" t="s">
        <v>112</v>
      </c>
      <c r="M487" s="19" t="str">
        <f>VLOOKUP(RiskRegister[[#This Row],[Inherent Impact Level]],'Rating factors'!$F$4:$G$9,2,FALSE)</f>
        <v>--- Error ---</v>
      </c>
      <c r="N487" s="18" t="s">
        <v>89</v>
      </c>
      <c r="O487" s="19" t="str">
        <f>VLOOKUP(RiskRegister[[#This Row],[Inherent Likelihood Level]],'Rating factors'!$F$16:$G$21,2,FALSE)</f>
        <v>--- Error ---</v>
      </c>
      <c r="P487" s="19" t="str">
        <f>IFERROR(VLOOKUP(RiskRegister[[#This Row],[Inherent Risk Rating]],'Rating factors'!$F$30:$G$44,2,FALSE),"-- Error --")</f>
        <v>-- Error --</v>
      </c>
      <c r="Q487" s="19" t="str">
        <f>IFERROR(RiskRegister[[#This Row],[Inherent Impact Rating]]*RiskRegister[[#This Row],[Inherent Likelihood Rating]],"-- Error --")</f>
        <v>-- Error --</v>
      </c>
      <c r="R487" s="18" t="s">
        <v>111</v>
      </c>
      <c r="T487" s="18" t="s">
        <v>112</v>
      </c>
      <c r="U487" s="19" t="str">
        <f>VLOOKUP(RiskRegister[[#This Row],[Residual Impact Level]],'Rating factors'!$F$4:$G$9,2,FALSE)</f>
        <v>--- Error ---</v>
      </c>
      <c r="V487" s="18" t="s">
        <v>89</v>
      </c>
      <c r="W487" s="19" t="str">
        <f>VLOOKUP(RiskRegister[[#This Row],[Residual Likelihood Level]],'Rating factors'!$F$16:$G$21,2,FALSE)</f>
        <v>--- Error ---</v>
      </c>
      <c r="X487" s="19" t="str">
        <f>IFERROR(VLOOKUP(RiskRegister[[#This Row],[Residual Risk Rating]],'Rating factors'!$F$30:$G$44,2,FALSE),"-- Error --")</f>
        <v>-- Error --</v>
      </c>
      <c r="Y487" s="19" t="str">
        <f>IFERROR(RiskRegister[[#This Row],[Residual Impact Rating]]*RiskRegister[[#This Row],[Residual Likelihood Rating]],"-- Error --")</f>
        <v>-- Error --</v>
      </c>
      <c r="Z487" s="18" t="s">
        <v>113</v>
      </c>
      <c r="AB487" s="61"/>
      <c r="AD487" s="22" t="str">
        <f ca="1">IF(ISBLANK(RiskRegister[[#This Row],[Risk Due Date]]), "Missing Risk Due Date", IF(RiskRegister[[#This Row],[Risk Due Date]] &lt; TODAY(), "Overdue", "Not Overdue"))</f>
        <v>Missing Risk Due Date</v>
      </c>
      <c r="AF487" s="22" t="str">
        <f>IF(ISBLANK(RiskRegister[[#This Row],[Risk Due Date]]), "Missing Risk Due Date", TEXT(RiskRegister[[#This Row],[Risk Due Date]], "YYYY-MM"))</f>
        <v>Missing Risk Due Date</v>
      </c>
      <c r="AG487" s="22" t="str">
        <f>IF(RiskRegister[[#This Row],[Created Date]]="","Created Date missing",(TEXT(RiskRegister[[#This Row],[Created Date]],"mmm") &amp; "-" &amp; YEAR(RiskRegister[[#This Row],[Created Date]])))</f>
        <v>Created Date missing</v>
      </c>
      <c r="AH487" s="79">
        <f>IF(RiskRegister[[#This Row],[Risk Status]]="Closed",RiskRegister[[#This Row],[Risk Close Date]],RiskRegister[[#This Row],[Risk Due Date]])</f>
        <v>0</v>
      </c>
      <c r="AI487" s="79">
        <f>IF(RiskRegister[[#This Row],[Risk-Change-Date]]=0,DATE(2030,1,1),RiskRegister[[#This Row],[Risk-Change-Date]])</f>
        <v>47484</v>
      </c>
      <c r="AJ487" s="22" t="str">
        <f>RiskRegister[[#This Row],[Inherent Impact Level]]&amp;"-"&amp;RiskRegister[[#This Row],[Inherent Likelihood Level]]</f>
        <v>-- Select Impact ----- Select Likelihood --</v>
      </c>
      <c r="AK487" s="22" t="str">
        <f>RiskRegister[[#This Row],[Residual Impact Level]]&amp;"-"&amp;RiskRegister[[#This Row],[Residual Likelihood Level]]</f>
        <v>-- Select Impact ----- Select Likelihood --</v>
      </c>
      <c r="AL487" s="22" t="str">
        <f t="shared" si="14"/>
        <v>Error</v>
      </c>
      <c r="AM487" s="22" t="str">
        <f>IF(RiskRegister[[#This Row],[Risk Status]]="Closed",RiskRegister[[#This Row],[Residual Impact Level]],RiskRegister[[#This Row],[Inherent Impact Level]])</f>
        <v>-- Select Impact --</v>
      </c>
      <c r="AN487" s="22" t="str">
        <f>IF(RiskRegister[[#This Row],[Risk Status]]="Closed",RiskRegister[[#This Row],[Residual Likelihood Level]],RiskRegister[[#This Row],[Inherent Likelihood Level]])</f>
        <v>-- Select Likelihood --</v>
      </c>
      <c r="AO487" s="22" t="str">
        <f>IF(RiskRegister[[#This Row],[Risk Status]]="Closed",RiskRegister[[#This Row],[Residual-I-L-Combo]],RiskRegister[[#This Row],[Inherent-I-L-Combo]])</f>
        <v>-- Select Impact ----- Select Likelihood --</v>
      </c>
      <c r="AP487" s="22" t="str">
        <f t="shared" si="15"/>
        <v>-- Error --</v>
      </c>
    </row>
    <row r="488" spans="1:42" s="18" customFormat="1" ht="64" x14ac:dyDescent="0.2">
      <c r="A488" s="18">
        <v>485</v>
      </c>
      <c r="G488" s="18" t="s">
        <v>87</v>
      </c>
      <c r="I488" s="18" t="s">
        <v>85</v>
      </c>
      <c r="L488" s="18" t="s">
        <v>112</v>
      </c>
      <c r="M488" s="19" t="str">
        <f>VLOOKUP(RiskRegister[[#This Row],[Inherent Impact Level]],'Rating factors'!$F$4:$G$9,2,FALSE)</f>
        <v>--- Error ---</v>
      </c>
      <c r="N488" s="18" t="s">
        <v>89</v>
      </c>
      <c r="O488" s="19" t="str">
        <f>VLOOKUP(RiskRegister[[#This Row],[Inherent Likelihood Level]],'Rating factors'!$F$16:$G$21,2,FALSE)</f>
        <v>--- Error ---</v>
      </c>
      <c r="P488" s="19" t="str">
        <f>IFERROR(VLOOKUP(RiskRegister[[#This Row],[Inherent Risk Rating]],'Rating factors'!$F$30:$G$44,2,FALSE),"-- Error --")</f>
        <v>-- Error --</v>
      </c>
      <c r="Q488" s="19" t="str">
        <f>IFERROR(RiskRegister[[#This Row],[Inherent Impact Rating]]*RiskRegister[[#This Row],[Inherent Likelihood Rating]],"-- Error --")</f>
        <v>-- Error --</v>
      </c>
      <c r="R488" s="18" t="s">
        <v>111</v>
      </c>
      <c r="T488" s="18" t="s">
        <v>112</v>
      </c>
      <c r="U488" s="19" t="str">
        <f>VLOOKUP(RiskRegister[[#This Row],[Residual Impact Level]],'Rating factors'!$F$4:$G$9,2,FALSE)</f>
        <v>--- Error ---</v>
      </c>
      <c r="V488" s="18" t="s">
        <v>89</v>
      </c>
      <c r="W488" s="19" t="str">
        <f>VLOOKUP(RiskRegister[[#This Row],[Residual Likelihood Level]],'Rating factors'!$F$16:$G$21,2,FALSE)</f>
        <v>--- Error ---</v>
      </c>
      <c r="X488" s="19" t="str">
        <f>IFERROR(VLOOKUP(RiskRegister[[#This Row],[Residual Risk Rating]],'Rating factors'!$F$30:$G$44,2,FALSE),"-- Error --")</f>
        <v>-- Error --</v>
      </c>
      <c r="Y488" s="19" t="str">
        <f>IFERROR(RiskRegister[[#This Row],[Residual Impact Rating]]*RiskRegister[[#This Row],[Residual Likelihood Rating]],"-- Error --")</f>
        <v>-- Error --</v>
      </c>
      <c r="Z488" s="18" t="s">
        <v>113</v>
      </c>
      <c r="AB488" s="61"/>
      <c r="AD488" s="22" t="str">
        <f ca="1">IF(ISBLANK(RiskRegister[[#This Row],[Risk Due Date]]), "Missing Risk Due Date", IF(RiskRegister[[#This Row],[Risk Due Date]] &lt; TODAY(), "Overdue", "Not Overdue"))</f>
        <v>Missing Risk Due Date</v>
      </c>
      <c r="AF488" s="22" t="str">
        <f>IF(ISBLANK(RiskRegister[[#This Row],[Risk Due Date]]), "Missing Risk Due Date", TEXT(RiskRegister[[#This Row],[Risk Due Date]], "YYYY-MM"))</f>
        <v>Missing Risk Due Date</v>
      </c>
      <c r="AG488" s="22" t="str">
        <f>IF(RiskRegister[[#This Row],[Created Date]]="","Created Date missing",(TEXT(RiskRegister[[#This Row],[Created Date]],"mmm") &amp; "-" &amp; YEAR(RiskRegister[[#This Row],[Created Date]])))</f>
        <v>Created Date missing</v>
      </c>
      <c r="AH488" s="79">
        <f>IF(RiskRegister[[#This Row],[Risk Status]]="Closed",RiskRegister[[#This Row],[Risk Close Date]],RiskRegister[[#This Row],[Risk Due Date]])</f>
        <v>0</v>
      </c>
      <c r="AI488" s="79">
        <f>IF(RiskRegister[[#This Row],[Risk-Change-Date]]=0,DATE(2030,1,1),RiskRegister[[#This Row],[Risk-Change-Date]])</f>
        <v>47484</v>
      </c>
      <c r="AJ488" s="22" t="str">
        <f>RiskRegister[[#This Row],[Inherent Impact Level]]&amp;"-"&amp;RiskRegister[[#This Row],[Inherent Likelihood Level]]</f>
        <v>-- Select Impact ----- Select Likelihood --</v>
      </c>
      <c r="AK488" s="22" t="str">
        <f>RiskRegister[[#This Row],[Residual Impact Level]]&amp;"-"&amp;RiskRegister[[#This Row],[Residual Likelihood Level]]</f>
        <v>-- Select Impact ----- Select Likelihood --</v>
      </c>
      <c r="AL488" s="22" t="str">
        <f t="shared" si="14"/>
        <v>Error</v>
      </c>
      <c r="AM488" s="22" t="str">
        <f>IF(RiskRegister[[#This Row],[Risk Status]]="Closed",RiskRegister[[#This Row],[Residual Impact Level]],RiskRegister[[#This Row],[Inherent Impact Level]])</f>
        <v>-- Select Impact --</v>
      </c>
      <c r="AN488" s="22" t="str">
        <f>IF(RiskRegister[[#This Row],[Risk Status]]="Closed",RiskRegister[[#This Row],[Residual Likelihood Level]],RiskRegister[[#This Row],[Inherent Likelihood Level]])</f>
        <v>-- Select Likelihood --</v>
      </c>
      <c r="AO488" s="22" t="str">
        <f>IF(RiskRegister[[#This Row],[Risk Status]]="Closed",RiskRegister[[#This Row],[Residual-I-L-Combo]],RiskRegister[[#This Row],[Inherent-I-L-Combo]])</f>
        <v>-- Select Impact ----- Select Likelihood --</v>
      </c>
      <c r="AP488" s="22" t="str">
        <f t="shared" si="15"/>
        <v>-- Error --</v>
      </c>
    </row>
    <row r="489" spans="1:42" s="18" customFormat="1" ht="64" x14ac:dyDescent="0.2">
      <c r="A489" s="18">
        <v>486</v>
      </c>
      <c r="G489" s="18" t="s">
        <v>87</v>
      </c>
      <c r="I489" s="18" t="s">
        <v>85</v>
      </c>
      <c r="L489" s="18" t="s">
        <v>112</v>
      </c>
      <c r="M489" s="19" t="str">
        <f>VLOOKUP(RiskRegister[[#This Row],[Inherent Impact Level]],'Rating factors'!$F$4:$G$9,2,FALSE)</f>
        <v>--- Error ---</v>
      </c>
      <c r="N489" s="18" t="s">
        <v>89</v>
      </c>
      <c r="O489" s="19" t="str">
        <f>VLOOKUP(RiskRegister[[#This Row],[Inherent Likelihood Level]],'Rating factors'!$F$16:$G$21,2,FALSE)</f>
        <v>--- Error ---</v>
      </c>
      <c r="P489" s="19" t="str">
        <f>IFERROR(VLOOKUP(RiskRegister[[#This Row],[Inherent Risk Rating]],'Rating factors'!$F$30:$G$44,2,FALSE),"-- Error --")</f>
        <v>-- Error --</v>
      </c>
      <c r="Q489" s="19" t="str">
        <f>IFERROR(RiskRegister[[#This Row],[Inherent Impact Rating]]*RiskRegister[[#This Row],[Inherent Likelihood Rating]],"-- Error --")</f>
        <v>-- Error --</v>
      </c>
      <c r="R489" s="18" t="s">
        <v>111</v>
      </c>
      <c r="T489" s="18" t="s">
        <v>112</v>
      </c>
      <c r="U489" s="19" t="str">
        <f>VLOOKUP(RiskRegister[[#This Row],[Residual Impact Level]],'Rating factors'!$F$4:$G$9,2,FALSE)</f>
        <v>--- Error ---</v>
      </c>
      <c r="V489" s="18" t="s">
        <v>89</v>
      </c>
      <c r="W489" s="19" t="str">
        <f>VLOOKUP(RiskRegister[[#This Row],[Residual Likelihood Level]],'Rating factors'!$F$16:$G$21,2,FALSE)</f>
        <v>--- Error ---</v>
      </c>
      <c r="X489" s="19" t="str">
        <f>IFERROR(VLOOKUP(RiskRegister[[#This Row],[Residual Risk Rating]],'Rating factors'!$F$30:$G$44,2,FALSE),"-- Error --")</f>
        <v>-- Error --</v>
      </c>
      <c r="Y489" s="19" t="str">
        <f>IFERROR(RiskRegister[[#This Row],[Residual Impact Rating]]*RiskRegister[[#This Row],[Residual Likelihood Rating]],"-- Error --")</f>
        <v>-- Error --</v>
      </c>
      <c r="Z489" s="18" t="s">
        <v>113</v>
      </c>
      <c r="AB489" s="61"/>
      <c r="AD489" s="22" t="str">
        <f ca="1">IF(ISBLANK(RiskRegister[[#This Row],[Risk Due Date]]), "Missing Risk Due Date", IF(RiskRegister[[#This Row],[Risk Due Date]] &lt; TODAY(), "Overdue", "Not Overdue"))</f>
        <v>Missing Risk Due Date</v>
      </c>
      <c r="AF489" s="22" t="str">
        <f>IF(ISBLANK(RiskRegister[[#This Row],[Risk Due Date]]), "Missing Risk Due Date", TEXT(RiskRegister[[#This Row],[Risk Due Date]], "YYYY-MM"))</f>
        <v>Missing Risk Due Date</v>
      </c>
      <c r="AG489" s="22" t="str">
        <f>IF(RiskRegister[[#This Row],[Created Date]]="","Created Date missing",(TEXT(RiskRegister[[#This Row],[Created Date]],"mmm") &amp; "-" &amp; YEAR(RiskRegister[[#This Row],[Created Date]])))</f>
        <v>Created Date missing</v>
      </c>
      <c r="AH489" s="79">
        <f>IF(RiskRegister[[#This Row],[Risk Status]]="Closed",RiskRegister[[#This Row],[Risk Close Date]],RiskRegister[[#This Row],[Risk Due Date]])</f>
        <v>0</v>
      </c>
      <c r="AI489" s="79">
        <f>IF(RiskRegister[[#This Row],[Risk-Change-Date]]=0,DATE(2030,1,1),RiskRegister[[#This Row],[Risk-Change-Date]])</f>
        <v>47484</v>
      </c>
      <c r="AJ489" s="22" t="str">
        <f>RiskRegister[[#This Row],[Inherent Impact Level]]&amp;"-"&amp;RiskRegister[[#This Row],[Inherent Likelihood Level]]</f>
        <v>-- Select Impact ----- Select Likelihood --</v>
      </c>
      <c r="AK489" s="22" t="str">
        <f>RiskRegister[[#This Row],[Residual Impact Level]]&amp;"-"&amp;RiskRegister[[#This Row],[Residual Likelihood Level]]</f>
        <v>-- Select Impact ----- Select Likelihood --</v>
      </c>
      <c r="AL489" s="22" t="str">
        <f t="shared" si="14"/>
        <v>Error</v>
      </c>
      <c r="AM489" s="22" t="str">
        <f>IF(RiskRegister[[#This Row],[Risk Status]]="Closed",RiskRegister[[#This Row],[Residual Impact Level]],RiskRegister[[#This Row],[Inherent Impact Level]])</f>
        <v>-- Select Impact --</v>
      </c>
      <c r="AN489" s="22" t="str">
        <f>IF(RiskRegister[[#This Row],[Risk Status]]="Closed",RiskRegister[[#This Row],[Residual Likelihood Level]],RiskRegister[[#This Row],[Inherent Likelihood Level]])</f>
        <v>-- Select Likelihood --</v>
      </c>
      <c r="AO489" s="22" t="str">
        <f>IF(RiskRegister[[#This Row],[Risk Status]]="Closed",RiskRegister[[#This Row],[Residual-I-L-Combo]],RiskRegister[[#This Row],[Inherent-I-L-Combo]])</f>
        <v>-- Select Impact ----- Select Likelihood --</v>
      </c>
      <c r="AP489" s="22" t="str">
        <f t="shared" si="15"/>
        <v>-- Error --</v>
      </c>
    </row>
    <row r="490" spans="1:42" s="18" customFormat="1" ht="64" x14ac:dyDescent="0.2">
      <c r="A490" s="18">
        <v>487</v>
      </c>
      <c r="G490" s="18" t="s">
        <v>87</v>
      </c>
      <c r="I490" s="18" t="s">
        <v>85</v>
      </c>
      <c r="L490" s="18" t="s">
        <v>112</v>
      </c>
      <c r="M490" s="19" t="str">
        <f>VLOOKUP(RiskRegister[[#This Row],[Inherent Impact Level]],'Rating factors'!$F$4:$G$9,2,FALSE)</f>
        <v>--- Error ---</v>
      </c>
      <c r="N490" s="18" t="s">
        <v>89</v>
      </c>
      <c r="O490" s="19" t="str">
        <f>VLOOKUP(RiskRegister[[#This Row],[Inherent Likelihood Level]],'Rating factors'!$F$16:$G$21,2,FALSE)</f>
        <v>--- Error ---</v>
      </c>
      <c r="P490" s="19" t="str">
        <f>IFERROR(VLOOKUP(RiskRegister[[#This Row],[Inherent Risk Rating]],'Rating factors'!$F$30:$G$44,2,FALSE),"-- Error --")</f>
        <v>-- Error --</v>
      </c>
      <c r="Q490" s="19" t="str">
        <f>IFERROR(RiskRegister[[#This Row],[Inherent Impact Rating]]*RiskRegister[[#This Row],[Inherent Likelihood Rating]],"-- Error --")</f>
        <v>-- Error --</v>
      </c>
      <c r="R490" s="18" t="s">
        <v>111</v>
      </c>
      <c r="T490" s="18" t="s">
        <v>112</v>
      </c>
      <c r="U490" s="19" t="str">
        <f>VLOOKUP(RiskRegister[[#This Row],[Residual Impact Level]],'Rating factors'!$F$4:$G$9,2,FALSE)</f>
        <v>--- Error ---</v>
      </c>
      <c r="V490" s="18" t="s">
        <v>89</v>
      </c>
      <c r="W490" s="19" t="str">
        <f>VLOOKUP(RiskRegister[[#This Row],[Residual Likelihood Level]],'Rating factors'!$F$16:$G$21,2,FALSE)</f>
        <v>--- Error ---</v>
      </c>
      <c r="X490" s="19" t="str">
        <f>IFERROR(VLOOKUP(RiskRegister[[#This Row],[Residual Risk Rating]],'Rating factors'!$F$30:$G$44,2,FALSE),"-- Error --")</f>
        <v>-- Error --</v>
      </c>
      <c r="Y490" s="19" t="str">
        <f>IFERROR(RiskRegister[[#This Row],[Residual Impact Rating]]*RiskRegister[[#This Row],[Residual Likelihood Rating]],"-- Error --")</f>
        <v>-- Error --</v>
      </c>
      <c r="Z490" s="18" t="s">
        <v>113</v>
      </c>
      <c r="AB490" s="61"/>
      <c r="AD490" s="22" t="str">
        <f ca="1">IF(ISBLANK(RiskRegister[[#This Row],[Risk Due Date]]), "Missing Risk Due Date", IF(RiskRegister[[#This Row],[Risk Due Date]] &lt; TODAY(), "Overdue", "Not Overdue"))</f>
        <v>Missing Risk Due Date</v>
      </c>
      <c r="AF490" s="22" t="str">
        <f>IF(ISBLANK(RiskRegister[[#This Row],[Risk Due Date]]), "Missing Risk Due Date", TEXT(RiskRegister[[#This Row],[Risk Due Date]], "YYYY-MM"))</f>
        <v>Missing Risk Due Date</v>
      </c>
      <c r="AG490" s="22" t="str">
        <f>IF(RiskRegister[[#This Row],[Created Date]]="","Created Date missing",(TEXT(RiskRegister[[#This Row],[Created Date]],"mmm") &amp; "-" &amp; YEAR(RiskRegister[[#This Row],[Created Date]])))</f>
        <v>Created Date missing</v>
      </c>
      <c r="AH490" s="79">
        <f>IF(RiskRegister[[#This Row],[Risk Status]]="Closed",RiskRegister[[#This Row],[Risk Close Date]],RiskRegister[[#This Row],[Risk Due Date]])</f>
        <v>0</v>
      </c>
      <c r="AI490" s="79">
        <f>IF(RiskRegister[[#This Row],[Risk-Change-Date]]=0,DATE(2030,1,1),RiskRegister[[#This Row],[Risk-Change-Date]])</f>
        <v>47484</v>
      </c>
      <c r="AJ490" s="22" t="str">
        <f>RiskRegister[[#This Row],[Inherent Impact Level]]&amp;"-"&amp;RiskRegister[[#This Row],[Inherent Likelihood Level]]</f>
        <v>-- Select Impact ----- Select Likelihood --</v>
      </c>
      <c r="AK490" s="22" t="str">
        <f>RiskRegister[[#This Row],[Residual Impact Level]]&amp;"-"&amp;RiskRegister[[#This Row],[Residual Likelihood Level]]</f>
        <v>-- Select Impact ----- Select Likelihood --</v>
      </c>
      <c r="AL490" s="22" t="str">
        <f t="shared" si="14"/>
        <v>Error</v>
      </c>
      <c r="AM490" s="22" t="str">
        <f>IF(RiskRegister[[#This Row],[Risk Status]]="Closed",RiskRegister[[#This Row],[Residual Impact Level]],RiskRegister[[#This Row],[Inherent Impact Level]])</f>
        <v>-- Select Impact --</v>
      </c>
      <c r="AN490" s="22" t="str">
        <f>IF(RiskRegister[[#This Row],[Risk Status]]="Closed",RiskRegister[[#This Row],[Residual Likelihood Level]],RiskRegister[[#This Row],[Inherent Likelihood Level]])</f>
        <v>-- Select Likelihood --</v>
      </c>
      <c r="AO490" s="22" t="str">
        <f>IF(RiskRegister[[#This Row],[Risk Status]]="Closed",RiskRegister[[#This Row],[Residual-I-L-Combo]],RiskRegister[[#This Row],[Inherent-I-L-Combo]])</f>
        <v>-- Select Impact ----- Select Likelihood --</v>
      </c>
      <c r="AP490" s="22" t="str">
        <f t="shared" si="15"/>
        <v>-- Error --</v>
      </c>
    </row>
    <row r="491" spans="1:42" s="18" customFormat="1" ht="64" x14ac:dyDescent="0.2">
      <c r="A491" s="18">
        <v>488</v>
      </c>
      <c r="G491" s="18" t="s">
        <v>87</v>
      </c>
      <c r="I491" s="18" t="s">
        <v>85</v>
      </c>
      <c r="L491" s="18" t="s">
        <v>112</v>
      </c>
      <c r="M491" s="19" t="str">
        <f>VLOOKUP(RiskRegister[[#This Row],[Inherent Impact Level]],'Rating factors'!$F$4:$G$9,2,FALSE)</f>
        <v>--- Error ---</v>
      </c>
      <c r="N491" s="18" t="s">
        <v>89</v>
      </c>
      <c r="O491" s="19" t="str">
        <f>VLOOKUP(RiskRegister[[#This Row],[Inherent Likelihood Level]],'Rating factors'!$F$16:$G$21,2,FALSE)</f>
        <v>--- Error ---</v>
      </c>
      <c r="P491" s="19" t="str">
        <f>IFERROR(VLOOKUP(RiskRegister[[#This Row],[Inherent Risk Rating]],'Rating factors'!$F$30:$G$44,2,FALSE),"-- Error --")</f>
        <v>-- Error --</v>
      </c>
      <c r="Q491" s="19" t="str">
        <f>IFERROR(RiskRegister[[#This Row],[Inherent Impact Rating]]*RiskRegister[[#This Row],[Inherent Likelihood Rating]],"-- Error --")</f>
        <v>-- Error --</v>
      </c>
      <c r="R491" s="18" t="s">
        <v>111</v>
      </c>
      <c r="T491" s="18" t="s">
        <v>112</v>
      </c>
      <c r="U491" s="19" t="str">
        <f>VLOOKUP(RiskRegister[[#This Row],[Residual Impact Level]],'Rating factors'!$F$4:$G$9,2,FALSE)</f>
        <v>--- Error ---</v>
      </c>
      <c r="V491" s="18" t="s">
        <v>89</v>
      </c>
      <c r="W491" s="19" t="str">
        <f>VLOOKUP(RiskRegister[[#This Row],[Residual Likelihood Level]],'Rating factors'!$F$16:$G$21,2,FALSE)</f>
        <v>--- Error ---</v>
      </c>
      <c r="X491" s="19" t="str">
        <f>IFERROR(VLOOKUP(RiskRegister[[#This Row],[Residual Risk Rating]],'Rating factors'!$F$30:$G$44,2,FALSE),"-- Error --")</f>
        <v>-- Error --</v>
      </c>
      <c r="Y491" s="19" t="str">
        <f>IFERROR(RiskRegister[[#This Row],[Residual Impact Rating]]*RiskRegister[[#This Row],[Residual Likelihood Rating]],"-- Error --")</f>
        <v>-- Error --</v>
      </c>
      <c r="Z491" s="18" t="s">
        <v>113</v>
      </c>
      <c r="AB491" s="61"/>
      <c r="AD491" s="22" t="str">
        <f ca="1">IF(ISBLANK(RiskRegister[[#This Row],[Risk Due Date]]), "Missing Risk Due Date", IF(RiskRegister[[#This Row],[Risk Due Date]] &lt; TODAY(), "Overdue", "Not Overdue"))</f>
        <v>Missing Risk Due Date</v>
      </c>
      <c r="AF491" s="22" t="str">
        <f>IF(ISBLANK(RiskRegister[[#This Row],[Risk Due Date]]), "Missing Risk Due Date", TEXT(RiskRegister[[#This Row],[Risk Due Date]], "YYYY-MM"))</f>
        <v>Missing Risk Due Date</v>
      </c>
      <c r="AG491" s="22" t="str">
        <f>IF(RiskRegister[[#This Row],[Created Date]]="","Created Date missing",(TEXT(RiskRegister[[#This Row],[Created Date]],"mmm") &amp; "-" &amp; YEAR(RiskRegister[[#This Row],[Created Date]])))</f>
        <v>Created Date missing</v>
      </c>
      <c r="AH491" s="79">
        <f>IF(RiskRegister[[#This Row],[Risk Status]]="Closed",RiskRegister[[#This Row],[Risk Close Date]],RiskRegister[[#This Row],[Risk Due Date]])</f>
        <v>0</v>
      </c>
      <c r="AI491" s="79">
        <f>IF(RiskRegister[[#This Row],[Risk-Change-Date]]=0,DATE(2030,1,1),RiskRegister[[#This Row],[Risk-Change-Date]])</f>
        <v>47484</v>
      </c>
      <c r="AJ491" s="22" t="str">
        <f>RiskRegister[[#This Row],[Inherent Impact Level]]&amp;"-"&amp;RiskRegister[[#This Row],[Inherent Likelihood Level]]</f>
        <v>-- Select Impact ----- Select Likelihood --</v>
      </c>
      <c r="AK491" s="22" t="str">
        <f>RiskRegister[[#This Row],[Residual Impact Level]]&amp;"-"&amp;RiskRegister[[#This Row],[Residual Likelihood Level]]</f>
        <v>-- Select Impact ----- Select Likelihood --</v>
      </c>
      <c r="AL491" s="22" t="str">
        <f t="shared" si="14"/>
        <v>Error</v>
      </c>
      <c r="AM491" s="22" t="str">
        <f>IF(RiskRegister[[#This Row],[Risk Status]]="Closed",RiskRegister[[#This Row],[Residual Impact Level]],RiskRegister[[#This Row],[Inherent Impact Level]])</f>
        <v>-- Select Impact --</v>
      </c>
      <c r="AN491" s="22" t="str">
        <f>IF(RiskRegister[[#This Row],[Risk Status]]="Closed",RiskRegister[[#This Row],[Residual Likelihood Level]],RiskRegister[[#This Row],[Inherent Likelihood Level]])</f>
        <v>-- Select Likelihood --</v>
      </c>
      <c r="AO491" s="22" t="str">
        <f>IF(RiskRegister[[#This Row],[Risk Status]]="Closed",RiskRegister[[#This Row],[Residual-I-L-Combo]],RiskRegister[[#This Row],[Inherent-I-L-Combo]])</f>
        <v>-- Select Impact ----- Select Likelihood --</v>
      </c>
      <c r="AP491" s="22" t="str">
        <f t="shared" si="15"/>
        <v>-- Error --</v>
      </c>
    </row>
    <row r="492" spans="1:42" s="18" customFormat="1" ht="64" x14ac:dyDescent="0.2">
      <c r="A492" s="18">
        <v>489</v>
      </c>
      <c r="G492" s="18" t="s">
        <v>87</v>
      </c>
      <c r="I492" s="18" t="s">
        <v>85</v>
      </c>
      <c r="L492" s="18" t="s">
        <v>112</v>
      </c>
      <c r="M492" s="19" t="str">
        <f>VLOOKUP(RiskRegister[[#This Row],[Inherent Impact Level]],'Rating factors'!$F$4:$G$9,2,FALSE)</f>
        <v>--- Error ---</v>
      </c>
      <c r="N492" s="18" t="s">
        <v>89</v>
      </c>
      <c r="O492" s="19" t="str">
        <f>VLOOKUP(RiskRegister[[#This Row],[Inherent Likelihood Level]],'Rating factors'!$F$16:$G$21,2,FALSE)</f>
        <v>--- Error ---</v>
      </c>
      <c r="P492" s="19" t="str">
        <f>IFERROR(VLOOKUP(RiskRegister[[#This Row],[Inherent Risk Rating]],'Rating factors'!$F$30:$G$44,2,FALSE),"-- Error --")</f>
        <v>-- Error --</v>
      </c>
      <c r="Q492" s="19" t="str">
        <f>IFERROR(RiskRegister[[#This Row],[Inherent Impact Rating]]*RiskRegister[[#This Row],[Inherent Likelihood Rating]],"-- Error --")</f>
        <v>-- Error --</v>
      </c>
      <c r="R492" s="18" t="s">
        <v>111</v>
      </c>
      <c r="T492" s="18" t="s">
        <v>112</v>
      </c>
      <c r="U492" s="19" t="str">
        <f>VLOOKUP(RiskRegister[[#This Row],[Residual Impact Level]],'Rating factors'!$F$4:$G$9,2,FALSE)</f>
        <v>--- Error ---</v>
      </c>
      <c r="V492" s="18" t="s">
        <v>89</v>
      </c>
      <c r="W492" s="19" t="str">
        <f>VLOOKUP(RiskRegister[[#This Row],[Residual Likelihood Level]],'Rating factors'!$F$16:$G$21,2,FALSE)</f>
        <v>--- Error ---</v>
      </c>
      <c r="X492" s="19" t="str">
        <f>IFERROR(VLOOKUP(RiskRegister[[#This Row],[Residual Risk Rating]],'Rating factors'!$F$30:$G$44,2,FALSE),"-- Error --")</f>
        <v>-- Error --</v>
      </c>
      <c r="Y492" s="19" t="str">
        <f>IFERROR(RiskRegister[[#This Row],[Residual Impact Rating]]*RiskRegister[[#This Row],[Residual Likelihood Rating]],"-- Error --")</f>
        <v>-- Error --</v>
      </c>
      <c r="Z492" s="18" t="s">
        <v>113</v>
      </c>
      <c r="AB492" s="61"/>
      <c r="AD492" s="22" t="str">
        <f ca="1">IF(ISBLANK(RiskRegister[[#This Row],[Risk Due Date]]), "Missing Risk Due Date", IF(RiskRegister[[#This Row],[Risk Due Date]] &lt; TODAY(), "Overdue", "Not Overdue"))</f>
        <v>Missing Risk Due Date</v>
      </c>
      <c r="AF492" s="22" t="str">
        <f>IF(ISBLANK(RiskRegister[[#This Row],[Risk Due Date]]), "Missing Risk Due Date", TEXT(RiskRegister[[#This Row],[Risk Due Date]], "YYYY-MM"))</f>
        <v>Missing Risk Due Date</v>
      </c>
      <c r="AG492" s="22" t="str">
        <f>IF(RiskRegister[[#This Row],[Created Date]]="","Created Date missing",(TEXT(RiskRegister[[#This Row],[Created Date]],"mmm") &amp; "-" &amp; YEAR(RiskRegister[[#This Row],[Created Date]])))</f>
        <v>Created Date missing</v>
      </c>
      <c r="AH492" s="79">
        <f>IF(RiskRegister[[#This Row],[Risk Status]]="Closed",RiskRegister[[#This Row],[Risk Close Date]],RiskRegister[[#This Row],[Risk Due Date]])</f>
        <v>0</v>
      </c>
      <c r="AI492" s="79">
        <f>IF(RiskRegister[[#This Row],[Risk-Change-Date]]=0,DATE(2030,1,1),RiskRegister[[#This Row],[Risk-Change-Date]])</f>
        <v>47484</v>
      </c>
      <c r="AJ492" s="22" t="str">
        <f>RiskRegister[[#This Row],[Inherent Impact Level]]&amp;"-"&amp;RiskRegister[[#This Row],[Inherent Likelihood Level]]</f>
        <v>-- Select Impact ----- Select Likelihood --</v>
      </c>
      <c r="AK492" s="22" t="str">
        <f>RiskRegister[[#This Row],[Residual Impact Level]]&amp;"-"&amp;RiskRegister[[#This Row],[Residual Likelihood Level]]</f>
        <v>-- Select Impact ----- Select Likelihood --</v>
      </c>
      <c r="AL492" s="22" t="str">
        <f t="shared" si="14"/>
        <v>Error</v>
      </c>
      <c r="AM492" s="22" t="str">
        <f>IF(RiskRegister[[#This Row],[Risk Status]]="Closed",RiskRegister[[#This Row],[Residual Impact Level]],RiskRegister[[#This Row],[Inherent Impact Level]])</f>
        <v>-- Select Impact --</v>
      </c>
      <c r="AN492" s="22" t="str">
        <f>IF(RiskRegister[[#This Row],[Risk Status]]="Closed",RiskRegister[[#This Row],[Residual Likelihood Level]],RiskRegister[[#This Row],[Inherent Likelihood Level]])</f>
        <v>-- Select Likelihood --</v>
      </c>
      <c r="AO492" s="22" t="str">
        <f>IF(RiskRegister[[#This Row],[Risk Status]]="Closed",RiskRegister[[#This Row],[Residual-I-L-Combo]],RiskRegister[[#This Row],[Inherent-I-L-Combo]])</f>
        <v>-- Select Impact ----- Select Likelihood --</v>
      </c>
      <c r="AP492" s="22" t="str">
        <f t="shared" si="15"/>
        <v>-- Error --</v>
      </c>
    </row>
    <row r="493" spans="1:42" s="18" customFormat="1" ht="64" x14ac:dyDescent="0.2">
      <c r="A493" s="18">
        <v>490</v>
      </c>
      <c r="G493" s="18" t="s">
        <v>87</v>
      </c>
      <c r="I493" s="18" t="s">
        <v>85</v>
      </c>
      <c r="L493" s="18" t="s">
        <v>112</v>
      </c>
      <c r="M493" s="19" t="str">
        <f>VLOOKUP(RiskRegister[[#This Row],[Inherent Impact Level]],'Rating factors'!$F$4:$G$9,2,FALSE)</f>
        <v>--- Error ---</v>
      </c>
      <c r="N493" s="18" t="s">
        <v>89</v>
      </c>
      <c r="O493" s="19" t="str">
        <f>VLOOKUP(RiskRegister[[#This Row],[Inherent Likelihood Level]],'Rating factors'!$F$16:$G$21,2,FALSE)</f>
        <v>--- Error ---</v>
      </c>
      <c r="P493" s="19" t="str">
        <f>IFERROR(VLOOKUP(RiskRegister[[#This Row],[Inherent Risk Rating]],'Rating factors'!$F$30:$G$44,2,FALSE),"-- Error --")</f>
        <v>-- Error --</v>
      </c>
      <c r="Q493" s="19" t="str">
        <f>IFERROR(RiskRegister[[#This Row],[Inherent Impact Rating]]*RiskRegister[[#This Row],[Inherent Likelihood Rating]],"-- Error --")</f>
        <v>-- Error --</v>
      </c>
      <c r="R493" s="18" t="s">
        <v>111</v>
      </c>
      <c r="T493" s="18" t="s">
        <v>112</v>
      </c>
      <c r="U493" s="19" t="str">
        <f>VLOOKUP(RiskRegister[[#This Row],[Residual Impact Level]],'Rating factors'!$F$4:$G$9,2,FALSE)</f>
        <v>--- Error ---</v>
      </c>
      <c r="V493" s="18" t="s">
        <v>89</v>
      </c>
      <c r="W493" s="19" t="str">
        <f>VLOOKUP(RiskRegister[[#This Row],[Residual Likelihood Level]],'Rating factors'!$F$16:$G$21,2,FALSE)</f>
        <v>--- Error ---</v>
      </c>
      <c r="X493" s="19" t="str">
        <f>IFERROR(VLOOKUP(RiskRegister[[#This Row],[Residual Risk Rating]],'Rating factors'!$F$30:$G$44,2,FALSE),"-- Error --")</f>
        <v>-- Error --</v>
      </c>
      <c r="Y493" s="19" t="str">
        <f>IFERROR(RiskRegister[[#This Row],[Residual Impact Rating]]*RiskRegister[[#This Row],[Residual Likelihood Rating]],"-- Error --")</f>
        <v>-- Error --</v>
      </c>
      <c r="Z493" s="18" t="s">
        <v>113</v>
      </c>
      <c r="AB493" s="61"/>
      <c r="AD493" s="22" t="str">
        <f ca="1">IF(ISBLANK(RiskRegister[[#This Row],[Risk Due Date]]), "Missing Risk Due Date", IF(RiskRegister[[#This Row],[Risk Due Date]] &lt; TODAY(), "Overdue", "Not Overdue"))</f>
        <v>Missing Risk Due Date</v>
      </c>
      <c r="AF493" s="22" t="str">
        <f>IF(ISBLANK(RiskRegister[[#This Row],[Risk Due Date]]), "Missing Risk Due Date", TEXT(RiskRegister[[#This Row],[Risk Due Date]], "YYYY-MM"))</f>
        <v>Missing Risk Due Date</v>
      </c>
      <c r="AG493" s="22" t="str">
        <f>IF(RiskRegister[[#This Row],[Created Date]]="","Created Date missing",(TEXT(RiskRegister[[#This Row],[Created Date]],"mmm") &amp; "-" &amp; YEAR(RiskRegister[[#This Row],[Created Date]])))</f>
        <v>Created Date missing</v>
      </c>
      <c r="AH493" s="79">
        <f>IF(RiskRegister[[#This Row],[Risk Status]]="Closed",RiskRegister[[#This Row],[Risk Close Date]],RiskRegister[[#This Row],[Risk Due Date]])</f>
        <v>0</v>
      </c>
      <c r="AI493" s="79">
        <f>IF(RiskRegister[[#This Row],[Risk-Change-Date]]=0,DATE(2030,1,1),RiskRegister[[#This Row],[Risk-Change-Date]])</f>
        <v>47484</v>
      </c>
      <c r="AJ493" s="22" t="str">
        <f>RiskRegister[[#This Row],[Inherent Impact Level]]&amp;"-"&amp;RiskRegister[[#This Row],[Inherent Likelihood Level]]</f>
        <v>-- Select Impact ----- Select Likelihood --</v>
      </c>
      <c r="AK493" s="22" t="str">
        <f>RiskRegister[[#This Row],[Residual Impact Level]]&amp;"-"&amp;RiskRegister[[#This Row],[Residual Likelihood Level]]</f>
        <v>-- Select Impact ----- Select Likelihood --</v>
      </c>
      <c r="AL493" s="22" t="str">
        <f t="shared" si="14"/>
        <v>Error</v>
      </c>
      <c r="AM493" s="22" t="str">
        <f>IF(RiskRegister[[#This Row],[Risk Status]]="Closed",RiskRegister[[#This Row],[Residual Impact Level]],RiskRegister[[#This Row],[Inherent Impact Level]])</f>
        <v>-- Select Impact --</v>
      </c>
      <c r="AN493" s="22" t="str">
        <f>IF(RiskRegister[[#This Row],[Risk Status]]="Closed",RiskRegister[[#This Row],[Residual Likelihood Level]],RiskRegister[[#This Row],[Inherent Likelihood Level]])</f>
        <v>-- Select Likelihood --</v>
      </c>
      <c r="AO493" s="22" t="str">
        <f>IF(RiskRegister[[#This Row],[Risk Status]]="Closed",RiskRegister[[#This Row],[Residual-I-L-Combo]],RiskRegister[[#This Row],[Inherent-I-L-Combo]])</f>
        <v>-- Select Impact ----- Select Likelihood --</v>
      </c>
      <c r="AP493" s="22" t="str">
        <f t="shared" si="15"/>
        <v>-- Error --</v>
      </c>
    </row>
    <row r="494" spans="1:42" s="18" customFormat="1" ht="64" x14ac:dyDescent="0.2">
      <c r="A494" s="18">
        <v>491</v>
      </c>
      <c r="G494" s="18" t="s">
        <v>87</v>
      </c>
      <c r="I494" s="18" t="s">
        <v>85</v>
      </c>
      <c r="L494" s="18" t="s">
        <v>112</v>
      </c>
      <c r="M494" s="19" t="str">
        <f>VLOOKUP(RiskRegister[[#This Row],[Inherent Impact Level]],'Rating factors'!$F$4:$G$9,2,FALSE)</f>
        <v>--- Error ---</v>
      </c>
      <c r="N494" s="18" t="s">
        <v>89</v>
      </c>
      <c r="O494" s="19" t="str">
        <f>VLOOKUP(RiskRegister[[#This Row],[Inherent Likelihood Level]],'Rating factors'!$F$16:$G$21,2,FALSE)</f>
        <v>--- Error ---</v>
      </c>
      <c r="P494" s="19" t="str">
        <f>IFERROR(VLOOKUP(RiskRegister[[#This Row],[Inherent Risk Rating]],'Rating factors'!$F$30:$G$44,2,FALSE),"-- Error --")</f>
        <v>-- Error --</v>
      </c>
      <c r="Q494" s="19" t="str">
        <f>IFERROR(RiskRegister[[#This Row],[Inherent Impact Rating]]*RiskRegister[[#This Row],[Inherent Likelihood Rating]],"-- Error --")</f>
        <v>-- Error --</v>
      </c>
      <c r="R494" s="18" t="s">
        <v>111</v>
      </c>
      <c r="T494" s="18" t="s">
        <v>112</v>
      </c>
      <c r="U494" s="19" t="str">
        <f>VLOOKUP(RiskRegister[[#This Row],[Residual Impact Level]],'Rating factors'!$F$4:$G$9,2,FALSE)</f>
        <v>--- Error ---</v>
      </c>
      <c r="V494" s="18" t="s">
        <v>89</v>
      </c>
      <c r="W494" s="19" t="str">
        <f>VLOOKUP(RiskRegister[[#This Row],[Residual Likelihood Level]],'Rating factors'!$F$16:$G$21,2,FALSE)</f>
        <v>--- Error ---</v>
      </c>
      <c r="X494" s="19" t="str">
        <f>IFERROR(VLOOKUP(RiskRegister[[#This Row],[Residual Risk Rating]],'Rating factors'!$F$30:$G$44,2,FALSE),"-- Error --")</f>
        <v>-- Error --</v>
      </c>
      <c r="Y494" s="19" t="str">
        <f>IFERROR(RiskRegister[[#This Row],[Residual Impact Rating]]*RiskRegister[[#This Row],[Residual Likelihood Rating]],"-- Error --")</f>
        <v>-- Error --</v>
      </c>
      <c r="Z494" s="18" t="s">
        <v>113</v>
      </c>
      <c r="AB494" s="61"/>
      <c r="AD494" s="22" t="str">
        <f ca="1">IF(ISBLANK(RiskRegister[[#This Row],[Risk Due Date]]), "Missing Risk Due Date", IF(RiskRegister[[#This Row],[Risk Due Date]] &lt; TODAY(), "Overdue", "Not Overdue"))</f>
        <v>Missing Risk Due Date</v>
      </c>
      <c r="AF494" s="22" t="str">
        <f>IF(ISBLANK(RiskRegister[[#This Row],[Risk Due Date]]), "Missing Risk Due Date", TEXT(RiskRegister[[#This Row],[Risk Due Date]], "YYYY-MM"))</f>
        <v>Missing Risk Due Date</v>
      </c>
      <c r="AG494" s="22" t="str">
        <f>IF(RiskRegister[[#This Row],[Created Date]]="","Created Date missing",(TEXT(RiskRegister[[#This Row],[Created Date]],"mmm") &amp; "-" &amp; YEAR(RiskRegister[[#This Row],[Created Date]])))</f>
        <v>Created Date missing</v>
      </c>
      <c r="AH494" s="79">
        <f>IF(RiskRegister[[#This Row],[Risk Status]]="Closed",RiskRegister[[#This Row],[Risk Close Date]],RiskRegister[[#This Row],[Risk Due Date]])</f>
        <v>0</v>
      </c>
      <c r="AI494" s="79">
        <f>IF(RiskRegister[[#This Row],[Risk-Change-Date]]=0,DATE(2030,1,1),RiskRegister[[#This Row],[Risk-Change-Date]])</f>
        <v>47484</v>
      </c>
      <c r="AJ494" s="22" t="str">
        <f>RiskRegister[[#This Row],[Inherent Impact Level]]&amp;"-"&amp;RiskRegister[[#This Row],[Inherent Likelihood Level]]</f>
        <v>-- Select Impact ----- Select Likelihood --</v>
      </c>
      <c r="AK494" s="22" t="str">
        <f>RiskRegister[[#This Row],[Residual Impact Level]]&amp;"-"&amp;RiskRegister[[#This Row],[Residual Likelihood Level]]</f>
        <v>-- Select Impact ----- Select Likelihood --</v>
      </c>
      <c r="AL494" s="22" t="str">
        <f t="shared" si="14"/>
        <v>Error</v>
      </c>
      <c r="AM494" s="22" t="str">
        <f>IF(RiskRegister[[#This Row],[Risk Status]]="Closed",RiskRegister[[#This Row],[Residual Impact Level]],RiskRegister[[#This Row],[Inherent Impact Level]])</f>
        <v>-- Select Impact --</v>
      </c>
      <c r="AN494" s="22" t="str">
        <f>IF(RiskRegister[[#This Row],[Risk Status]]="Closed",RiskRegister[[#This Row],[Residual Likelihood Level]],RiskRegister[[#This Row],[Inherent Likelihood Level]])</f>
        <v>-- Select Likelihood --</v>
      </c>
      <c r="AO494" s="22" t="str">
        <f>IF(RiskRegister[[#This Row],[Risk Status]]="Closed",RiskRegister[[#This Row],[Residual-I-L-Combo]],RiskRegister[[#This Row],[Inherent-I-L-Combo]])</f>
        <v>-- Select Impact ----- Select Likelihood --</v>
      </c>
      <c r="AP494" s="22" t="str">
        <f t="shared" si="15"/>
        <v>-- Error --</v>
      </c>
    </row>
    <row r="495" spans="1:42" s="18" customFormat="1" ht="64" x14ac:dyDescent="0.2">
      <c r="A495" s="18">
        <v>492</v>
      </c>
      <c r="G495" s="18" t="s">
        <v>87</v>
      </c>
      <c r="I495" s="18" t="s">
        <v>85</v>
      </c>
      <c r="L495" s="18" t="s">
        <v>112</v>
      </c>
      <c r="M495" s="19" t="str">
        <f>VLOOKUP(RiskRegister[[#This Row],[Inherent Impact Level]],'Rating factors'!$F$4:$G$9,2,FALSE)</f>
        <v>--- Error ---</v>
      </c>
      <c r="N495" s="18" t="s">
        <v>89</v>
      </c>
      <c r="O495" s="19" t="str">
        <f>VLOOKUP(RiskRegister[[#This Row],[Inherent Likelihood Level]],'Rating factors'!$F$16:$G$21,2,FALSE)</f>
        <v>--- Error ---</v>
      </c>
      <c r="P495" s="19" t="str">
        <f>IFERROR(VLOOKUP(RiskRegister[[#This Row],[Inherent Risk Rating]],'Rating factors'!$F$30:$G$44,2,FALSE),"-- Error --")</f>
        <v>-- Error --</v>
      </c>
      <c r="Q495" s="19" t="str">
        <f>IFERROR(RiskRegister[[#This Row],[Inherent Impact Rating]]*RiskRegister[[#This Row],[Inherent Likelihood Rating]],"-- Error --")</f>
        <v>-- Error --</v>
      </c>
      <c r="R495" s="18" t="s">
        <v>111</v>
      </c>
      <c r="T495" s="18" t="s">
        <v>112</v>
      </c>
      <c r="U495" s="19" t="str">
        <f>VLOOKUP(RiskRegister[[#This Row],[Residual Impact Level]],'Rating factors'!$F$4:$G$9,2,FALSE)</f>
        <v>--- Error ---</v>
      </c>
      <c r="V495" s="18" t="s">
        <v>89</v>
      </c>
      <c r="W495" s="19" t="str">
        <f>VLOOKUP(RiskRegister[[#This Row],[Residual Likelihood Level]],'Rating factors'!$F$16:$G$21,2,FALSE)</f>
        <v>--- Error ---</v>
      </c>
      <c r="X495" s="19" t="str">
        <f>IFERROR(VLOOKUP(RiskRegister[[#This Row],[Residual Risk Rating]],'Rating factors'!$F$30:$G$44,2,FALSE),"-- Error --")</f>
        <v>-- Error --</v>
      </c>
      <c r="Y495" s="19" t="str">
        <f>IFERROR(RiskRegister[[#This Row],[Residual Impact Rating]]*RiskRegister[[#This Row],[Residual Likelihood Rating]],"-- Error --")</f>
        <v>-- Error --</v>
      </c>
      <c r="Z495" s="18" t="s">
        <v>113</v>
      </c>
      <c r="AB495" s="61"/>
      <c r="AD495" s="22" t="str">
        <f ca="1">IF(ISBLANK(RiskRegister[[#This Row],[Risk Due Date]]), "Missing Risk Due Date", IF(RiskRegister[[#This Row],[Risk Due Date]] &lt; TODAY(), "Overdue", "Not Overdue"))</f>
        <v>Missing Risk Due Date</v>
      </c>
      <c r="AF495" s="22" t="str">
        <f>IF(ISBLANK(RiskRegister[[#This Row],[Risk Due Date]]), "Missing Risk Due Date", TEXT(RiskRegister[[#This Row],[Risk Due Date]], "YYYY-MM"))</f>
        <v>Missing Risk Due Date</v>
      </c>
      <c r="AG495" s="22" t="str">
        <f>IF(RiskRegister[[#This Row],[Created Date]]="","Created Date missing",(TEXT(RiskRegister[[#This Row],[Created Date]],"mmm") &amp; "-" &amp; YEAR(RiskRegister[[#This Row],[Created Date]])))</f>
        <v>Created Date missing</v>
      </c>
      <c r="AH495" s="79">
        <f>IF(RiskRegister[[#This Row],[Risk Status]]="Closed",RiskRegister[[#This Row],[Risk Close Date]],RiskRegister[[#This Row],[Risk Due Date]])</f>
        <v>0</v>
      </c>
      <c r="AI495" s="79">
        <f>IF(RiskRegister[[#This Row],[Risk-Change-Date]]=0,DATE(2030,1,1),RiskRegister[[#This Row],[Risk-Change-Date]])</f>
        <v>47484</v>
      </c>
      <c r="AJ495" s="22" t="str">
        <f>RiskRegister[[#This Row],[Inherent Impact Level]]&amp;"-"&amp;RiskRegister[[#This Row],[Inherent Likelihood Level]]</f>
        <v>-- Select Impact ----- Select Likelihood --</v>
      </c>
      <c r="AK495" s="22" t="str">
        <f>RiskRegister[[#This Row],[Residual Impact Level]]&amp;"-"&amp;RiskRegister[[#This Row],[Residual Likelihood Level]]</f>
        <v>-- Select Impact ----- Select Likelihood --</v>
      </c>
      <c r="AL495" s="22" t="str">
        <f t="shared" si="14"/>
        <v>Error</v>
      </c>
      <c r="AM495" s="22" t="str">
        <f>IF(RiskRegister[[#This Row],[Risk Status]]="Closed",RiskRegister[[#This Row],[Residual Impact Level]],RiskRegister[[#This Row],[Inherent Impact Level]])</f>
        <v>-- Select Impact --</v>
      </c>
      <c r="AN495" s="22" t="str">
        <f>IF(RiskRegister[[#This Row],[Risk Status]]="Closed",RiskRegister[[#This Row],[Residual Likelihood Level]],RiskRegister[[#This Row],[Inherent Likelihood Level]])</f>
        <v>-- Select Likelihood --</v>
      </c>
      <c r="AO495" s="22" t="str">
        <f>IF(RiskRegister[[#This Row],[Risk Status]]="Closed",RiskRegister[[#This Row],[Residual-I-L-Combo]],RiskRegister[[#This Row],[Inherent-I-L-Combo]])</f>
        <v>-- Select Impact ----- Select Likelihood --</v>
      </c>
      <c r="AP495" s="22" t="str">
        <f t="shared" si="15"/>
        <v>-- Error --</v>
      </c>
    </row>
    <row r="496" spans="1:42" s="18" customFormat="1" ht="64" x14ac:dyDescent="0.2">
      <c r="A496" s="18">
        <v>493</v>
      </c>
      <c r="G496" s="18" t="s">
        <v>87</v>
      </c>
      <c r="I496" s="18" t="s">
        <v>85</v>
      </c>
      <c r="L496" s="18" t="s">
        <v>112</v>
      </c>
      <c r="M496" s="19" t="str">
        <f>VLOOKUP(RiskRegister[[#This Row],[Inherent Impact Level]],'Rating factors'!$F$4:$G$9,2,FALSE)</f>
        <v>--- Error ---</v>
      </c>
      <c r="N496" s="18" t="s">
        <v>89</v>
      </c>
      <c r="O496" s="19" t="str">
        <f>VLOOKUP(RiskRegister[[#This Row],[Inherent Likelihood Level]],'Rating factors'!$F$16:$G$21,2,FALSE)</f>
        <v>--- Error ---</v>
      </c>
      <c r="P496" s="19" t="str">
        <f>IFERROR(VLOOKUP(RiskRegister[[#This Row],[Inherent Risk Rating]],'Rating factors'!$F$30:$G$44,2,FALSE),"-- Error --")</f>
        <v>-- Error --</v>
      </c>
      <c r="Q496" s="19" t="str">
        <f>IFERROR(RiskRegister[[#This Row],[Inherent Impact Rating]]*RiskRegister[[#This Row],[Inherent Likelihood Rating]],"-- Error --")</f>
        <v>-- Error --</v>
      </c>
      <c r="R496" s="18" t="s">
        <v>111</v>
      </c>
      <c r="T496" s="18" t="s">
        <v>112</v>
      </c>
      <c r="U496" s="19" t="str">
        <f>VLOOKUP(RiskRegister[[#This Row],[Residual Impact Level]],'Rating factors'!$F$4:$G$9,2,FALSE)</f>
        <v>--- Error ---</v>
      </c>
      <c r="V496" s="18" t="s">
        <v>89</v>
      </c>
      <c r="W496" s="19" t="str">
        <f>VLOOKUP(RiskRegister[[#This Row],[Residual Likelihood Level]],'Rating factors'!$F$16:$G$21,2,FALSE)</f>
        <v>--- Error ---</v>
      </c>
      <c r="X496" s="19" t="str">
        <f>IFERROR(VLOOKUP(RiskRegister[[#This Row],[Residual Risk Rating]],'Rating factors'!$F$30:$G$44,2,FALSE),"-- Error --")</f>
        <v>-- Error --</v>
      </c>
      <c r="Y496" s="19" t="str">
        <f>IFERROR(RiskRegister[[#This Row],[Residual Impact Rating]]*RiskRegister[[#This Row],[Residual Likelihood Rating]],"-- Error --")</f>
        <v>-- Error --</v>
      </c>
      <c r="Z496" s="18" t="s">
        <v>113</v>
      </c>
      <c r="AB496" s="61"/>
      <c r="AD496" s="22" t="str">
        <f ca="1">IF(ISBLANK(RiskRegister[[#This Row],[Risk Due Date]]), "Missing Risk Due Date", IF(RiskRegister[[#This Row],[Risk Due Date]] &lt; TODAY(), "Overdue", "Not Overdue"))</f>
        <v>Missing Risk Due Date</v>
      </c>
      <c r="AF496" s="22" t="str">
        <f>IF(ISBLANK(RiskRegister[[#This Row],[Risk Due Date]]), "Missing Risk Due Date", TEXT(RiskRegister[[#This Row],[Risk Due Date]], "YYYY-MM"))</f>
        <v>Missing Risk Due Date</v>
      </c>
      <c r="AG496" s="22" t="str">
        <f>IF(RiskRegister[[#This Row],[Created Date]]="","Created Date missing",(TEXT(RiskRegister[[#This Row],[Created Date]],"mmm") &amp; "-" &amp; YEAR(RiskRegister[[#This Row],[Created Date]])))</f>
        <v>Created Date missing</v>
      </c>
      <c r="AH496" s="79">
        <f>IF(RiskRegister[[#This Row],[Risk Status]]="Closed",RiskRegister[[#This Row],[Risk Close Date]],RiskRegister[[#This Row],[Risk Due Date]])</f>
        <v>0</v>
      </c>
      <c r="AI496" s="79">
        <f>IF(RiskRegister[[#This Row],[Risk-Change-Date]]=0,DATE(2030,1,1),RiskRegister[[#This Row],[Risk-Change-Date]])</f>
        <v>47484</v>
      </c>
      <c r="AJ496" s="22" t="str">
        <f>RiskRegister[[#This Row],[Inherent Impact Level]]&amp;"-"&amp;RiskRegister[[#This Row],[Inherent Likelihood Level]]</f>
        <v>-- Select Impact ----- Select Likelihood --</v>
      </c>
      <c r="AK496" s="22" t="str">
        <f>RiskRegister[[#This Row],[Residual Impact Level]]&amp;"-"&amp;RiskRegister[[#This Row],[Residual Likelihood Level]]</f>
        <v>-- Select Impact ----- Select Likelihood --</v>
      </c>
      <c r="AL496" s="22" t="str">
        <f t="shared" si="14"/>
        <v>Error</v>
      </c>
      <c r="AM496" s="22" t="str">
        <f>IF(RiskRegister[[#This Row],[Risk Status]]="Closed",RiskRegister[[#This Row],[Residual Impact Level]],RiskRegister[[#This Row],[Inherent Impact Level]])</f>
        <v>-- Select Impact --</v>
      </c>
      <c r="AN496" s="22" t="str">
        <f>IF(RiskRegister[[#This Row],[Risk Status]]="Closed",RiskRegister[[#This Row],[Residual Likelihood Level]],RiskRegister[[#This Row],[Inherent Likelihood Level]])</f>
        <v>-- Select Likelihood --</v>
      </c>
      <c r="AO496" s="22" t="str">
        <f>IF(RiskRegister[[#This Row],[Risk Status]]="Closed",RiskRegister[[#This Row],[Residual-I-L-Combo]],RiskRegister[[#This Row],[Inherent-I-L-Combo]])</f>
        <v>-- Select Impact ----- Select Likelihood --</v>
      </c>
      <c r="AP496" s="22" t="str">
        <f t="shared" si="15"/>
        <v>-- Error --</v>
      </c>
    </row>
    <row r="497" spans="1:42" s="18" customFormat="1" ht="64" x14ac:dyDescent="0.2">
      <c r="A497" s="18">
        <v>494</v>
      </c>
      <c r="G497" s="18" t="s">
        <v>87</v>
      </c>
      <c r="I497" s="18" t="s">
        <v>85</v>
      </c>
      <c r="L497" s="18" t="s">
        <v>112</v>
      </c>
      <c r="M497" s="19" t="str">
        <f>VLOOKUP(RiskRegister[[#This Row],[Inherent Impact Level]],'Rating factors'!$F$4:$G$9,2,FALSE)</f>
        <v>--- Error ---</v>
      </c>
      <c r="N497" s="18" t="s">
        <v>89</v>
      </c>
      <c r="O497" s="19" t="str">
        <f>VLOOKUP(RiskRegister[[#This Row],[Inherent Likelihood Level]],'Rating factors'!$F$16:$G$21,2,FALSE)</f>
        <v>--- Error ---</v>
      </c>
      <c r="P497" s="19" t="str">
        <f>IFERROR(VLOOKUP(RiskRegister[[#This Row],[Inherent Risk Rating]],'Rating factors'!$F$30:$G$44,2,FALSE),"-- Error --")</f>
        <v>-- Error --</v>
      </c>
      <c r="Q497" s="19" t="str">
        <f>IFERROR(RiskRegister[[#This Row],[Inherent Impact Rating]]*RiskRegister[[#This Row],[Inherent Likelihood Rating]],"-- Error --")</f>
        <v>-- Error --</v>
      </c>
      <c r="R497" s="18" t="s">
        <v>111</v>
      </c>
      <c r="T497" s="18" t="s">
        <v>112</v>
      </c>
      <c r="U497" s="19" t="str">
        <f>VLOOKUP(RiskRegister[[#This Row],[Residual Impact Level]],'Rating factors'!$F$4:$G$9,2,FALSE)</f>
        <v>--- Error ---</v>
      </c>
      <c r="V497" s="18" t="s">
        <v>89</v>
      </c>
      <c r="W497" s="19" t="str">
        <f>VLOOKUP(RiskRegister[[#This Row],[Residual Likelihood Level]],'Rating factors'!$F$16:$G$21,2,FALSE)</f>
        <v>--- Error ---</v>
      </c>
      <c r="X497" s="19" t="str">
        <f>IFERROR(VLOOKUP(RiskRegister[[#This Row],[Residual Risk Rating]],'Rating factors'!$F$30:$G$44,2,FALSE),"-- Error --")</f>
        <v>-- Error --</v>
      </c>
      <c r="Y497" s="19" t="str">
        <f>IFERROR(RiskRegister[[#This Row],[Residual Impact Rating]]*RiskRegister[[#This Row],[Residual Likelihood Rating]],"-- Error --")</f>
        <v>-- Error --</v>
      </c>
      <c r="Z497" s="18" t="s">
        <v>113</v>
      </c>
      <c r="AB497" s="61"/>
      <c r="AD497" s="22" t="str">
        <f ca="1">IF(ISBLANK(RiskRegister[[#This Row],[Risk Due Date]]), "Missing Risk Due Date", IF(RiskRegister[[#This Row],[Risk Due Date]] &lt; TODAY(), "Overdue", "Not Overdue"))</f>
        <v>Missing Risk Due Date</v>
      </c>
      <c r="AF497" s="22" t="str">
        <f>IF(ISBLANK(RiskRegister[[#This Row],[Risk Due Date]]), "Missing Risk Due Date", TEXT(RiskRegister[[#This Row],[Risk Due Date]], "YYYY-MM"))</f>
        <v>Missing Risk Due Date</v>
      </c>
      <c r="AG497" s="22" t="str">
        <f>IF(RiskRegister[[#This Row],[Created Date]]="","Created Date missing",(TEXT(RiskRegister[[#This Row],[Created Date]],"mmm") &amp; "-" &amp; YEAR(RiskRegister[[#This Row],[Created Date]])))</f>
        <v>Created Date missing</v>
      </c>
      <c r="AH497" s="79">
        <f>IF(RiskRegister[[#This Row],[Risk Status]]="Closed",RiskRegister[[#This Row],[Risk Close Date]],RiskRegister[[#This Row],[Risk Due Date]])</f>
        <v>0</v>
      </c>
      <c r="AI497" s="79">
        <f>IF(RiskRegister[[#This Row],[Risk-Change-Date]]=0,DATE(2030,1,1),RiskRegister[[#This Row],[Risk-Change-Date]])</f>
        <v>47484</v>
      </c>
      <c r="AJ497" s="22" t="str">
        <f>RiskRegister[[#This Row],[Inherent Impact Level]]&amp;"-"&amp;RiskRegister[[#This Row],[Inherent Likelihood Level]]</f>
        <v>-- Select Impact ----- Select Likelihood --</v>
      </c>
      <c r="AK497" s="22" t="str">
        <f>RiskRegister[[#This Row],[Residual Impact Level]]&amp;"-"&amp;RiskRegister[[#This Row],[Residual Likelihood Level]]</f>
        <v>-- Select Impact ----- Select Likelihood --</v>
      </c>
      <c r="AL497" s="22" t="str">
        <f t="shared" si="14"/>
        <v>Error</v>
      </c>
      <c r="AM497" s="22" t="str">
        <f>IF(RiskRegister[[#This Row],[Risk Status]]="Closed",RiskRegister[[#This Row],[Residual Impact Level]],RiskRegister[[#This Row],[Inherent Impact Level]])</f>
        <v>-- Select Impact --</v>
      </c>
      <c r="AN497" s="22" t="str">
        <f>IF(RiskRegister[[#This Row],[Risk Status]]="Closed",RiskRegister[[#This Row],[Residual Likelihood Level]],RiskRegister[[#This Row],[Inherent Likelihood Level]])</f>
        <v>-- Select Likelihood --</v>
      </c>
      <c r="AO497" s="22" t="str">
        <f>IF(RiskRegister[[#This Row],[Risk Status]]="Closed",RiskRegister[[#This Row],[Residual-I-L-Combo]],RiskRegister[[#This Row],[Inherent-I-L-Combo]])</f>
        <v>-- Select Impact ----- Select Likelihood --</v>
      </c>
      <c r="AP497" s="22" t="str">
        <f t="shared" si="15"/>
        <v>-- Error --</v>
      </c>
    </row>
    <row r="498" spans="1:42" s="18" customFormat="1" ht="64" x14ac:dyDescent="0.2">
      <c r="A498" s="18">
        <v>495</v>
      </c>
      <c r="G498" s="18" t="s">
        <v>87</v>
      </c>
      <c r="I498" s="18" t="s">
        <v>85</v>
      </c>
      <c r="L498" s="18" t="s">
        <v>112</v>
      </c>
      <c r="M498" s="19" t="str">
        <f>VLOOKUP(RiskRegister[[#This Row],[Inherent Impact Level]],'Rating factors'!$F$4:$G$9,2,FALSE)</f>
        <v>--- Error ---</v>
      </c>
      <c r="N498" s="18" t="s">
        <v>89</v>
      </c>
      <c r="O498" s="19" t="str">
        <f>VLOOKUP(RiskRegister[[#This Row],[Inherent Likelihood Level]],'Rating factors'!$F$16:$G$21,2,FALSE)</f>
        <v>--- Error ---</v>
      </c>
      <c r="P498" s="19" t="str">
        <f>IFERROR(VLOOKUP(RiskRegister[[#This Row],[Inherent Risk Rating]],'Rating factors'!$F$30:$G$44,2,FALSE),"-- Error --")</f>
        <v>-- Error --</v>
      </c>
      <c r="Q498" s="19" t="str">
        <f>IFERROR(RiskRegister[[#This Row],[Inherent Impact Rating]]*RiskRegister[[#This Row],[Inherent Likelihood Rating]],"-- Error --")</f>
        <v>-- Error --</v>
      </c>
      <c r="R498" s="18" t="s">
        <v>111</v>
      </c>
      <c r="T498" s="18" t="s">
        <v>112</v>
      </c>
      <c r="U498" s="19" t="str">
        <f>VLOOKUP(RiskRegister[[#This Row],[Residual Impact Level]],'Rating factors'!$F$4:$G$9,2,FALSE)</f>
        <v>--- Error ---</v>
      </c>
      <c r="V498" s="18" t="s">
        <v>89</v>
      </c>
      <c r="W498" s="19" t="str">
        <f>VLOOKUP(RiskRegister[[#This Row],[Residual Likelihood Level]],'Rating factors'!$F$16:$G$21,2,FALSE)</f>
        <v>--- Error ---</v>
      </c>
      <c r="X498" s="19" t="str">
        <f>IFERROR(VLOOKUP(RiskRegister[[#This Row],[Residual Risk Rating]],'Rating factors'!$F$30:$G$44,2,FALSE),"-- Error --")</f>
        <v>-- Error --</v>
      </c>
      <c r="Y498" s="19" t="str">
        <f>IFERROR(RiskRegister[[#This Row],[Residual Impact Rating]]*RiskRegister[[#This Row],[Residual Likelihood Rating]],"-- Error --")</f>
        <v>-- Error --</v>
      </c>
      <c r="Z498" s="18" t="s">
        <v>113</v>
      </c>
      <c r="AB498" s="61"/>
      <c r="AD498" s="22" t="str">
        <f ca="1">IF(ISBLANK(RiskRegister[[#This Row],[Risk Due Date]]), "Missing Risk Due Date", IF(RiskRegister[[#This Row],[Risk Due Date]] &lt; TODAY(), "Overdue", "Not Overdue"))</f>
        <v>Missing Risk Due Date</v>
      </c>
      <c r="AF498" s="22" t="str">
        <f>IF(ISBLANK(RiskRegister[[#This Row],[Risk Due Date]]), "Missing Risk Due Date", TEXT(RiskRegister[[#This Row],[Risk Due Date]], "YYYY-MM"))</f>
        <v>Missing Risk Due Date</v>
      </c>
      <c r="AG498" s="22" t="str">
        <f>IF(RiskRegister[[#This Row],[Created Date]]="","Created Date missing",(TEXT(RiskRegister[[#This Row],[Created Date]],"mmm") &amp; "-" &amp; YEAR(RiskRegister[[#This Row],[Created Date]])))</f>
        <v>Created Date missing</v>
      </c>
      <c r="AH498" s="79">
        <f>IF(RiskRegister[[#This Row],[Risk Status]]="Closed",RiskRegister[[#This Row],[Risk Close Date]],RiskRegister[[#This Row],[Risk Due Date]])</f>
        <v>0</v>
      </c>
      <c r="AI498" s="79">
        <f>IF(RiskRegister[[#This Row],[Risk-Change-Date]]=0,DATE(2030,1,1),RiskRegister[[#This Row],[Risk-Change-Date]])</f>
        <v>47484</v>
      </c>
      <c r="AJ498" s="22" t="str">
        <f>RiskRegister[[#This Row],[Inherent Impact Level]]&amp;"-"&amp;RiskRegister[[#This Row],[Inherent Likelihood Level]]</f>
        <v>-- Select Impact ----- Select Likelihood --</v>
      </c>
      <c r="AK498" s="22" t="str">
        <f>RiskRegister[[#This Row],[Residual Impact Level]]&amp;"-"&amp;RiskRegister[[#This Row],[Residual Likelihood Level]]</f>
        <v>-- Select Impact ----- Select Likelihood --</v>
      </c>
      <c r="AL498" s="22" t="str">
        <f t="shared" si="14"/>
        <v>Error</v>
      </c>
      <c r="AM498" s="22" t="str">
        <f>IF(RiskRegister[[#This Row],[Risk Status]]="Closed",RiskRegister[[#This Row],[Residual Impact Level]],RiskRegister[[#This Row],[Inherent Impact Level]])</f>
        <v>-- Select Impact --</v>
      </c>
      <c r="AN498" s="22" t="str">
        <f>IF(RiskRegister[[#This Row],[Risk Status]]="Closed",RiskRegister[[#This Row],[Residual Likelihood Level]],RiskRegister[[#This Row],[Inherent Likelihood Level]])</f>
        <v>-- Select Likelihood --</v>
      </c>
      <c r="AO498" s="22" t="str">
        <f>IF(RiskRegister[[#This Row],[Risk Status]]="Closed",RiskRegister[[#This Row],[Residual-I-L-Combo]],RiskRegister[[#This Row],[Inherent-I-L-Combo]])</f>
        <v>-- Select Impact ----- Select Likelihood --</v>
      </c>
      <c r="AP498" s="22" t="str">
        <f t="shared" si="15"/>
        <v>-- Error --</v>
      </c>
    </row>
    <row r="499" spans="1:42" s="18" customFormat="1" ht="64" x14ac:dyDescent="0.2">
      <c r="A499" s="18">
        <v>496</v>
      </c>
      <c r="G499" s="18" t="s">
        <v>87</v>
      </c>
      <c r="I499" s="18" t="s">
        <v>85</v>
      </c>
      <c r="L499" s="18" t="s">
        <v>112</v>
      </c>
      <c r="M499" s="19" t="str">
        <f>VLOOKUP(RiskRegister[[#This Row],[Inherent Impact Level]],'Rating factors'!$F$4:$G$9,2,FALSE)</f>
        <v>--- Error ---</v>
      </c>
      <c r="N499" s="18" t="s">
        <v>89</v>
      </c>
      <c r="O499" s="19" t="str">
        <f>VLOOKUP(RiskRegister[[#This Row],[Inherent Likelihood Level]],'Rating factors'!$F$16:$G$21,2,FALSE)</f>
        <v>--- Error ---</v>
      </c>
      <c r="P499" s="19" t="str">
        <f>IFERROR(VLOOKUP(RiskRegister[[#This Row],[Inherent Risk Rating]],'Rating factors'!$F$30:$G$44,2,FALSE),"-- Error --")</f>
        <v>-- Error --</v>
      </c>
      <c r="Q499" s="19" t="str">
        <f>IFERROR(RiskRegister[[#This Row],[Inherent Impact Rating]]*RiskRegister[[#This Row],[Inherent Likelihood Rating]],"-- Error --")</f>
        <v>-- Error --</v>
      </c>
      <c r="R499" s="18" t="s">
        <v>111</v>
      </c>
      <c r="T499" s="18" t="s">
        <v>112</v>
      </c>
      <c r="U499" s="19" t="str">
        <f>VLOOKUP(RiskRegister[[#This Row],[Residual Impact Level]],'Rating factors'!$F$4:$G$9,2,FALSE)</f>
        <v>--- Error ---</v>
      </c>
      <c r="V499" s="18" t="s">
        <v>89</v>
      </c>
      <c r="W499" s="19" t="str">
        <f>VLOOKUP(RiskRegister[[#This Row],[Residual Likelihood Level]],'Rating factors'!$F$16:$G$21,2,FALSE)</f>
        <v>--- Error ---</v>
      </c>
      <c r="X499" s="19" t="str">
        <f>IFERROR(VLOOKUP(RiskRegister[[#This Row],[Residual Risk Rating]],'Rating factors'!$F$30:$G$44,2,FALSE),"-- Error --")</f>
        <v>-- Error --</v>
      </c>
      <c r="Y499" s="19" t="str">
        <f>IFERROR(RiskRegister[[#This Row],[Residual Impact Rating]]*RiskRegister[[#This Row],[Residual Likelihood Rating]],"-- Error --")</f>
        <v>-- Error --</v>
      </c>
      <c r="Z499" s="18" t="s">
        <v>113</v>
      </c>
      <c r="AB499" s="61"/>
      <c r="AD499" s="22" t="str">
        <f ca="1">IF(ISBLANK(RiskRegister[[#This Row],[Risk Due Date]]), "Missing Risk Due Date", IF(RiskRegister[[#This Row],[Risk Due Date]] &lt; TODAY(), "Overdue", "Not Overdue"))</f>
        <v>Missing Risk Due Date</v>
      </c>
      <c r="AF499" s="22" t="str">
        <f>IF(ISBLANK(RiskRegister[[#This Row],[Risk Due Date]]), "Missing Risk Due Date", TEXT(RiskRegister[[#This Row],[Risk Due Date]], "YYYY-MM"))</f>
        <v>Missing Risk Due Date</v>
      </c>
      <c r="AG499" s="22" t="str">
        <f>IF(RiskRegister[[#This Row],[Created Date]]="","Created Date missing",(TEXT(RiskRegister[[#This Row],[Created Date]],"mmm") &amp; "-" &amp; YEAR(RiskRegister[[#This Row],[Created Date]])))</f>
        <v>Created Date missing</v>
      </c>
      <c r="AH499" s="79">
        <f>IF(RiskRegister[[#This Row],[Risk Status]]="Closed",RiskRegister[[#This Row],[Risk Close Date]],RiskRegister[[#This Row],[Risk Due Date]])</f>
        <v>0</v>
      </c>
      <c r="AI499" s="79">
        <f>IF(RiskRegister[[#This Row],[Risk-Change-Date]]=0,DATE(2030,1,1),RiskRegister[[#This Row],[Risk-Change-Date]])</f>
        <v>47484</v>
      </c>
      <c r="AJ499" s="22" t="str">
        <f>RiskRegister[[#This Row],[Inherent Impact Level]]&amp;"-"&amp;RiskRegister[[#This Row],[Inherent Likelihood Level]]</f>
        <v>-- Select Impact ----- Select Likelihood --</v>
      </c>
      <c r="AK499" s="22" t="str">
        <f>RiskRegister[[#This Row],[Residual Impact Level]]&amp;"-"&amp;RiskRegister[[#This Row],[Residual Likelihood Level]]</f>
        <v>-- Select Impact ----- Select Likelihood --</v>
      </c>
      <c r="AL499" s="22" t="str">
        <f t="shared" si="14"/>
        <v>Error</v>
      </c>
      <c r="AM499" s="22" t="str">
        <f>IF(RiskRegister[[#This Row],[Risk Status]]="Closed",RiskRegister[[#This Row],[Residual Impact Level]],RiskRegister[[#This Row],[Inherent Impact Level]])</f>
        <v>-- Select Impact --</v>
      </c>
      <c r="AN499" s="22" t="str">
        <f>IF(RiskRegister[[#This Row],[Risk Status]]="Closed",RiskRegister[[#This Row],[Residual Likelihood Level]],RiskRegister[[#This Row],[Inherent Likelihood Level]])</f>
        <v>-- Select Likelihood --</v>
      </c>
      <c r="AO499" s="22" t="str">
        <f>IF(RiskRegister[[#This Row],[Risk Status]]="Closed",RiskRegister[[#This Row],[Residual-I-L-Combo]],RiskRegister[[#This Row],[Inherent-I-L-Combo]])</f>
        <v>-- Select Impact ----- Select Likelihood --</v>
      </c>
      <c r="AP499" s="22" t="str">
        <f t="shared" si="15"/>
        <v>-- Error --</v>
      </c>
    </row>
    <row r="500" spans="1:42" s="18" customFormat="1" ht="64" x14ac:dyDescent="0.2">
      <c r="A500" s="18">
        <v>497</v>
      </c>
      <c r="G500" s="18" t="s">
        <v>87</v>
      </c>
      <c r="I500" s="18" t="s">
        <v>85</v>
      </c>
      <c r="L500" s="18" t="s">
        <v>112</v>
      </c>
      <c r="M500" s="19" t="str">
        <f>VLOOKUP(RiskRegister[[#This Row],[Inherent Impact Level]],'Rating factors'!$F$4:$G$9,2,FALSE)</f>
        <v>--- Error ---</v>
      </c>
      <c r="N500" s="18" t="s">
        <v>89</v>
      </c>
      <c r="O500" s="19" t="str">
        <f>VLOOKUP(RiskRegister[[#This Row],[Inherent Likelihood Level]],'Rating factors'!$F$16:$G$21,2,FALSE)</f>
        <v>--- Error ---</v>
      </c>
      <c r="P500" s="19" t="str">
        <f>IFERROR(VLOOKUP(RiskRegister[[#This Row],[Inherent Risk Rating]],'Rating factors'!$F$30:$G$44,2,FALSE),"-- Error --")</f>
        <v>-- Error --</v>
      </c>
      <c r="Q500" s="19" t="str">
        <f>IFERROR(RiskRegister[[#This Row],[Inherent Impact Rating]]*RiskRegister[[#This Row],[Inherent Likelihood Rating]],"-- Error --")</f>
        <v>-- Error --</v>
      </c>
      <c r="R500" s="18" t="s">
        <v>111</v>
      </c>
      <c r="T500" s="18" t="s">
        <v>112</v>
      </c>
      <c r="U500" s="19" t="str">
        <f>VLOOKUP(RiskRegister[[#This Row],[Residual Impact Level]],'Rating factors'!$F$4:$G$9,2,FALSE)</f>
        <v>--- Error ---</v>
      </c>
      <c r="V500" s="18" t="s">
        <v>89</v>
      </c>
      <c r="W500" s="19" t="str">
        <f>VLOOKUP(RiskRegister[[#This Row],[Residual Likelihood Level]],'Rating factors'!$F$16:$G$21,2,FALSE)</f>
        <v>--- Error ---</v>
      </c>
      <c r="X500" s="19" t="str">
        <f>IFERROR(VLOOKUP(RiskRegister[[#This Row],[Residual Risk Rating]],'Rating factors'!$F$30:$G$44,2,FALSE),"-- Error --")</f>
        <v>-- Error --</v>
      </c>
      <c r="Y500" s="19" t="str">
        <f>IFERROR(RiskRegister[[#This Row],[Residual Impact Rating]]*RiskRegister[[#This Row],[Residual Likelihood Rating]],"-- Error --")</f>
        <v>-- Error --</v>
      </c>
      <c r="Z500" s="18" t="s">
        <v>113</v>
      </c>
      <c r="AB500" s="61"/>
      <c r="AD500" s="22" t="str">
        <f ca="1">IF(ISBLANK(RiskRegister[[#This Row],[Risk Due Date]]), "Missing Risk Due Date", IF(RiskRegister[[#This Row],[Risk Due Date]] &lt; TODAY(), "Overdue", "Not Overdue"))</f>
        <v>Missing Risk Due Date</v>
      </c>
      <c r="AF500" s="22" t="str">
        <f>IF(ISBLANK(RiskRegister[[#This Row],[Risk Due Date]]), "Missing Risk Due Date", TEXT(RiskRegister[[#This Row],[Risk Due Date]], "YYYY-MM"))</f>
        <v>Missing Risk Due Date</v>
      </c>
      <c r="AG500" s="22" t="str">
        <f>IF(RiskRegister[[#This Row],[Created Date]]="","Created Date missing",(TEXT(RiskRegister[[#This Row],[Created Date]],"mmm") &amp; "-" &amp; YEAR(RiskRegister[[#This Row],[Created Date]])))</f>
        <v>Created Date missing</v>
      </c>
      <c r="AH500" s="79">
        <f>IF(RiskRegister[[#This Row],[Risk Status]]="Closed",RiskRegister[[#This Row],[Risk Close Date]],RiskRegister[[#This Row],[Risk Due Date]])</f>
        <v>0</v>
      </c>
      <c r="AI500" s="79">
        <f>IF(RiskRegister[[#This Row],[Risk-Change-Date]]=0,DATE(2030,1,1),RiskRegister[[#This Row],[Risk-Change-Date]])</f>
        <v>47484</v>
      </c>
      <c r="AJ500" s="22" t="str">
        <f>RiskRegister[[#This Row],[Inherent Impact Level]]&amp;"-"&amp;RiskRegister[[#This Row],[Inherent Likelihood Level]]</f>
        <v>-- Select Impact ----- Select Likelihood --</v>
      </c>
      <c r="AK500" s="22" t="str">
        <f>RiskRegister[[#This Row],[Residual Impact Level]]&amp;"-"&amp;RiskRegister[[#This Row],[Residual Likelihood Level]]</f>
        <v>-- Select Impact ----- Select Likelihood --</v>
      </c>
      <c r="AL500" s="22" t="str">
        <f t="shared" si="14"/>
        <v>Error</v>
      </c>
      <c r="AM500" s="22" t="str">
        <f>IF(RiskRegister[[#This Row],[Risk Status]]="Closed",RiskRegister[[#This Row],[Residual Impact Level]],RiskRegister[[#This Row],[Inherent Impact Level]])</f>
        <v>-- Select Impact --</v>
      </c>
      <c r="AN500" s="22" t="str">
        <f>IF(RiskRegister[[#This Row],[Risk Status]]="Closed",RiskRegister[[#This Row],[Residual Likelihood Level]],RiskRegister[[#This Row],[Inherent Likelihood Level]])</f>
        <v>-- Select Likelihood --</v>
      </c>
      <c r="AO500" s="22" t="str">
        <f>IF(RiskRegister[[#This Row],[Risk Status]]="Closed",RiskRegister[[#This Row],[Residual-I-L-Combo]],RiskRegister[[#This Row],[Inherent-I-L-Combo]])</f>
        <v>-- Select Impact ----- Select Likelihood --</v>
      </c>
      <c r="AP500" s="22" t="str">
        <f t="shared" si="15"/>
        <v>-- Error --</v>
      </c>
    </row>
    <row r="501" spans="1:42" s="18" customFormat="1" ht="64" x14ac:dyDescent="0.2">
      <c r="A501" s="18">
        <v>498</v>
      </c>
      <c r="G501" s="18" t="s">
        <v>87</v>
      </c>
      <c r="I501" s="18" t="s">
        <v>85</v>
      </c>
      <c r="L501" s="18" t="s">
        <v>112</v>
      </c>
      <c r="M501" s="19" t="str">
        <f>VLOOKUP(RiskRegister[[#This Row],[Inherent Impact Level]],'Rating factors'!$F$4:$G$9,2,FALSE)</f>
        <v>--- Error ---</v>
      </c>
      <c r="N501" s="18" t="s">
        <v>89</v>
      </c>
      <c r="O501" s="19" t="str">
        <f>VLOOKUP(RiskRegister[[#This Row],[Inherent Likelihood Level]],'Rating factors'!$F$16:$G$21,2,FALSE)</f>
        <v>--- Error ---</v>
      </c>
      <c r="P501" s="19" t="str">
        <f>IFERROR(VLOOKUP(RiskRegister[[#This Row],[Inherent Risk Rating]],'Rating factors'!$F$30:$G$44,2,FALSE),"-- Error --")</f>
        <v>-- Error --</v>
      </c>
      <c r="Q501" s="19" t="str">
        <f>IFERROR(RiskRegister[[#This Row],[Inherent Impact Rating]]*RiskRegister[[#This Row],[Inherent Likelihood Rating]],"-- Error --")</f>
        <v>-- Error --</v>
      </c>
      <c r="R501" s="18" t="s">
        <v>111</v>
      </c>
      <c r="T501" s="18" t="s">
        <v>112</v>
      </c>
      <c r="U501" s="19" t="str">
        <f>VLOOKUP(RiskRegister[[#This Row],[Residual Impact Level]],'Rating factors'!$F$4:$G$9,2,FALSE)</f>
        <v>--- Error ---</v>
      </c>
      <c r="V501" s="18" t="s">
        <v>89</v>
      </c>
      <c r="W501" s="19" t="str">
        <f>VLOOKUP(RiskRegister[[#This Row],[Residual Likelihood Level]],'Rating factors'!$F$16:$G$21,2,FALSE)</f>
        <v>--- Error ---</v>
      </c>
      <c r="X501" s="19" t="str">
        <f>IFERROR(VLOOKUP(RiskRegister[[#This Row],[Residual Risk Rating]],'Rating factors'!$F$30:$G$44,2,FALSE),"-- Error --")</f>
        <v>-- Error --</v>
      </c>
      <c r="Y501" s="19" t="str">
        <f>IFERROR(RiskRegister[[#This Row],[Residual Impact Rating]]*RiskRegister[[#This Row],[Residual Likelihood Rating]],"-- Error --")</f>
        <v>-- Error --</v>
      </c>
      <c r="Z501" s="18" t="s">
        <v>113</v>
      </c>
      <c r="AB501" s="61"/>
      <c r="AD501" s="22" t="str">
        <f ca="1">IF(ISBLANK(RiskRegister[[#This Row],[Risk Due Date]]), "Missing Risk Due Date", IF(RiskRegister[[#This Row],[Risk Due Date]] &lt; TODAY(), "Overdue", "Not Overdue"))</f>
        <v>Missing Risk Due Date</v>
      </c>
      <c r="AF501" s="22" t="str">
        <f>IF(ISBLANK(RiskRegister[[#This Row],[Risk Due Date]]), "Missing Risk Due Date", TEXT(RiskRegister[[#This Row],[Risk Due Date]], "YYYY-MM"))</f>
        <v>Missing Risk Due Date</v>
      </c>
      <c r="AG501" s="22" t="str">
        <f>IF(RiskRegister[[#This Row],[Created Date]]="","Created Date missing",(TEXT(RiskRegister[[#This Row],[Created Date]],"mmm") &amp; "-" &amp; YEAR(RiskRegister[[#This Row],[Created Date]])))</f>
        <v>Created Date missing</v>
      </c>
      <c r="AH501" s="79">
        <f>IF(RiskRegister[[#This Row],[Risk Status]]="Closed",RiskRegister[[#This Row],[Risk Close Date]],RiskRegister[[#This Row],[Risk Due Date]])</f>
        <v>0</v>
      </c>
      <c r="AI501" s="79">
        <f>IF(RiskRegister[[#This Row],[Risk-Change-Date]]=0,DATE(2030,1,1),RiskRegister[[#This Row],[Risk-Change-Date]])</f>
        <v>47484</v>
      </c>
      <c r="AJ501" s="22" t="str">
        <f>RiskRegister[[#This Row],[Inherent Impact Level]]&amp;"-"&amp;RiskRegister[[#This Row],[Inherent Likelihood Level]]</f>
        <v>-- Select Impact ----- Select Likelihood --</v>
      </c>
      <c r="AK501" s="22" t="str">
        <f>RiskRegister[[#This Row],[Residual Impact Level]]&amp;"-"&amp;RiskRegister[[#This Row],[Residual Likelihood Level]]</f>
        <v>-- Select Impact ----- Select Likelihood --</v>
      </c>
      <c r="AL501" s="22" t="str">
        <f t="shared" si="14"/>
        <v>Error</v>
      </c>
      <c r="AM501" s="22" t="str">
        <f>IF(RiskRegister[[#This Row],[Risk Status]]="Closed",RiskRegister[[#This Row],[Residual Impact Level]],RiskRegister[[#This Row],[Inherent Impact Level]])</f>
        <v>-- Select Impact --</v>
      </c>
      <c r="AN501" s="22" t="str">
        <f>IF(RiskRegister[[#This Row],[Risk Status]]="Closed",RiskRegister[[#This Row],[Residual Likelihood Level]],RiskRegister[[#This Row],[Inherent Likelihood Level]])</f>
        <v>-- Select Likelihood --</v>
      </c>
      <c r="AO501" s="22" t="str">
        <f>IF(RiskRegister[[#This Row],[Risk Status]]="Closed",RiskRegister[[#This Row],[Residual-I-L-Combo]],RiskRegister[[#This Row],[Inherent-I-L-Combo]])</f>
        <v>-- Select Impact ----- Select Likelihood --</v>
      </c>
      <c r="AP501" s="22" t="str">
        <f t="shared" si="15"/>
        <v>-- Error --</v>
      </c>
    </row>
    <row r="502" spans="1:42" s="18" customFormat="1" ht="64" x14ac:dyDescent="0.2">
      <c r="A502" s="18">
        <v>499</v>
      </c>
      <c r="G502" s="18" t="s">
        <v>87</v>
      </c>
      <c r="I502" s="18" t="s">
        <v>85</v>
      </c>
      <c r="L502" s="18" t="s">
        <v>112</v>
      </c>
      <c r="M502" s="19" t="str">
        <f>VLOOKUP(RiskRegister[[#This Row],[Inherent Impact Level]],'Rating factors'!$F$4:$G$9,2,FALSE)</f>
        <v>--- Error ---</v>
      </c>
      <c r="N502" s="18" t="s">
        <v>89</v>
      </c>
      <c r="O502" s="19" t="str">
        <f>VLOOKUP(RiskRegister[[#This Row],[Inherent Likelihood Level]],'Rating factors'!$F$16:$G$21,2,FALSE)</f>
        <v>--- Error ---</v>
      </c>
      <c r="P502" s="19" t="str">
        <f>IFERROR(VLOOKUP(RiskRegister[[#This Row],[Inherent Risk Rating]],'Rating factors'!$F$30:$G$44,2,FALSE),"-- Error --")</f>
        <v>-- Error --</v>
      </c>
      <c r="Q502" s="19" t="str">
        <f>IFERROR(RiskRegister[[#This Row],[Inherent Impact Rating]]*RiskRegister[[#This Row],[Inherent Likelihood Rating]],"-- Error --")</f>
        <v>-- Error --</v>
      </c>
      <c r="R502" s="18" t="s">
        <v>111</v>
      </c>
      <c r="T502" s="18" t="s">
        <v>112</v>
      </c>
      <c r="U502" s="19" t="str">
        <f>VLOOKUP(RiskRegister[[#This Row],[Residual Impact Level]],'Rating factors'!$F$4:$G$9,2,FALSE)</f>
        <v>--- Error ---</v>
      </c>
      <c r="V502" s="18" t="s">
        <v>89</v>
      </c>
      <c r="W502" s="19" t="str">
        <f>VLOOKUP(RiskRegister[[#This Row],[Residual Likelihood Level]],'Rating factors'!$F$16:$G$21,2,FALSE)</f>
        <v>--- Error ---</v>
      </c>
      <c r="X502" s="19" t="str">
        <f>IFERROR(VLOOKUP(RiskRegister[[#This Row],[Residual Risk Rating]],'Rating factors'!$F$30:$G$44,2,FALSE),"-- Error --")</f>
        <v>-- Error --</v>
      </c>
      <c r="Y502" s="19" t="str">
        <f>IFERROR(RiskRegister[[#This Row],[Residual Impact Rating]]*RiskRegister[[#This Row],[Residual Likelihood Rating]],"-- Error --")</f>
        <v>-- Error --</v>
      </c>
      <c r="Z502" s="18" t="s">
        <v>113</v>
      </c>
      <c r="AB502" s="61"/>
      <c r="AD502" s="22" t="str">
        <f ca="1">IF(ISBLANK(RiskRegister[[#This Row],[Risk Due Date]]), "Missing Risk Due Date", IF(RiskRegister[[#This Row],[Risk Due Date]] &lt; TODAY(), "Overdue", "Not Overdue"))</f>
        <v>Missing Risk Due Date</v>
      </c>
      <c r="AF502" s="22" t="str">
        <f>IF(ISBLANK(RiskRegister[[#This Row],[Risk Due Date]]), "Missing Risk Due Date", TEXT(RiskRegister[[#This Row],[Risk Due Date]], "YYYY-MM"))</f>
        <v>Missing Risk Due Date</v>
      </c>
      <c r="AG502" s="22" t="str">
        <f>IF(RiskRegister[[#This Row],[Created Date]]="","Created Date missing",(TEXT(RiskRegister[[#This Row],[Created Date]],"mmm") &amp; "-" &amp; YEAR(RiskRegister[[#This Row],[Created Date]])))</f>
        <v>Created Date missing</v>
      </c>
      <c r="AH502" s="79">
        <f>IF(RiskRegister[[#This Row],[Risk Status]]="Closed",RiskRegister[[#This Row],[Risk Close Date]],RiskRegister[[#This Row],[Risk Due Date]])</f>
        <v>0</v>
      </c>
      <c r="AI502" s="79">
        <f>IF(RiskRegister[[#This Row],[Risk-Change-Date]]=0,DATE(2030,1,1),RiskRegister[[#This Row],[Risk-Change-Date]])</f>
        <v>47484</v>
      </c>
      <c r="AJ502" s="22" t="str">
        <f>RiskRegister[[#This Row],[Inherent Impact Level]]&amp;"-"&amp;RiskRegister[[#This Row],[Inherent Likelihood Level]]</f>
        <v>-- Select Impact ----- Select Likelihood --</v>
      </c>
      <c r="AK502" s="22" t="str">
        <f>RiskRegister[[#This Row],[Residual Impact Level]]&amp;"-"&amp;RiskRegister[[#This Row],[Residual Likelihood Level]]</f>
        <v>-- Select Impact ----- Select Likelihood --</v>
      </c>
      <c r="AL502" s="22" t="str">
        <f t="shared" si="14"/>
        <v>Error</v>
      </c>
      <c r="AM502" s="22" t="str">
        <f>IF(RiskRegister[[#This Row],[Risk Status]]="Closed",RiskRegister[[#This Row],[Residual Impact Level]],RiskRegister[[#This Row],[Inherent Impact Level]])</f>
        <v>-- Select Impact --</v>
      </c>
      <c r="AN502" s="22" t="str">
        <f>IF(RiskRegister[[#This Row],[Risk Status]]="Closed",RiskRegister[[#This Row],[Residual Likelihood Level]],RiskRegister[[#This Row],[Inherent Likelihood Level]])</f>
        <v>-- Select Likelihood --</v>
      </c>
      <c r="AO502" s="22" t="str">
        <f>IF(RiskRegister[[#This Row],[Risk Status]]="Closed",RiskRegister[[#This Row],[Residual-I-L-Combo]],RiskRegister[[#This Row],[Inherent-I-L-Combo]])</f>
        <v>-- Select Impact ----- Select Likelihood --</v>
      </c>
      <c r="AP502" s="22" t="str">
        <f t="shared" si="15"/>
        <v>-- Error --</v>
      </c>
    </row>
    <row r="503" spans="1:42" s="18" customFormat="1" ht="64" x14ac:dyDescent="0.2">
      <c r="A503" s="18">
        <v>500</v>
      </c>
      <c r="G503" s="18" t="s">
        <v>87</v>
      </c>
      <c r="I503" s="18" t="s">
        <v>85</v>
      </c>
      <c r="L503" s="18" t="s">
        <v>112</v>
      </c>
      <c r="M503" s="19" t="str">
        <f>VLOOKUP(RiskRegister[[#This Row],[Inherent Impact Level]],'Rating factors'!$F$4:$G$9,2,FALSE)</f>
        <v>--- Error ---</v>
      </c>
      <c r="N503" s="18" t="s">
        <v>89</v>
      </c>
      <c r="O503" s="19" t="str">
        <f>VLOOKUP(RiskRegister[[#This Row],[Inherent Likelihood Level]],'Rating factors'!$F$16:$G$21,2,FALSE)</f>
        <v>--- Error ---</v>
      </c>
      <c r="P503" s="19" t="str">
        <f>IFERROR(VLOOKUP(RiskRegister[[#This Row],[Inherent Risk Rating]],'Rating factors'!$F$30:$G$44,2,FALSE),"-- Error --")</f>
        <v>-- Error --</v>
      </c>
      <c r="Q503" s="19" t="str">
        <f>IFERROR(RiskRegister[[#This Row],[Inherent Impact Rating]]*RiskRegister[[#This Row],[Inherent Likelihood Rating]],"-- Error --")</f>
        <v>-- Error --</v>
      </c>
      <c r="R503" s="18" t="s">
        <v>111</v>
      </c>
      <c r="T503" s="18" t="s">
        <v>112</v>
      </c>
      <c r="U503" s="19" t="str">
        <f>VLOOKUP(RiskRegister[[#This Row],[Residual Impact Level]],'Rating factors'!$F$4:$G$9,2,FALSE)</f>
        <v>--- Error ---</v>
      </c>
      <c r="V503" s="18" t="s">
        <v>89</v>
      </c>
      <c r="W503" s="19" t="str">
        <f>VLOOKUP(RiskRegister[[#This Row],[Residual Likelihood Level]],'Rating factors'!$F$16:$G$21,2,FALSE)</f>
        <v>--- Error ---</v>
      </c>
      <c r="X503" s="19" t="str">
        <f>IFERROR(VLOOKUP(RiskRegister[[#This Row],[Residual Risk Rating]],'Rating factors'!$F$30:$G$44,2,FALSE),"-- Error --")</f>
        <v>-- Error --</v>
      </c>
      <c r="Y503" s="19" t="str">
        <f>IFERROR(RiskRegister[[#This Row],[Residual Impact Rating]]*RiskRegister[[#This Row],[Residual Likelihood Rating]],"-- Error --")</f>
        <v>-- Error --</v>
      </c>
      <c r="Z503" s="18" t="s">
        <v>113</v>
      </c>
      <c r="AB503" s="61"/>
      <c r="AD503" s="22" t="str">
        <f ca="1">IF(ISBLANK(RiskRegister[[#This Row],[Risk Due Date]]), "Missing Risk Due Date", IF(RiskRegister[[#This Row],[Risk Due Date]] &lt; TODAY(), "Overdue", "Not Overdue"))</f>
        <v>Missing Risk Due Date</v>
      </c>
      <c r="AF503" s="22" t="str">
        <f>IF(ISBLANK(RiskRegister[[#This Row],[Risk Due Date]]), "Missing Risk Due Date", TEXT(RiskRegister[[#This Row],[Risk Due Date]], "YYYY-MM"))</f>
        <v>Missing Risk Due Date</v>
      </c>
      <c r="AG503" s="22" t="str">
        <f>IF(RiskRegister[[#This Row],[Created Date]]="","Created Date missing",(TEXT(RiskRegister[[#This Row],[Created Date]],"mmm") &amp; "-" &amp; YEAR(RiskRegister[[#This Row],[Created Date]])))</f>
        <v>Created Date missing</v>
      </c>
      <c r="AH503" s="79">
        <f>IF(RiskRegister[[#This Row],[Risk Status]]="Closed",RiskRegister[[#This Row],[Risk Close Date]],RiskRegister[[#This Row],[Risk Due Date]])</f>
        <v>0</v>
      </c>
      <c r="AI503" s="79">
        <f>IF(RiskRegister[[#This Row],[Risk-Change-Date]]=0,DATE(2030,1,1),RiskRegister[[#This Row],[Risk-Change-Date]])</f>
        <v>47484</v>
      </c>
      <c r="AJ503" s="22" t="str">
        <f>RiskRegister[[#This Row],[Inherent Impact Level]]&amp;"-"&amp;RiskRegister[[#This Row],[Inherent Likelihood Level]]</f>
        <v>-- Select Impact ----- Select Likelihood --</v>
      </c>
      <c r="AK503" s="22" t="str">
        <f>RiskRegister[[#This Row],[Residual Impact Level]]&amp;"-"&amp;RiskRegister[[#This Row],[Residual Likelihood Level]]</f>
        <v>-- Select Impact ----- Select Likelihood --</v>
      </c>
      <c r="AL503" s="22" t="str">
        <f t="shared" si="14"/>
        <v>Error</v>
      </c>
      <c r="AM503" s="22" t="str">
        <f>IF(RiskRegister[[#This Row],[Risk Status]]="Closed",RiskRegister[[#This Row],[Residual Impact Level]],RiskRegister[[#This Row],[Inherent Impact Level]])</f>
        <v>-- Select Impact --</v>
      </c>
      <c r="AN503" s="22" t="str">
        <f>IF(RiskRegister[[#This Row],[Risk Status]]="Closed",RiskRegister[[#This Row],[Residual Likelihood Level]],RiskRegister[[#This Row],[Inherent Likelihood Level]])</f>
        <v>-- Select Likelihood --</v>
      </c>
      <c r="AO503" s="22" t="str">
        <f>IF(RiskRegister[[#This Row],[Risk Status]]="Closed",RiskRegister[[#This Row],[Residual-I-L-Combo]],RiskRegister[[#This Row],[Inherent-I-L-Combo]])</f>
        <v>-- Select Impact ----- Select Likelihood --</v>
      </c>
      <c r="AP503" s="22" t="str">
        <f t="shared" si="15"/>
        <v>-- Error --</v>
      </c>
    </row>
    <row r="504" spans="1:42" s="18" customFormat="1" ht="64" x14ac:dyDescent="0.2">
      <c r="A504" s="18">
        <v>501</v>
      </c>
      <c r="G504" s="18" t="s">
        <v>87</v>
      </c>
      <c r="I504" s="18" t="s">
        <v>85</v>
      </c>
      <c r="L504" s="18" t="s">
        <v>112</v>
      </c>
      <c r="M504" s="19" t="str">
        <f>VLOOKUP(RiskRegister[[#This Row],[Inherent Impact Level]],'Rating factors'!$F$4:$G$9,2,FALSE)</f>
        <v>--- Error ---</v>
      </c>
      <c r="N504" s="18" t="s">
        <v>89</v>
      </c>
      <c r="O504" s="19" t="str">
        <f>VLOOKUP(RiskRegister[[#This Row],[Inherent Likelihood Level]],'Rating factors'!$F$16:$G$21,2,FALSE)</f>
        <v>--- Error ---</v>
      </c>
      <c r="P504" s="19" t="str">
        <f>IFERROR(VLOOKUP(RiskRegister[[#This Row],[Inherent Risk Rating]],'Rating factors'!$F$30:$G$44,2,FALSE),"-- Error --")</f>
        <v>-- Error --</v>
      </c>
      <c r="Q504" s="19" t="str">
        <f>IFERROR(RiskRegister[[#This Row],[Inherent Impact Rating]]*RiskRegister[[#This Row],[Inherent Likelihood Rating]],"-- Error --")</f>
        <v>-- Error --</v>
      </c>
      <c r="R504" s="18" t="s">
        <v>111</v>
      </c>
      <c r="T504" s="18" t="s">
        <v>112</v>
      </c>
      <c r="U504" s="19" t="str">
        <f>VLOOKUP(RiskRegister[[#This Row],[Residual Impact Level]],'Rating factors'!$F$4:$G$9,2,FALSE)</f>
        <v>--- Error ---</v>
      </c>
      <c r="V504" s="18" t="s">
        <v>89</v>
      </c>
      <c r="W504" s="19" t="str">
        <f>VLOOKUP(RiskRegister[[#This Row],[Residual Likelihood Level]],'Rating factors'!$F$16:$G$21,2,FALSE)</f>
        <v>--- Error ---</v>
      </c>
      <c r="X504" s="19" t="str">
        <f>IFERROR(VLOOKUP(RiskRegister[[#This Row],[Residual Risk Rating]],'Rating factors'!$F$30:$G$44,2,FALSE),"-- Error --")</f>
        <v>-- Error --</v>
      </c>
      <c r="Y504" s="19" t="str">
        <f>IFERROR(RiskRegister[[#This Row],[Residual Impact Rating]]*RiskRegister[[#This Row],[Residual Likelihood Rating]],"-- Error --")</f>
        <v>-- Error --</v>
      </c>
      <c r="Z504" s="18" t="s">
        <v>113</v>
      </c>
      <c r="AB504" s="61"/>
      <c r="AD504" s="22" t="str">
        <f ca="1">IF(ISBLANK(RiskRegister[[#This Row],[Risk Due Date]]), "Missing Risk Due Date", IF(RiskRegister[[#This Row],[Risk Due Date]] &lt; TODAY(), "Overdue", "Not Overdue"))</f>
        <v>Missing Risk Due Date</v>
      </c>
      <c r="AF504" s="22" t="str">
        <f>IF(ISBLANK(RiskRegister[[#This Row],[Risk Due Date]]), "Missing Risk Due Date", TEXT(RiskRegister[[#This Row],[Risk Due Date]], "YYYY-MM"))</f>
        <v>Missing Risk Due Date</v>
      </c>
      <c r="AG504" s="22" t="str">
        <f>IF(RiskRegister[[#This Row],[Created Date]]="","Created Date missing",(TEXT(RiskRegister[[#This Row],[Created Date]],"mmm") &amp; "-" &amp; YEAR(RiskRegister[[#This Row],[Created Date]])))</f>
        <v>Created Date missing</v>
      </c>
      <c r="AH504" s="79">
        <f>IF(RiskRegister[[#This Row],[Risk Status]]="Closed",RiskRegister[[#This Row],[Risk Close Date]],RiskRegister[[#This Row],[Risk Due Date]])</f>
        <v>0</v>
      </c>
      <c r="AI504" s="79">
        <f>IF(RiskRegister[[#This Row],[Risk-Change-Date]]=0,DATE(2030,1,1),RiskRegister[[#This Row],[Risk-Change-Date]])</f>
        <v>47484</v>
      </c>
      <c r="AJ504" s="22" t="str">
        <f>RiskRegister[[#This Row],[Inherent Impact Level]]&amp;"-"&amp;RiskRegister[[#This Row],[Inherent Likelihood Level]]</f>
        <v>-- Select Impact ----- Select Likelihood --</v>
      </c>
      <c r="AK504" s="22" t="str">
        <f>RiskRegister[[#This Row],[Residual Impact Level]]&amp;"-"&amp;RiskRegister[[#This Row],[Residual Likelihood Level]]</f>
        <v>-- Select Impact ----- Select Likelihood --</v>
      </c>
      <c r="AL504" s="22" t="str">
        <f t="shared" si="14"/>
        <v>Error</v>
      </c>
      <c r="AM504" s="22" t="str">
        <f>IF(RiskRegister[[#This Row],[Risk Status]]="Closed",RiskRegister[[#This Row],[Residual Impact Level]],RiskRegister[[#This Row],[Inherent Impact Level]])</f>
        <v>-- Select Impact --</v>
      </c>
      <c r="AN504" s="22" t="str">
        <f>IF(RiskRegister[[#This Row],[Risk Status]]="Closed",RiskRegister[[#This Row],[Residual Likelihood Level]],RiskRegister[[#This Row],[Inherent Likelihood Level]])</f>
        <v>-- Select Likelihood --</v>
      </c>
      <c r="AO504" s="22" t="str">
        <f>IF(RiskRegister[[#This Row],[Risk Status]]="Closed",RiskRegister[[#This Row],[Residual-I-L-Combo]],RiskRegister[[#This Row],[Inherent-I-L-Combo]])</f>
        <v>-- Select Impact ----- Select Likelihood --</v>
      </c>
      <c r="AP504" s="22" t="str">
        <f t="shared" si="15"/>
        <v>-- Error --</v>
      </c>
    </row>
    <row r="505" spans="1:42" s="18" customFormat="1" ht="64" x14ac:dyDescent="0.2">
      <c r="A505" s="18">
        <v>502</v>
      </c>
      <c r="G505" s="18" t="s">
        <v>87</v>
      </c>
      <c r="I505" s="18" t="s">
        <v>85</v>
      </c>
      <c r="L505" s="18" t="s">
        <v>112</v>
      </c>
      <c r="M505" s="19" t="str">
        <f>VLOOKUP(RiskRegister[[#This Row],[Inherent Impact Level]],'Rating factors'!$F$4:$G$9,2,FALSE)</f>
        <v>--- Error ---</v>
      </c>
      <c r="N505" s="18" t="s">
        <v>89</v>
      </c>
      <c r="O505" s="19" t="str">
        <f>VLOOKUP(RiskRegister[[#This Row],[Inherent Likelihood Level]],'Rating factors'!$F$16:$G$21,2,FALSE)</f>
        <v>--- Error ---</v>
      </c>
      <c r="P505" s="19" t="str">
        <f>IFERROR(VLOOKUP(RiskRegister[[#This Row],[Inherent Risk Rating]],'Rating factors'!$F$30:$G$44,2,FALSE),"-- Error --")</f>
        <v>-- Error --</v>
      </c>
      <c r="Q505" s="19" t="str">
        <f>IFERROR(RiskRegister[[#This Row],[Inherent Impact Rating]]*RiskRegister[[#This Row],[Inherent Likelihood Rating]],"-- Error --")</f>
        <v>-- Error --</v>
      </c>
      <c r="R505" s="18" t="s">
        <v>111</v>
      </c>
      <c r="T505" s="18" t="s">
        <v>112</v>
      </c>
      <c r="U505" s="19" t="str">
        <f>VLOOKUP(RiskRegister[[#This Row],[Residual Impact Level]],'Rating factors'!$F$4:$G$9,2,FALSE)</f>
        <v>--- Error ---</v>
      </c>
      <c r="V505" s="18" t="s">
        <v>89</v>
      </c>
      <c r="W505" s="19" t="str">
        <f>VLOOKUP(RiskRegister[[#This Row],[Residual Likelihood Level]],'Rating factors'!$F$16:$G$21,2,FALSE)</f>
        <v>--- Error ---</v>
      </c>
      <c r="X505" s="19" t="str">
        <f>IFERROR(VLOOKUP(RiskRegister[[#This Row],[Residual Risk Rating]],'Rating factors'!$F$30:$G$44,2,FALSE),"-- Error --")</f>
        <v>-- Error --</v>
      </c>
      <c r="Y505" s="19" t="str">
        <f>IFERROR(RiskRegister[[#This Row],[Residual Impact Rating]]*RiskRegister[[#This Row],[Residual Likelihood Rating]],"-- Error --")</f>
        <v>-- Error --</v>
      </c>
      <c r="Z505" s="18" t="s">
        <v>113</v>
      </c>
      <c r="AB505" s="61"/>
      <c r="AD505" s="22" t="str">
        <f ca="1">IF(ISBLANK(RiskRegister[[#This Row],[Risk Due Date]]), "Missing Risk Due Date", IF(RiskRegister[[#This Row],[Risk Due Date]] &lt; TODAY(), "Overdue", "Not Overdue"))</f>
        <v>Missing Risk Due Date</v>
      </c>
      <c r="AF505" s="22" t="str">
        <f>IF(ISBLANK(RiskRegister[[#This Row],[Risk Due Date]]), "Missing Risk Due Date", TEXT(RiskRegister[[#This Row],[Risk Due Date]], "YYYY-MM"))</f>
        <v>Missing Risk Due Date</v>
      </c>
      <c r="AG505" s="22" t="str">
        <f>IF(RiskRegister[[#This Row],[Created Date]]="","Created Date missing",(TEXT(RiskRegister[[#This Row],[Created Date]],"mmm") &amp; "-" &amp; YEAR(RiskRegister[[#This Row],[Created Date]])))</f>
        <v>Created Date missing</v>
      </c>
      <c r="AH505" s="79">
        <f>IF(RiskRegister[[#This Row],[Risk Status]]="Closed",RiskRegister[[#This Row],[Risk Close Date]],RiskRegister[[#This Row],[Risk Due Date]])</f>
        <v>0</v>
      </c>
      <c r="AI505" s="79">
        <f>IF(RiskRegister[[#This Row],[Risk-Change-Date]]=0,DATE(2030,1,1),RiskRegister[[#This Row],[Risk-Change-Date]])</f>
        <v>47484</v>
      </c>
      <c r="AJ505" s="22" t="str">
        <f>RiskRegister[[#This Row],[Inherent Impact Level]]&amp;"-"&amp;RiskRegister[[#This Row],[Inherent Likelihood Level]]</f>
        <v>-- Select Impact ----- Select Likelihood --</v>
      </c>
      <c r="AK505" s="22" t="str">
        <f>RiskRegister[[#This Row],[Residual Impact Level]]&amp;"-"&amp;RiskRegister[[#This Row],[Residual Likelihood Level]]</f>
        <v>-- Select Impact ----- Select Likelihood --</v>
      </c>
      <c r="AL505" s="22" t="str">
        <f t="shared" si="14"/>
        <v>Error</v>
      </c>
      <c r="AM505" s="22" t="str">
        <f>IF(RiskRegister[[#This Row],[Risk Status]]="Closed",RiskRegister[[#This Row],[Residual Impact Level]],RiskRegister[[#This Row],[Inherent Impact Level]])</f>
        <v>-- Select Impact --</v>
      </c>
      <c r="AN505" s="22" t="str">
        <f>IF(RiskRegister[[#This Row],[Risk Status]]="Closed",RiskRegister[[#This Row],[Residual Likelihood Level]],RiskRegister[[#This Row],[Inherent Likelihood Level]])</f>
        <v>-- Select Likelihood --</v>
      </c>
      <c r="AO505" s="22" t="str">
        <f>IF(RiskRegister[[#This Row],[Risk Status]]="Closed",RiskRegister[[#This Row],[Residual-I-L-Combo]],RiskRegister[[#This Row],[Inherent-I-L-Combo]])</f>
        <v>-- Select Impact ----- Select Likelihood --</v>
      </c>
      <c r="AP505" s="22" t="str">
        <f t="shared" si="15"/>
        <v>-- Error --</v>
      </c>
    </row>
    <row r="506" spans="1:42" s="18" customFormat="1" ht="64" x14ac:dyDescent="0.2">
      <c r="A506" s="18">
        <v>503</v>
      </c>
      <c r="G506" s="18" t="s">
        <v>87</v>
      </c>
      <c r="I506" s="18" t="s">
        <v>85</v>
      </c>
      <c r="L506" s="18" t="s">
        <v>112</v>
      </c>
      <c r="M506" s="19" t="str">
        <f>VLOOKUP(RiskRegister[[#This Row],[Inherent Impact Level]],'Rating factors'!$F$4:$G$9,2,FALSE)</f>
        <v>--- Error ---</v>
      </c>
      <c r="N506" s="18" t="s">
        <v>89</v>
      </c>
      <c r="O506" s="19" t="str">
        <f>VLOOKUP(RiskRegister[[#This Row],[Inherent Likelihood Level]],'Rating factors'!$F$16:$G$21,2,FALSE)</f>
        <v>--- Error ---</v>
      </c>
      <c r="P506" s="19" t="str">
        <f>IFERROR(VLOOKUP(RiskRegister[[#This Row],[Inherent Risk Rating]],'Rating factors'!$F$30:$G$44,2,FALSE),"-- Error --")</f>
        <v>-- Error --</v>
      </c>
      <c r="Q506" s="19" t="str">
        <f>IFERROR(RiskRegister[[#This Row],[Inherent Impact Rating]]*RiskRegister[[#This Row],[Inherent Likelihood Rating]],"-- Error --")</f>
        <v>-- Error --</v>
      </c>
      <c r="R506" s="18" t="s">
        <v>111</v>
      </c>
      <c r="T506" s="18" t="s">
        <v>112</v>
      </c>
      <c r="U506" s="19" t="str">
        <f>VLOOKUP(RiskRegister[[#This Row],[Residual Impact Level]],'Rating factors'!$F$4:$G$9,2,FALSE)</f>
        <v>--- Error ---</v>
      </c>
      <c r="V506" s="18" t="s">
        <v>89</v>
      </c>
      <c r="W506" s="19" t="str">
        <f>VLOOKUP(RiskRegister[[#This Row],[Residual Likelihood Level]],'Rating factors'!$F$16:$G$21,2,FALSE)</f>
        <v>--- Error ---</v>
      </c>
      <c r="X506" s="19" t="str">
        <f>IFERROR(VLOOKUP(RiskRegister[[#This Row],[Residual Risk Rating]],'Rating factors'!$F$30:$G$44,2,FALSE),"-- Error --")</f>
        <v>-- Error --</v>
      </c>
      <c r="Y506" s="19" t="str">
        <f>IFERROR(RiskRegister[[#This Row],[Residual Impact Rating]]*RiskRegister[[#This Row],[Residual Likelihood Rating]],"-- Error --")</f>
        <v>-- Error --</v>
      </c>
      <c r="Z506" s="18" t="s">
        <v>113</v>
      </c>
      <c r="AB506" s="61"/>
      <c r="AD506" s="22" t="str">
        <f ca="1">IF(ISBLANK(RiskRegister[[#This Row],[Risk Due Date]]), "Missing Risk Due Date", IF(RiskRegister[[#This Row],[Risk Due Date]] &lt; TODAY(), "Overdue", "Not Overdue"))</f>
        <v>Missing Risk Due Date</v>
      </c>
      <c r="AF506" s="22" t="str">
        <f>IF(ISBLANK(RiskRegister[[#This Row],[Risk Due Date]]), "Missing Risk Due Date", TEXT(RiskRegister[[#This Row],[Risk Due Date]], "YYYY-MM"))</f>
        <v>Missing Risk Due Date</v>
      </c>
      <c r="AG506" s="22" t="str">
        <f>IF(RiskRegister[[#This Row],[Created Date]]="","Created Date missing",(TEXT(RiskRegister[[#This Row],[Created Date]],"mmm") &amp; "-" &amp; YEAR(RiskRegister[[#This Row],[Created Date]])))</f>
        <v>Created Date missing</v>
      </c>
      <c r="AH506" s="79">
        <f>IF(RiskRegister[[#This Row],[Risk Status]]="Closed",RiskRegister[[#This Row],[Risk Close Date]],RiskRegister[[#This Row],[Risk Due Date]])</f>
        <v>0</v>
      </c>
      <c r="AI506" s="79">
        <f>IF(RiskRegister[[#This Row],[Risk-Change-Date]]=0,DATE(2030,1,1),RiskRegister[[#This Row],[Risk-Change-Date]])</f>
        <v>47484</v>
      </c>
      <c r="AJ506" s="22" t="str">
        <f>RiskRegister[[#This Row],[Inherent Impact Level]]&amp;"-"&amp;RiskRegister[[#This Row],[Inherent Likelihood Level]]</f>
        <v>-- Select Impact ----- Select Likelihood --</v>
      </c>
      <c r="AK506" s="22" t="str">
        <f>RiskRegister[[#This Row],[Residual Impact Level]]&amp;"-"&amp;RiskRegister[[#This Row],[Residual Likelihood Level]]</f>
        <v>-- Select Impact ----- Select Likelihood --</v>
      </c>
      <c r="AL506" s="22" t="str">
        <f t="shared" si="14"/>
        <v>Error</v>
      </c>
      <c r="AM506" s="22" t="str">
        <f>IF(RiskRegister[[#This Row],[Risk Status]]="Closed",RiskRegister[[#This Row],[Residual Impact Level]],RiskRegister[[#This Row],[Inherent Impact Level]])</f>
        <v>-- Select Impact --</v>
      </c>
      <c r="AN506" s="22" t="str">
        <f>IF(RiskRegister[[#This Row],[Risk Status]]="Closed",RiskRegister[[#This Row],[Residual Likelihood Level]],RiskRegister[[#This Row],[Inherent Likelihood Level]])</f>
        <v>-- Select Likelihood --</v>
      </c>
      <c r="AO506" s="22" t="str">
        <f>IF(RiskRegister[[#This Row],[Risk Status]]="Closed",RiskRegister[[#This Row],[Residual-I-L-Combo]],RiskRegister[[#This Row],[Inherent-I-L-Combo]])</f>
        <v>-- Select Impact ----- Select Likelihood --</v>
      </c>
      <c r="AP506" s="22" t="str">
        <f t="shared" si="15"/>
        <v>-- Error --</v>
      </c>
    </row>
    <row r="507" spans="1:42" s="18" customFormat="1" ht="64" x14ac:dyDescent="0.2">
      <c r="A507" s="18">
        <v>504</v>
      </c>
      <c r="G507" s="18" t="s">
        <v>87</v>
      </c>
      <c r="I507" s="18" t="s">
        <v>85</v>
      </c>
      <c r="L507" s="18" t="s">
        <v>112</v>
      </c>
      <c r="M507" s="19" t="str">
        <f>VLOOKUP(RiskRegister[[#This Row],[Inherent Impact Level]],'Rating factors'!$F$4:$G$9,2,FALSE)</f>
        <v>--- Error ---</v>
      </c>
      <c r="N507" s="18" t="s">
        <v>89</v>
      </c>
      <c r="O507" s="19" t="str">
        <f>VLOOKUP(RiskRegister[[#This Row],[Inherent Likelihood Level]],'Rating factors'!$F$16:$G$21,2,FALSE)</f>
        <v>--- Error ---</v>
      </c>
      <c r="P507" s="19" t="str">
        <f>IFERROR(VLOOKUP(RiskRegister[[#This Row],[Inherent Risk Rating]],'Rating factors'!$F$30:$G$44,2,FALSE),"-- Error --")</f>
        <v>-- Error --</v>
      </c>
      <c r="Q507" s="19" t="str">
        <f>IFERROR(RiskRegister[[#This Row],[Inherent Impact Rating]]*RiskRegister[[#This Row],[Inherent Likelihood Rating]],"-- Error --")</f>
        <v>-- Error --</v>
      </c>
      <c r="R507" s="18" t="s">
        <v>111</v>
      </c>
      <c r="T507" s="18" t="s">
        <v>112</v>
      </c>
      <c r="U507" s="19" t="str">
        <f>VLOOKUP(RiskRegister[[#This Row],[Residual Impact Level]],'Rating factors'!$F$4:$G$9,2,FALSE)</f>
        <v>--- Error ---</v>
      </c>
      <c r="V507" s="18" t="s">
        <v>89</v>
      </c>
      <c r="W507" s="19" t="str">
        <f>VLOOKUP(RiskRegister[[#This Row],[Residual Likelihood Level]],'Rating factors'!$F$16:$G$21,2,FALSE)</f>
        <v>--- Error ---</v>
      </c>
      <c r="X507" s="19" t="str">
        <f>IFERROR(VLOOKUP(RiskRegister[[#This Row],[Residual Risk Rating]],'Rating factors'!$F$30:$G$44,2,FALSE),"-- Error --")</f>
        <v>-- Error --</v>
      </c>
      <c r="Y507" s="19" t="str">
        <f>IFERROR(RiskRegister[[#This Row],[Residual Impact Rating]]*RiskRegister[[#This Row],[Residual Likelihood Rating]],"-- Error --")</f>
        <v>-- Error --</v>
      </c>
      <c r="Z507" s="18" t="s">
        <v>113</v>
      </c>
      <c r="AB507" s="61"/>
      <c r="AD507" s="22" t="str">
        <f ca="1">IF(ISBLANK(RiskRegister[[#This Row],[Risk Due Date]]), "Missing Risk Due Date", IF(RiskRegister[[#This Row],[Risk Due Date]] &lt; TODAY(), "Overdue", "Not Overdue"))</f>
        <v>Missing Risk Due Date</v>
      </c>
      <c r="AF507" s="22" t="str">
        <f>IF(ISBLANK(RiskRegister[[#This Row],[Risk Due Date]]), "Missing Risk Due Date", TEXT(RiskRegister[[#This Row],[Risk Due Date]], "YYYY-MM"))</f>
        <v>Missing Risk Due Date</v>
      </c>
      <c r="AG507" s="22" t="str">
        <f>IF(RiskRegister[[#This Row],[Created Date]]="","Created Date missing",(TEXT(RiskRegister[[#This Row],[Created Date]],"mmm") &amp; "-" &amp; YEAR(RiskRegister[[#This Row],[Created Date]])))</f>
        <v>Created Date missing</v>
      </c>
      <c r="AH507" s="79">
        <f>IF(RiskRegister[[#This Row],[Risk Status]]="Closed",RiskRegister[[#This Row],[Risk Close Date]],RiskRegister[[#This Row],[Risk Due Date]])</f>
        <v>0</v>
      </c>
      <c r="AI507" s="79">
        <f>IF(RiskRegister[[#This Row],[Risk-Change-Date]]=0,DATE(2030,1,1),RiskRegister[[#This Row],[Risk-Change-Date]])</f>
        <v>47484</v>
      </c>
      <c r="AJ507" s="22" t="str">
        <f>RiskRegister[[#This Row],[Inherent Impact Level]]&amp;"-"&amp;RiskRegister[[#This Row],[Inherent Likelihood Level]]</f>
        <v>-- Select Impact ----- Select Likelihood --</v>
      </c>
      <c r="AK507" s="22" t="str">
        <f>RiskRegister[[#This Row],[Residual Impact Level]]&amp;"-"&amp;RiskRegister[[#This Row],[Residual Likelihood Level]]</f>
        <v>-- Select Impact ----- Select Likelihood --</v>
      </c>
      <c r="AL507" s="22" t="str">
        <f t="shared" si="14"/>
        <v>Error</v>
      </c>
      <c r="AM507" s="22" t="str">
        <f>IF(RiskRegister[[#This Row],[Risk Status]]="Closed",RiskRegister[[#This Row],[Residual Impact Level]],RiskRegister[[#This Row],[Inherent Impact Level]])</f>
        <v>-- Select Impact --</v>
      </c>
      <c r="AN507" s="22" t="str">
        <f>IF(RiskRegister[[#This Row],[Risk Status]]="Closed",RiskRegister[[#This Row],[Residual Likelihood Level]],RiskRegister[[#This Row],[Inherent Likelihood Level]])</f>
        <v>-- Select Likelihood --</v>
      </c>
      <c r="AO507" s="22" t="str">
        <f>IF(RiskRegister[[#This Row],[Risk Status]]="Closed",RiskRegister[[#This Row],[Residual-I-L-Combo]],RiskRegister[[#This Row],[Inherent-I-L-Combo]])</f>
        <v>-- Select Impact ----- Select Likelihood --</v>
      </c>
      <c r="AP507" s="22" t="str">
        <f t="shared" si="15"/>
        <v>-- Error --</v>
      </c>
    </row>
    <row r="508" spans="1:42" s="18" customFormat="1" ht="64" x14ac:dyDescent="0.2">
      <c r="A508" s="18">
        <v>505</v>
      </c>
      <c r="G508" s="18" t="s">
        <v>87</v>
      </c>
      <c r="I508" s="18" t="s">
        <v>85</v>
      </c>
      <c r="L508" s="18" t="s">
        <v>112</v>
      </c>
      <c r="M508" s="19" t="str">
        <f>VLOOKUP(RiskRegister[[#This Row],[Inherent Impact Level]],'Rating factors'!$F$4:$G$9,2,FALSE)</f>
        <v>--- Error ---</v>
      </c>
      <c r="N508" s="18" t="s">
        <v>89</v>
      </c>
      <c r="O508" s="19" t="str">
        <f>VLOOKUP(RiskRegister[[#This Row],[Inherent Likelihood Level]],'Rating factors'!$F$16:$G$21,2,FALSE)</f>
        <v>--- Error ---</v>
      </c>
      <c r="P508" s="19" t="str">
        <f>IFERROR(VLOOKUP(RiskRegister[[#This Row],[Inherent Risk Rating]],'Rating factors'!$F$30:$G$44,2,FALSE),"-- Error --")</f>
        <v>-- Error --</v>
      </c>
      <c r="Q508" s="19" t="str">
        <f>IFERROR(RiskRegister[[#This Row],[Inherent Impact Rating]]*RiskRegister[[#This Row],[Inherent Likelihood Rating]],"-- Error --")</f>
        <v>-- Error --</v>
      </c>
      <c r="R508" s="18" t="s">
        <v>111</v>
      </c>
      <c r="T508" s="18" t="s">
        <v>112</v>
      </c>
      <c r="U508" s="19" t="str">
        <f>VLOOKUP(RiskRegister[[#This Row],[Residual Impact Level]],'Rating factors'!$F$4:$G$9,2,FALSE)</f>
        <v>--- Error ---</v>
      </c>
      <c r="V508" s="18" t="s">
        <v>89</v>
      </c>
      <c r="W508" s="19" t="str">
        <f>VLOOKUP(RiskRegister[[#This Row],[Residual Likelihood Level]],'Rating factors'!$F$16:$G$21,2,FALSE)</f>
        <v>--- Error ---</v>
      </c>
      <c r="X508" s="19" t="str">
        <f>IFERROR(VLOOKUP(RiskRegister[[#This Row],[Residual Risk Rating]],'Rating factors'!$F$30:$G$44,2,FALSE),"-- Error --")</f>
        <v>-- Error --</v>
      </c>
      <c r="Y508" s="19" t="str">
        <f>IFERROR(RiskRegister[[#This Row],[Residual Impact Rating]]*RiskRegister[[#This Row],[Residual Likelihood Rating]],"-- Error --")</f>
        <v>-- Error --</v>
      </c>
      <c r="Z508" s="18" t="s">
        <v>113</v>
      </c>
      <c r="AB508" s="61"/>
      <c r="AD508" s="22" t="str">
        <f ca="1">IF(ISBLANK(RiskRegister[[#This Row],[Risk Due Date]]), "Missing Risk Due Date", IF(RiskRegister[[#This Row],[Risk Due Date]] &lt; TODAY(), "Overdue", "Not Overdue"))</f>
        <v>Missing Risk Due Date</v>
      </c>
      <c r="AF508" s="22" t="str">
        <f>IF(ISBLANK(RiskRegister[[#This Row],[Risk Due Date]]), "Missing Risk Due Date", TEXT(RiskRegister[[#This Row],[Risk Due Date]], "YYYY-MM"))</f>
        <v>Missing Risk Due Date</v>
      </c>
      <c r="AG508" s="22" t="str">
        <f>IF(RiskRegister[[#This Row],[Created Date]]="","Created Date missing",(TEXT(RiskRegister[[#This Row],[Created Date]],"mmm") &amp; "-" &amp; YEAR(RiskRegister[[#This Row],[Created Date]])))</f>
        <v>Created Date missing</v>
      </c>
      <c r="AH508" s="79">
        <f>IF(RiskRegister[[#This Row],[Risk Status]]="Closed",RiskRegister[[#This Row],[Risk Close Date]],RiskRegister[[#This Row],[Risk Due Date]])</f>
        <v>0</v>
      </c>
      <c r="AI508" s="79">
        <f>IF(RiskRegister[[#This Row],[Risk-Change-Date]]=0,DATE(2030,1,1),RiskRegister[[#This Row],[Risk-Change-Date]])</f>
        <v>47484</v>
      </c>
      <c r="AJ508" s="22" t="str">
        <f>RiskRegister[[#This Row],[Inherent Impact Level]]&amp;"-"&amp;RiskRegister[[#This Row],[Inherent Likelihood Level]]</f>
        <v>-- Select Impact ----- Select Likelihood --</v>
      </c>
      <c r="AK508" s="22" t="str">
        <f>RiskRegister[[#This Row],[Residual Impact Level]]&amp;"-"&amp;RiskRegister[[#This Row],[Residual Likelihood Level]]</f>
        <v>-- Select Impact ----- Select Likelihood --</v>
      </c>
      <c r="AL508" s="22" t="str">
        <f t="shared" si="14"/>
        <v>Error</v>
      </c>
      <c r="AM508" s="22" t="str">
        <f>IF(RiskRegister[[#This Row],[Risk Status]]="Closed",RiskRegister[[#This Row],[Residual Impact Level]],RiskRegister[[#This Row],[Inherent Impact Level]])</f>
        <v>-- Select Impact --</v>
      </c>
      <c r="AN508" s="22" t="str">
        <f>IF(RiskRegister[[#This Row],[Risk Status]]="Closed",RiskRegister[[#This Row],[Residual Likelihood Level]],RiskRegister[[#This Row],[Inherent Likelihood Level]])</f>
        <v>-- Select Likelihood --</v>
      </c>
      <c r="AO508" s="22" t="str">
        <f>IF(RiskRegister[[#This Row],[Risk Status]]="Closed",RiskRegister[[#This Row],[Residual-I-L-Combo]],RiskRegister[[#This Row],[Inherent-I-L-Combo]])</f>
        <v>-- Select Impact ----- Select Likelihood --</v>
      </c>
      <c r="AP508" s="22" t="str">
        <f t="shared" si="15"/>
        <v>-- Error --</v>
      </c>
    </row>
    <row r="509" spans="1:42" s="18" customFormat="1" ht="64" x14ac:dyDescent="0.2">
      <c r="A509" s="18">
        <v>506</v>
      </c>
      <c r="G509" s="18" t="s">
        <v>87</v>
      </c>
      <c r="I509" s="18" t="s">
        <v>85</v>
      </c>
      <c r="L509" s="18" t="s">
        <v>112</v>
      </c>
      <c r="M509" s="19" t="str">
        <f>VLOOKUP(RiskRegister[[#This Row],[Inherent Impact Level]],'Rating factors'!$F$4:$G$9,2,FALSE)</f>
        <v>--- Error ---</v>
      </c>
      <c r="N509" s="18" t="s">
        <v>89</v>
      </c>
      <c r="O509" s="19" t="str">
        <f>VLOOKUP(RiskRegister[[#This Row],[Inherent Likelihood Level]],'Rating factors'!$F$16:$G$21,2,FALSE)</f>
        <v>--- Error ---</v>
      </c>
      <c r="P509" s="19" t="str">
        <f>IFERROR(VLOOKUP(RiskRegister[[#This Row],[Inherent Risk Rating]],'Rating factors'!$F$30:$G$44,2,FALSE),"-- Error --")</f>
        <v>-- Error --</v>
      </c>
      <c r="Q509" s="19" t="str">
        <f>IFERROR(RiskRegister[[#This Row],[Inherent Impact Rating]]*RiskRegister[[#This Row],[Inherent Likelihood Rating]],"-- Error --")</f>
        <v>-- Error --</v>
      </c>
      <c r="R509" s="18" t="s">
        <v>111</v>
      </c>
      <c r="T509" s="18" t="s">
        <v>112</v>
      </c>
      <c r="U509" s="19" t="str">
        <f>VLOOKUP(RiskRegister[[#This Row],[Residual Impact Level]],'Rating factors'!$F$4:$G$9,2,FALSE)</f>
        <v>--- Error ---</v>
      </c>
      <c r="V509" s="18" t="s">
        <v>89</v>
      </c>
      <c r="W509" s="19" t="str">
        <f>VLOOKUP(RiskRegister[[#This Row],[Residual Likelihood Level]],'Rating factors'!$F$16:$G$21,2,FALSE)</f>
        <v>--- Error ---</v>
      </c>
      <c r="X509" s="19" t="str">
        <f>IFERROR(VLOOKUP(RiskRegister[[#This Row],[Residual Risk Rating]],'Rating factors'!$F$30:$G$44,2,FALSE),"-- Error --")</f>
        <v>-- Error --</v>
      </c>
      <c r="Y509" s="19" t="str">
        <f>IFERROR(RiskRegister[[#This Row],[Residual Impact Rating]]*RiskRegister[[#This Row],[Residual Likelihood Rating]],"-- Error --")</f>
        <v>-- Error --</v>
      </c>
      <c r="Z509" s="18" t="s">
        <v>113</v>
      </c>
      <c r="AB509" s="61"/>
      <c r="AD509" s="22" t="str">
        <f ca="1">IF(ISBLANK(RiskRegister[[#This Row],[Risk Due Date]]), "Missing Risk Due Date", IF(RiskRegister[[#This Row],[Risk Due Date]] &lt; TODAY(), "Overdue", "Not Overdue"))</f>
        <v>Missing Risk Due Date</v>
      </c>
      <c r="AF509" s="22" t="str">
        <f>IF(ISBLANK(RiskRegister[[#This Row],[Risk Due Date]]), "Missing Risk Due Date", TEXT(RiskRegister[[#This Row],[Risk Due Date]], "YYYY-MM"))</f>
        <v>Missing Risk Due Date</v>
      </c>
      <c r="AG509" s="22" t="str">
        <f>IF(RiskRegister[[#This Row],[Created Date]]="","Created Date missing",(TEXT(RiskRegister[[#This Row],[Created Date]],"mmm") &amp; "-" &amp; YEAR(RiskRegister[[#This Row],[Created Date]])))</f>
        <v>Created Date missing</v>
      </c>
      <c r="AH509" s="79">
        <f>IF(RiskRegister[[#This Row],[Risk Status]]="Closed",RiskRegister[[#This Row],[Risk Close Date]],RiskRegister[[#This Row],[Risk Due Date]])</f>
        <v>0</v>
      </c>
      <c r="AI509" s="79">
        <f>IF(RiskRegister[[#This Row],[Risk-Change-Date]]=0,DATE(2030,1,1),RiskRegister[[#This Row],[Risk-Change-Date]])</f>
        <v>47484</v>
      </c>
      <c r="AJ509" s="22" t="str">
        <f>RiskRegister[[#This Row],[Inherent Impact Level]]&amp;"-"&amp;RiskRegister[[#This Row],[Inherent Likelihood Level]]</f>
        <v>-- Select Impact ----- Select Likelihood --</v>
      </c>
      <c r="AK509" s="22" t="str">
        <f>RiskRegister[[#This Row],[Residual Impact Level]]&amp;"-"&amp;RiskRegister[[#This Row],[Residual Likelihood Level]]</f>
        <v>-- Select Impact ----- Select Likelihood --</v>
      </c>
      <c r="AL509" s="22" t="str">
        <f t="shared" si="14"/>
        <v>Error</v>
      </c>
      <c r="AM509" s="22" t="str">
        <f>IF(RiskRegister[[#This Row],[Risk Status]]="Closed",RiskRegister[[#This Row],[Residual Impact Level]],RiskRegister[[#This Row],[Inherent Impact Level]])</f>
        <v>-- Select Impact --</v>
      </c>
      <c r="AN509" s="22" t="str">
        <f>IF(RiskRegister[[#This Row],[Risk Status]]="Closed",RiskRegister[[#This Row],[Residual Likelihood Level]],RiskRegister[[#This Row],[Inherent Likelihood Level]])</f>
        <v>-- Select Likelihood --</v>
      </c>
      <c r="AO509" s="22" t="str">
        <f>IF(RiskRegister[[#This Row],[Risk Status]]="Closed",RiskRegister[[#This Row],[Residual-I-L-Combo]],RiskRegister[[#This Row],[Inherent-I-L-Combo]])</f>
        <v>-- Select Impact ----- Select Likelihood --</v>
      </c>
      <c r="AP509" s="22" t="str">
        <f t="shared" si="15"/>
        <v>-- Error --</v>
      </c>
    </row>
    <row r="510" spans="1:42" s="18" customFormat="1" ht="64" x14ac:dyDescent="0.2">
      <c r="A510" s="18">
        <v>507</v>
      </c>
      <c r="G510" s="18" t="s">
        <v>87</v>
      </c>
      <c r="I510" s="18" t="s">
        <v>85</v>
      </c>
      <c r="L510" s="18" t="s">
        <v>112</v>
      </c>
      <c r="M510" s="19" t="str">
        <f>VLOOKUP(RiskRegister[[#This Row],[Inherent Impact Level]],'Rating factors'!$F$4:$G$9,2,FALSE)</f>
        <v>--- Error ---</v>
      </c>
      <c r="N510" s="18" t="s">
        <v>89</v>
      </c>
      <c r="O510" s="19" t="str">
        <f>VLOOKUP(RiskRegister[[#This Row],[Inherent Likelihood Level]],'Rating factors'!$F$16:$G$21,2,FALSE)</f>
        <v>--- Error ---</v>
      </c>
      <c r="P510" s="19" t="str">
        <f>IFERROR(VLOOKUP(RiskRegister[[#This Row],[Inherent Risk Rating]],'Rating factors'!$F$30:$G$44,2,FALSE),"-- Error --")</f>
        <v>-- Error --</v>
      </c>
      <c r="Q510" s="19" t="str">
        <f>IFERROR(RiskRegister[[#This Row],[Inherent Impact Rating]]*RiskRegister[[#This Row],[Inherent Likelihood Rating]],"-- Error --")</f>
        <v>-- Error --</v>
      </c>
      <c r="R510" s="18" t="s">
        <v>111</v>
      </c>
      <c r="T510" s="18" t="s">
        <v>112</v>
      </c>
      <c r="U510" s="19" t="str">
        <f>VLOOKUP(RiskRegister[[#This Row],[Residual Impact Level]],'Rating factors'!$F$4:$G$9,2,FALSE)</f>
        <v>--- Error ---</v>
      </c>
      <c r="V510" s="18" t="s">
        <v>89</v>
      </c>
      <c r="W510" s="19" t="str">
        <f>VLOOKUP(RiskRegister[[#This Row],[Residual Likelihood Level]],'Rating factors'!$F$16:$G$21,2,FALSE)</f>
        <v>--- Error ---</v>
      </c>
      <c r="X510" s="19" t="str">
        <f>IFERROR(VLOOKUP(RiskRegister[[#This Row],[Residual Risk Rating]],'Rating factors'!$F$30:$G$44,2,FALSE),"-- Error --")</f>
        <v>-- Error --</v>
      </c>
      <c r="Y510" s="19" t="str">
        <f>IFERROR(RiskRegister[[#This Row],[Residual Impact Rating]]*RiskRegister[[#This Row],[Residual Likelihood Rating]],"-- Error --")</f>
        <v>-- Error --</v>
      </c>
      <c r="Z510" s="18" t="s">
        <v>113</v>
      </c>
      <c r="AB510" s="61"/>
      <c r="AD510" s="22" t="str">
        <f ca="1">IF(ISBLANK(RiskRegister[[#This Row],[Risk Due Date]]), "Missing Risk Due Date", IF(RiskRegister[[#This Row],[Risk Due Date]] &lt; TODAY(), "Overdue", "Not Overdue"))</f>
        <v>Missing Risk Due Date</v>
      </c>
      <c r="AF510" s="22" t="str">
        <f>IF(ISBLANK(RiskRegister[[#This Row],[Risk Due Date]]), "Missing Risk Due Date", TEXT(RiskRegister[[#This Row],[Risk Due Date]], "YYYY-MM"))</f>
        <v>Missing Risk Due Date</v>
      </c>
      <c r="AG510" s="22" t="str">
        <f>IF(RiskRegister[[#This Row],[Created Date]]="","Created Date missing",(TEXT(RiskRegister[[#This Row],[Created Date]],"mmm") &amp; "-" &amp; YEAR(RiskRegister[[#This Row],[Created Date]])))</f>
        <v>Created Date missing</v>
      </c>
      <c r="AH510" s="79">
        <f>IF(RiskRegister[[#This Row],[Risk Status]]="Closed",RiskRegister[[#This Row],[Risk Close Date]],RiskRegister[[#This Row],[Risk Due Date]])</f>
        <v>0</v>
      </c>
      <c r="AI510" s="79">
        <f>IF(RiskRegister[[#This Row],[Risk-Change-Date]]=0,DATE(2030,1,1),RiskRegister[[#This Row],[Risk-Change-Date]])</f>
        <v>47484</v>
      </c>
      <c r="AJ510" s="22" t="str">
        <f>RiskRegister[[#This Row],[Inherent Impact Level]]&amp;"-"&amp;RiskRegister[[#This Row],[Inherent Likelihood Level]]</f>
        <v>-- Select Impact ----- Select Likelihood --</v>
      </c>
      <c r="AK510" s="22" t="str">
        <f>RiskRegister[[#This Row],[Residual Impact Level]]&amp;"-"&amp;RiskRegister[[#This Row],[Residual Likelihood Level]]</f>
        <v>-- Select Impact ----- Select Likelihood --</v>
      </c>
      <c r="AL510" s="22" t="str">
        <f t="shared" si="14"/>
        <v>Error</v>
      </c>
      <c r="AM510" s="22" t="str">
        <f>IF(RiskRegister[[#This Row],[Risk Status]]="Closed",RiskRegister[[#This Row],[Residual Impact Level]],RiskRegister[[#This Row],[Inherent Impact Level]])</f>
        <v>-- Select Impact --</v>
      </c>
      <c r="AN510" s="22" t="str">
        <f>IF(RiskRegister[[#This Row],[Risk Status]]="Closed",RiskRegister[[#This Row],[Residual Likelihood Level]],RiskRegister[[#This Row],[Inherent Likelihood Level]])</f>
        <v>-- Select Likelihood --</v>
      </c>
      <c r="AO510" s="22" t="str">
        <f>IF(RiskRegister[[#This Row],[Risk Status]]="Closed",RiskRegister[[#This Row],[Residual-I-L-Combo]],RiskRegister[[#This Row],[Inherent-I-L-Combo]])</f>
        <v>-- Select Impact ----- Select Likelihood --</v>
      </c>
      <c r="AP510" s="22" t="str">
        <f t="shared" si="15"/>
        <v>-- Error --</v>
      </c>
    </row>
    <row r="511" spans="1:42" s="18" customFormat="1" ht="64" x14ac:dyDescent="0.2">
      <c r="A511" s="18">
        <v>508</v>
      </c>
      <c r="G511" s="18" t="s">
        <v>87</v>
      </c>
      <c r="I511" s="18" t="s">
        <v>85</v>
      </c>
      <c r="L511" s="18" t="s">
        <v>112</v>
      </c>
      <c r="M511" s="19" t="str">
        <f>VLOOKUP(RiskRegister[[#This Row],[Inherent Impact Level]],'Rating factors'!$F$4:$G$9,2,FALSE)</f>
        <v>--- Error ---</v>
      </c>
      <c r="N511" s="18" t="s">
        <v>89</v>
      </c>
      <c r="O511" s="19" t="str">
        <f>VLOOKUP(RiskRegister[[#This Row],[Inherent Likelihood Level]],'Rating factors'!$F$16:$G$21,2,FALSE)</f>
        <v>--- Error ---</v>
      </c>
      <c r="P511" s="19" t="str">
        <f>IFERROR(VLOOKUP(RiskRegister[[#This Row],[Inherent Risk Rating]],'Rating factors'!$F$30:$G$44,2,FALSE),"-- Error --")</f>
        <v>-- Error --</v>
      </c>
      <c r="Q511" s="19" t="str">
        <f>IFERROR(RiskRegister[[#This Row],[Inherent Impact Rating]]*RiskRegister[[#This Row],[Inherent Likelihood Rating]],"-- Error --")</f>
        <v>-- Error --</v>
      </c>
      <c r="R511" s="18" t="s">
        <v>111</v>
      </c>
      <c r="T511" s="18" t="s">
        <v>112</v>
      </c>
      <c r="U511" s="19" t="str">
        <f>VLOOKUP(RiskRegister[[#This Row],[Residual Impact Level]],'Rating factors'!$F$4:$G$9,2,FALSE)</f>
        <v>--- Error ---</v>
      </c>
      <c r="V511" s="18" t="s">
        <v>89</v>
      </c>
      <c r="W511" s="19" t="str">
        <f>VLOOKUP(RiskRegister[[#This Row],[Residual Likelihood Level]],'Rating factors'!$F$16:$G$21,2,FALSE)</f>
        <v>--- Error ---</v>
      </c>
      <c r="X511" s="19" t="str">
        <f>IFERROR(VLOOKUP(RiskRegister[[#This Row],[Residual Risk Rating]],'Rating factors'!$F$30:$G$44,2,FALSE),"-- Error --")</f>
        <v>-- Error --</v>
      </c>
      <c r="Y511" s="19" t="str">
        <f>IFERROR(RiskRegister[[#This Row],[Residual Impact Rating]]*RiskRegister[[#This Row],[Residual Likelihood Rating]],"-- Error --")</f>
        <v>-- Error --</v>
      </c>
      <c r="Z511" s="18" t="s">
        <v>113</v>
      </c>
      <c r="AB511" s="61"/>
      <c r="AD511" s="22" t="str">
        <f ca="1">IF(ISBLANK(RiskRegister[[#This Row],[Risk Due Date]]), "Missing Risk Due Date", IF(RiskRegister[[#This Row],[Risk Due Date]] &lt; TODAY(), "Overdue", "Not Overdue"))</f>
        <v>Missing Risk Due Date</v>
      </c>
      <c r="AF511" s="22" t="str">
        <f>IF(ISBLANK(RiskRegister[[#This Row],[Risk Due Date]]), "Missing Risk Due Date", TEXT(RiskRegister[[#This Row],[Risk Due Date]], "YYYY-MM"))</f>
        <v>Missing Risk Due Date</v>
      </c>
      <c r="AG511" s="22" t="str">
        <f>IF(RiskRegister[[#This Row],[Created Date]]="","Created Date missing",(TEXT(RiskRegister[[#This Row],[Created Date]],"mmm") &amp; "-" &amp; YEAR(RiskRegister[[#This Row],[Created Date]])))</f>
        <v>Created Date missing</v>
      </c>
      <c r="AH511" s="79">
        <f>IF(RiskRegister[[#This Row],[Risk Status]]="Closed",RiskRegister[[#This Row],[Risk Close Date]],RiskRegister[[#This Row],[Risk Due Date]])</f>
        <v>0</v>
      </c>
      <c r="AI511" s="79">
        <f>IF(RiskRegister[[#This Row],[Risk-Change-Date]]=0,DATE(2030,1,1),RiskRegister[[#This Row],[Risk-Change-Date]])</f>
        <v>47484</v>
      </c>
      <c r="AJ511" s="22" t="str">
        <f>RiskRegister[[#This Row],[Inherent Impact Level]]&amp;"-"&amp;RiskRegister[[#This Row],[Inherent Likelihood Level]]</f>
        <v>-- Select Impact ----- Select Likelihood --</v>
      </c>
      <c r="AK511" s="22" t="str">
        <f>RiskRegister[[#This Row],[Residual Impact Level]]&amp;"-"&amp;RiskRegister[[#This Row],[Residual Likelihood Level]]</f>
        <v>-- Select Impact ----- Select Likelihood --</v>
      </c>
      <c r="AL511" s="22" t="str">
        <f t="shared" si="14"/>
        <v>Error</v>
      </c>
      <c r="AM511" s="22" t="str">
        <f>IF(RiskRegister[[#This Row],[Risk Status]]="Closed",RiskRegister[[#This Row],[Residual Impact Level]],RiskRegister[[#This Row],[Inherent Impact Level]])</f>
        <v>-- Select Impact --</v>
      </c>
      <c r="AN511" s="22" t="str">
        <f>IF(RiskRegister[[#This Row],[Risk Status]]="Closed",RiskRegister[[#This Row],[Residual Likelihood Level]],RiskRegister[[#This Row],[Inherent Likelihood Level]])</f>
        <v>-- Select Likelihood --</v>
      </c>
      <c r="AO511" s="22" t="str">
        <f>IF(RiskRegister[[#This Row],[Risk Status]]="Closed",RiskRegister[[#This Row],[Residual-I-L-Combo]],RiskRegister[[#This Row],[Inherent-I-L-Combo]])</f>
        <v>-- Select Impact ----- Select Likelihood --</v>
      </c>
      <c r="AP511" s="22" t="str">
        <f t="shared" si="15"/>
        <v>-- Error --</v>
      </c>
    </row>
    <row r="512" spans="1:42" s="18" customFormat="1" ht="64" x14ac:dyDescent="0.2">
      <c r="A512" s="18">
        <v>509</v>
      </c>
      <c r="G512" s="18" t="s">
        <v>87</v>
      </c>
      <c r="I512" s="18" t="s">
        <v>85</v>
      </c>
      <c r="L512" s="18" t="s">
        <v>112</v>
      </c>
      <c r="M512" s="19" t="str">
        <f>VLOOKUP(RiskRegister[[#This Row],[Inherent Impact Level]],'Rating factors'!$F$4:$G$9,2,FALSE)</f>
        <v>--- Error ---</v>
      </c>
      <c r="N512" s="18" t="s">
        <v>89</v>
      </c>
      <c r="O512" s="19" t="str">
        <f>VLOOKUP(RiskRegister[[#This Row],[Inherent Likelihood Level]],'Rating factors'!$F$16:$G$21,2,FALSE)</f>
        <v>--- Error ---</v>
      </c>
      <c r="P512" s="19" t="str">
        <f>IFERROR(VLOOKUP(RiskRegister[[#This Row],[Inherent Risk Rating]],'Rating factors'!$F$30:$G$44,2,FALSE),"-- Error --")</f>
        <v>-- Error --</v>
      </c>
      <c r="Q512" s="19" t="str">
        <f>IFERROR(RiskRegister[[#This Row],[Inherent Impact Rating]]*RiskRegister[[#This Row],[Inherent Likelihood Rating]],"-- Error --")</f>
        <v>-- Error --</v>
      </c>
      <c r="R512" s="18" t="s">
        <v>111</v>
      </c>
      <c r="T512" s="18" t="s">
        <v>112</v>
      </c>
      <c r="U512" s="19" t="str">
        <f>VLOOKUP(RiskRegister[[#This Row],[Residual Impact Level]],'Rating factors'!$F$4:$G$9,2,FALSE)</f>
        <v>--- Error ---</v>
      </c>
      <c r="V512" s="18" t="s">
        <v>89</v>
      </c>
      <c r="W512" s="19" t="str">
        <f>VLOOKUP(RiskRegister[[#This Row],[Residual Likelihood Level]],'Rating factors'!$F$16:$G$21,2,FALSE)</f>
        <v>--- Error ---</v>
      </c>
      <c r="X512" s="19" t="str">
        <f>IFERROR(VLOOKUP(RiskRegister[[#This Row],[Residual Risk Rating]],'Rating factors'!$F$30:$G$44,2,FALSE),"-- Error --")</f>
        <v>-- Error --</v>
      </c>
      <c r="Y512" s="19" t="str">
        <f>IFERROR(RiskRegister[[#This Row],[Residual Impact Rating]]*RiskRegister[[#This Row],[Residual Likelihood Rating]],"-- Error --")</f>
        <v>-- Error --</v>
      </c>
      <c r="Z512" s="18" t="s">
        <v>113</v>
      </c>
      <c r="AB512" s="61"/>
      <c r="AD512" s="22" t="str">
        <f ca="1">IF(ISBLANK(RiskRegister[[#This Row],[Risk Due Date]]), "Missing Risk Due Date", IF(RiskRegister[[#This Row],[Risk Due Date]] &lt; TODAY(), "Overdue", "Not Overdue"))</f>
        <v>Missing Risk Due Date</v>
      </c>
      <c r="AF512" s="22" t="str">
        <f>IF(ISBLANK(RiskRegister[[#This Row],[Risk Due Date]]), "Missing Risk Due Date", TEXT(RiskRegister[[#This Row],[Risk Due Date]], "YYYY-MM"))</f>
        <v>Missing Risk Due Date</v>
      </c>
      <c r="AG512" s="22" t="str">
        <f>IF(RiskRegister[[#This Row],[Created Date]]="","Created Date missing",(TEXT(RiskRegister[[#This Row],[Created Date]],"mmm") &amp; "-" &amp; YEAR(RiskRegister[[#This Row],[Created Date]])))</f>
        <v>Created Date missing</v>
      </c>
      <c r="AH512" s="79">
        <f>IF(RiskRegister[[#This Row],[Risk Status]]="Closed",RiskRegister[[#This Row],[Risk Close Date]],RiskRegister[[#This Row],[Risk Due Date]])</f>
        <v>0</v>
      </c>
      <c r="AI512" s="79">
        <f>IF(RiskRegister[[#This Row],[Risk-Change-Date]]=0,DATE(2030,1,1),RiskRegister[[#This Row],[Risk-Change-Date]])</f>
        <v>47484</v>
      </c>
      <c r="AJ512" s="22" t="str">
        <f>RiskRegister[[#This Row],[Inherent Impact Level]]&amp;"-"&amp;RiskRegister[[#This Row],[Inherent Likelihood Level]]</f>
        <v>-- Select Impact ----- Select Likelihood --</v>
      </c>
      <c r="AK512" s="22" t="str">
        <f>RiskRegister[[#This Row],[Residual Impact Level]]&amp;"-"&amp;RiskRegister[[#This Row],[Residual Likelihood Level]]</f>
        <v>-- Select Impact ----- Select Likelihood --</v>
      </c>
      <c r="AL512" s="22" t="str">
        <f t="shared" si="14"/>
        <v>Error</v>
      </c>
      <c r="AM512" s="22" t="str">
        <f>IF(RiskRegister[[#This Row],[Risk Status]]="Closed",RiskRegister[[#This Row],[Residual Impact Level]],RiskRegister[[#This Row],[Inherent Impact Level]])</f>
        <v>-- Select Impact --</v>
      </c>
      <c r="AN512" s="22" t="str">
        <f>IF(RiskRegister[[#This Row],[Risk Status]]="Closed",RiskRegister[[#This Row],[Residual Likelihood Level]],RiskRegister[[#This Row],[Inherent Likelihood Level]])</f>
        <v>-- Select Likelihood --</v>
      </c>
      <c r="AO512" s="22" t="str">
        <f>IF(RiskRegister[[#This Row],[Risk Status]]="Closed",RiskRegister[[#This Row],[Residual-I-L-Combo]],RiskRegister[[#This Row],[Inherent-I-L-Combo]])</f>
        <v>-- Select Impact ----- Select Likelihood --</v>
      </c>
      <c r="AP512" s="22" t="str">
        <f t="shared" si="15"/>
        <v>-- Error --</v>
      </c>
    </row>
    <row r="513" spans="1:42" s="18" customFormat="1" ht="64" x14ac:dyDescent="0.2">
      <c r="A513" s="18">
        <v>510</v>
      </c>
      <c r="G513" s="18" t="s">
        <v>87</v>
      </c>
      <c r="I513" s="18" t="s">
        <v>85</v>
      </c>
      <c r="L513" s="18" t="s">
        <v>112</v>
      </c>
      <c r="M513" s="19" t="str">
        <f>VLOOKUP(RiskRegister[[#This Row],[Inherent Impact Level]],'Rating factors'!$F$4:$G$9,2,FALSE)</f>
        <v>--- Error ---</v>
      </c>
      <c r="N513" s="18" t="s">
        <v>89</v>
      </c>
      <c r="O513" s="19" t="str">
        <f>VLOOKUP(RiskRegister[[#This Row],[Inherent Likelihood Level]],'Rating factors'!$F$16:$G$21,2,FALSE)</f>
        <v>--- Error ---</v>
      </c>
      <c r="P513" s="19" t="str">
        <f>IFERROR(VLOOKUP(RiskRegister[[#This Row],[Inherent Risk Rating]],'Rating factors'!$F$30:$G$44,2,FALSE),"-- Error --")</f>
        <v>-- Error --</v>
      </c>
      <c r="Q513" s="19" t="str">
        <f>IFERROR(RiskRegister[[#This Row],[Inherent Impact Rating]]*RiskRegister[[#This Row],[Inherent Likelihood Rating]],"-- Error --")</f>
        <v>-- Error --</v>
      </c>
      <c r="R513" s="18" t="s">
        <v>111</v>
      </c>
      <c r="T513" s="18" t="s">
        <v>112</v>
      </c>
      <c r="U513" s="19" t="str">
        <f>VLOOKUP(RiskRegister[[#This Row],[Residual Impact Level]],'Rating factors'!$F$4:$G$9,2,FALSE)</f>
        <v>--- Error ---</v>
      </c>
      <c r="V513" s="18" t="s">
        <v>89</v>
      </c>
      <c r="W513" s="19" t="str">
        <f>VLOOKUP(RiskRegister[[#This Row],[Residual Likelihood Level]],'Rating factors'!$F$16:$G$21,2,FALSE)</f>
        <v>--- Error ---</v>
      </c>
      <c r="X513" s="19" t="str">
        <f>IFERROR(VLOOKUP(RiskRegister[[#This Row],[Residual Risk Rating]],'Rating factors'!$F$30:$G$44,2,FALSE),"-- Error --")</f>
        <v>-- Error --</v>
      </c>
      <c r="Y513" s="19" t="str">
        <f>IFERROR(RiskRegister[[#This Row],[Residual Impact Rating]]*RiskRegister[[#This Row],[Residual Likelihood Rating]],"-- Error --")</f>
        <v>-- Error --</v>
      </c>
      <c r="Z513" s="18" t="s">
        <v>113</v>
      </c>
      <c r="AB513" s="61"/>
      <c r="AD513" s="22" t="str">
        <f ca="1">IF(ISBLANK(RiskRegister[[#This Row],[Risk Due Date]]), "Missing Risk Due Date", IF(RiskRegister[[#This Row],[Risk Due Date]] &lt; TODAY(), "Overdue", "Not Overdue"))</f>
        <v>Missing Risk Due Date</v>
      </c>
      <c r="AF513" s="22" t="str">
        <f>IF(ISBLANK(RiskRegister[[#This Row],[Risk Due Date]]), "Missing Risk Due Date", TEXT(RiskRegister[[#This Row],[Risk Due Date]], "YYYY-MM"))</f>
        <v>Missing Risk Due Date</v>
      </c>
      <c r="AG513" s="22" t="str">
        <f>IF(RiskRegister[[#This Row],[Created Date]]="","Created Date missing",(TEXT(RiskRegister[[#This Row],[Created Date]],"mmm") &amp; "-" &amp; YEAR(RiskRegister[[#This Row],[Created Date]])))</f>
        <v>Created Date missing</v>
      </c>
      <c r="AH513" s="79">
        <f>IF(RiskRegister[[#This Row],[Risk Status]]="Closed",RiskRegister[[#This Row],[Risk Close Date]],RiskRegister[[#This Row],[Risk Due Date]])</f>
        <v>0</v>
      </c>
      <c r="AI513" s="79">
        <f>IF(RiskRegister[[#This Row],[Risk-Change-Date]]=0,DATE(2030,1,1),RiskRegister[[#This Row],[Risk-Change-Date]])</f>
        <v>47484</v>
      </c>
      <c r="AJ513" s="22" t="str">
        <f>RiskRegister[[#This Row],[Inherent Impact Level]]&amp;"-"&amp;RiskRegister[[#This Row],[Inherent Likelihood Level]]</f>
        <v>-- Select Impact ----- Select Likelihood --</v>
      </c>
      <c r="AK513" s="22" t="str">
        <f>RiskRegister[[#This Row],[Residual Impact Level]]&amp;"-"&amp;RiskRegister[[#This Row],[Residual Likelihood Level]]</f>
        <v>-- Select Impact ----- Select Likelihood --</v>
      </c>
      <c r="AL513" s="22" t="str">
        <f t="shared" si="14"/>
        <v>Error</v>
      </c>
      <c r="AM513" s="22" t="str">
        <f>IF(RiskRegister[[#This Row],[Risk Status]]="Closed",RiskRegister[[#This Row],[Residual Impact Level]],RiskRegister[[#This Row],[Inherent Impact Level]])</f>
        <v>-- Select Impact --</v>
      </c>
      <c r="AN513" s="22" t="str">
        <f>IF(RiskRegister[[#This Row],[Risk Status]]="Closed",RiskRegister[[#This Row],[Residual Likelihood Level]],RiskRegister[[#This Row],[Inherent Likelihood Level]])</f>
        <v>-- Select Likelihood --</v>
      </c>
      <c r="AO513" s="22" t="str">
        <f>IF(RiskRegister[[#This Row],[Risk Status]]="Closed",RiskRegister[[#This Row],[Residual-I-L-Combo]],RiskRegister[[#This Row],[Inherent-I-L-Combo]])</f>
        <v>-- Select Impact ----- Select Likelihood --</v>
      </c>
      <c r="AP513" s="22" t="str">
        <f t="shared" si="15"/>
        <v>-- Error --</v>
      </c>
    </row>
    <row r="514" spans="1:42" s="18" customFormat="1" ht="64" x14ac:dyDescent="0.2">
      <c r="A514" s="18">
        <v>511</v>
      </c>
      <c r="G514" s="18" t="s">
        <v>87</v>
      </c>
      <c r="I514" s="18" t="s">
        <v>85</v>
      </c>
      <c r="L514" s="18" t="s">
        <v>112</v>
      </c>
      <c r="M514" s="19" t="str">
        <f>VLOOKUP(RiskRegister[[#This Row],[Inherent Impact Level]],'Rating factors'!$F$4:$G$9,2,FALSE)</f>
        <v>--- Error ---</v>
      </c>
      <c r="N514" s="18" t="s">
        <v>89</v>
      </c>
      <c r="O514" s="19" t="str">
        <f>VLOOKUP(RiskRegister[[#This Row],[Inherent Likelihood Level]],'Rating factors'!$F$16:$G$21,2,FALSE)</f>
        <v>--- Error ---</v>
      </c>
      <c r="P514" s="19" t="str">
        <f>IFERROR(VLOOKUP(RiskRegister[[#This Row],[Inherent Risk Rating]],'Rating factors'!$F$30:$G$44,2,FALSE),"-- Error --")</f>
        <v>-- Error --</v>
      </c>
      <c r="Q514" s="19" t="str">
        <f>IFERROR(RiskRegister[[#This Row],[Inherent Impact Rating]]*RiskRegister[[#This Row],[Inherent Likelihood Rating]],"-- Error --")</f>
        <v>-- Error --</v>
      </c>
      <c r="R514" s="18" t="s">
        <v>111</v>
      </c>
      <c r="T514" s="18" t="s">
        <v>112</v>
      </c>
      <c r="U514" s="19" t="str">
        <f>VLOOKUP(RiskRegister[[#This Row],[Residual Impact Level]],'Rating factors'!$F$4:$G$9,2,FALSE)</f>
        <v>--- Error ---</v>
      </c>
      <c r="V514" s="18" t="s">
        <v>89</v>
      </c>
      <c r="W514" s="19" t="str">
        <f>VLOOKUP(RiskRegister[[#This Row],[Residual Likelihood Level]],'Rating factors'!$F$16:$G$21,2,FALSE)</f>
        <v>--- Error ---</v>
      </c>
      <c r="X514" s="19" t="str">
        <f>IFERROR(VLOOKUP(RiskRegister[[#This Row],[Residual Risk Rating]],'Rating factors'!$F$30:$G$44,2,FALSE),"-- Error --")</f>
        <v>-- Error --</v>
      </c>
      <c r="Y514" s="19" t="str">
        <f>IFERROR(RiskRegister[[#This Row],[Residual Impact Rating]]*RiskRegister[[#This Row],[Residual Likelihood Rating]],"-- Error --")</f>
        <v>-- Error --</v>
      </c>
      <c r="Z514" s="18" t="s">
        <v>113</v>
      </c>
      <c r="AB514" s="61"/>
      <c r="AD514" s="22" t="str">
        <f ca="1">IF(ISBLANK(RiskRegister[[#This Row],[Risk Due Date]]), "Missing Risk Due Date", IF(RiskRegister[[#This Row],[Risk Due Date]] &lt; TODAY(), "Overdue", "Not Overdue"))</f>
        <v>Missing Risk Due Date</v>
      </c>
      <c r="AF514" s="22" t="str">
        <f>IF(ISBLANK(RiskRegister[[#This Row],[Risk Due Date]]), "Missing Risk Due Date", TEXT(RiskRegister[[#This Row],[Risk Due Date]], "YYYY-MM"))</f>
        <v>Missing Risk Due Date</v>
      </c>
      <c r="AG514" s="22" t="str">
        <f>IF(RiskRegister[[#This Row],[Created Date]]="","Created Date missing",(TEXT(RiskRegister[[#This Row],[Created Date]],"mmm") &amp; "-" &amp; YEAR(RiskRegister[[#This Row],[Created Date]])))</f>
        <v>Created Date missing</v>
      </c>
      <c r="AH514" s="79">
        <f>IF(RiskRegister[[#This Row],[Risk Status]]="Closed",RiskRegister[[#This Row],[Risk Close Date]],RiskRegister[[#This Row],[Risk Due Date]])</f>
        <v>0</v>
      </c>
      <c r="AI514" s="79">
        <f>IF(RiskRegister[[#This Row],[Risk-Change-Date]]=0,DATE(2030,1,1),RiskRegister[[#This Row],[Risk-Change-Date]])</f>
        <v>47484</v>
      </c>
      <c r="AJ514" s="22" t="str">
        <f>RiskRegister[[#This Row],[Inherent Impact Level]]&amp;"-"&amp;RiskRegister[[#This Row],[Inherent Likelihood Level]]</f>
        <v>-- Select Impact ----- Select Likelihood --</v>
      </c>
      <c r="AK514" s="22" t="str">
        <f>RiskRegister[[#This Row],[Residual Impact Level]]&amp;"-"&amp;RiskRegister[[#This Row],[Residual Likelihood Level]]</f>
        <v>-- Select Impact ----- Select Likelihood --</v>
      </c>
      <c r="AL514" s="22" t="str">
        <f t="shared" si="14"/>
        <v>Error</v>
      </c>
      <c r="AM514" s="22" t="str">
        <f>IF(RiskRegister[[#This Row],[Risk Status]]="Closed",RiskRegister[[#This Row],[Residual Impact Level]],RiskRegister[[#This Row],[Inherent Impact Level]])</f>
        <v>-- Select Impact --</v>
      </c>
      <c r="AN514" s="22" t="str">
        <f>IF(RiskRegister[[#This Row],[Risk Status]]="Closed",RiskRegister[[#This Row],[Residual Likelihood Level]],RiskRegister[[#This Row],[Inherent Likelihood Level]])</f>
        <v>-- Select Likelihood --</v>
      </c>
      <c r="AO514" s="22" t="str">
        <f>IF(RiskRegister[[#This Row],[Risk Status]]="Closed",RiskRegister[[#This Row],[Residual-I-L-Combo]],RiskRegister[[#This Row],[Inherent-I-L-Combo]])</f>
        <v>-- Select Impact ----- Select Likelihood --</v>
      </c>
      <c r="AP514" s="22" t="str">
        <f t="shared" si="15"/>
        <v>-- Error --</v>
      </c>
    </row>
    <row r="515" spans="1:42" s="18" customFormat="1" ht="64" x14ac:dyDescent="0.2">
      <c r="A515" s="18">
        <v>512</v>
      </c>
      <c r="G515" s="18" t="s">
        <v>87</v>
      </c>
      <c r="I515" s="18" t="s">
        <v>85</v>
      </c>
      <c r="L515" s="18" t="s">
        <v>112</v>
      </c>
      <c r="M515" s="19" t="str">
        <f>VLOOKUP(RiskRegister[[#This Row],[Inherent Impact Level]],'Rating factors'!$F$4:$G$9,2,FALSE)</f>
        <v>--- Error ---</v>
      </c>
      <c r="N515" s="18" t="s">
        <v>89</v>
      </c>
      <c r="O515" s="19" t="str">
        <f>VLOOKUP(RiskRegister[[#This Row],[Inherent Likelihood Level]],'Rating factors'!$F$16:$G$21,2,FALSE)</f>
        <v>--- Error ---</v>
      </c>
      <c r="P515" s="19" t="str">
        <f>IFERROR(VLOOKUP(RiskRegister[[#This Row],[Inherent Risk Rating]],'Rating factors'!$F$30:$G$44,2,FALSE),"-- Error --")</f>
        <v>-- Error --</v>
      </c>
      <c r="Q515" s="19" t="str">
        <f>IFERROR(RiskRegister[[#This Row],[Inherent Impact Rating]]*RiskRegister[[#This Row],[Inherent Likelihood Rating]],"-- Error --")</f>
        <v>-- Error --</v>
      </c>
      <c r="R515" s="18" t="s">
        <v>111</v>
      </c>
      <c r="T515" s="18" t="s">
        <v>112</v>
      </c>
      <c r="U515" s="19" t="str">
        <f>VLOOKUP(RiskRegister[[#This Row],[Residual Impact Level]],'Rating factors'!$F$4:$G$9,2,FALSE)</f>
        <v>--- Error ---</v>
      </c>
      <c r="V515" s="18" t="s">
        <v>89</v>
      </c>
      <c r="W515" s="19" t="str">
        <f>VLOOKUP(RiskRegister[[#This Row],[Residual Likelihood Level]],'Rating factors'!$F$16:$G$21,2,FALSE)</f>
        <v>--- Error ---</v>
      </c>
      <c r="X515" s="19" t="str">
        <f>IFERROR(VLOOKUP(RiskRegister[[#This Row],[Residual Risk Rating]],'Rating factors'!$F$30:$G$44,2,FALSE),"-- Error --")</f>
        <v>-- Error --</v>
      </c>
      <c r="Y515" s="19" t="str">
        <f>IFERROR(RiskRegister[[#This Row],[Residual Impact Rating]]*RiskRegister[[#This Row],[Residual Likelihood Rating]],"-- Error --")</f>
        <v>-- Error --</v>
      </c>
      <c r="Z515" s="18" t="s">
        <v>113</v>
      </c>
      <c r="AB515" s="61"/>
      <c r="AD515" s="22" t="str">
        <f ca="1">IF(ISBLANK(RiskRegister[[#This Row],[Risk Due Date]]), "Missing Risk Due Date", IF(RiskRegister[[#This Row],[Risk Due Date]] &lt; TODAY(), "Overdue", "Not Overdue"))</f>
        <v>Missing Risk Due Date</v>
      </c>
      <c r="AF515" s="22" t="str">
        <f>IF(ISBLANK(RiskRegister[[#This Row],[Risk Due Date]]), "Missing Risk Due Date", TEXT(RiskRegister[[#This Row],[Risk Due Date]], "YYYY-MM"))</f>
        <v>Missing Risk Due Date</v>
      </c>
      <c r="AG515" s="22" t="str">
        <f>IF(RiskRegister[[#This Row],[Created Date]]="","Created Date missing",(TEXT(RiskRegister[[#This Row],[Created Date]],"mmm") &amp; "-" &amp; YEAR(RiskRegister[[#This Row],[Created Date]])))</f>
        <v>Created Date missing</v>
      </c>
      <c r="AH515" s="79">
        <f>IF(RiskRegister[[#This Row],[Risk Status]]="Closed",RiskRegister[[#This Row],[Risk Close Date]],RiskRegister[[#This Row],[Risk Due Date]])</f>
        <v>0</v>
      </c>
      <c r="AI515" s="79">
        <f>IF(RiskRegister[[#This Row],[Risk-Change-Date]]=0,DATE(2030,1,1),RiskRegister[[#This Row],[Risk-Change-Date]])</f>
        <v>47484</v>
      </c>
      <c r="AJ515" s="22" t="str">
        <f>RiskRegister[[#This Row],[Inherent Impact Level]]&amp;"-"&amp;RiskRegister[[#This Row],[Inherent Likelihood Level]]</f>
        <v>-- Select Impact ----- Select Likelihood --</v>
      </c>
      <c r="AK515" s="22" t="str">
        <f>RiskRegister[[#This Row],[Residual Impact Level]]&amp;"-"&amp;RiskRegister[[#This Row],[Residual Likelihood Level]]</f>
        <v>-- Select Impact ----- Select Likelihood --</v>
      </c>
      <c r="AL515" s="22" t="str">
        <f t="shared" si="14"/>
        <v>Error</v>
      </c>
      <c r="AM515" s="22" t="str">
        <f>IF(RiskRegister[[#This Row],[Risk Status]]="Closed",RiskRegister[[#This Row],[Residual Impact Level]],RiskRegister[[#This Row],[Inherent Impact Level]])</f>
        <v>-- Select Impact --</v>
      </c>
      <c r="AN515" s="22" t="str">
        <f>IF(RiskRegister[[#This Row],[Risk Status]]="Closed",RiskRegister[[#This Row],[Residual Likelihood Level]],RiskRegister[[#This Row],[Inherent Likelihood Level]])</f>
        <v>-- Select Likelihood --</v>
      </c>
      <c r="AO515" s="22" t="str">
        <f>IF(RiskRegister[[#This Row],[Risk Status]]="Closed",RiskRegister[[#This Row],[Residual-I-L-Combo]],RiskRegister[[#This Row],[Inherent-I-L-Combo]])</f>
        <v>-- Select Impact ----- Select Likelihood --</v>
      </c>
      <c r="AP515" s="22" t="str">
        <f t="shared" si="15"/>
        <v>-- Error --</v>
      </c>
    </row>
    <row r="516" spans="1:42" s="18" customFormat="1" ht="64" x14ac:dyDescent="0.2">
      <c r="A516" s="18">
        <v>513</v>
      </c>
      <c r="G516" s="18" t="s">
        <v>87</v>
      </c>
      <c r="I516" s="18" t="s">
        <v>85</v>
      </c>
      <c r="L516" s="18" t="s">
        <v>112</v>
      </c>
      <c r="M516" s="19" t="str">
        <f>VLOOKUP(RiskRegister[[#This Row],[Inherent Impact Level]],'Rating factors'!$F$4:$G$9,2,FALSE)</f>
        <v>--- Error ---</v>
      </c>
      <c r="N516" s="18" t="s">
        <v>89</v>
      </c>
      <c r="O516" s="19" t="str">
        <f>VLOOKUP(RiskRegister[[#This Row],[Inherent Likelihood Level]],'Rating factors'!$F$16:$G$21,2,FALSE)</f>
        <v>--- Error ---</v>
      </c>
      <c r="P516" s="19" t="str">
        <f>IFERROR(VLOOKUP(RiskRegister[[#This Row],[Inherent Risk Rating]],'Rating factors'!$F$30:$G$44,2,FALSE),"-- Error --")</f>
        <v>-- Error --</v>
      </c>
      <c r="Q516" s="19" t="str">
        <f>IFERROR(RiskRegister[[#This Row],[Inherent Impact Rating]]*RiskRegister[[#This Row],[Inherent Likelihood Rating]],"-- Error --")</f>
        <v>-- Error --</v>
      </c>
      <c r="R516" s="18" t="s">
        <v>111</v>
      </c>
      <c r="T516" s="18" t="s">
        <v>112</v>
      </c>
      <c r="U516" s="19" t="str">
        <f>VLOOKUP(RiskRegister[[#This Row],[Residual Impact Level]],'Rating factors'!$F$4:$G$9,2,FALSE)</f>
        <v>--- Error ---</v>
      </c>
      <c r="V516" s="18" t="s">
        <v>89</v>
      </c>
      <c r="W516" s="19" t="str">
        <f>VLOOKUP(RiskRegister[[#This Row],[Residual Likelihood Level]],'Rating factors'!$F$16:$G$21,2,FALSE)</f>
        <v>--- Error ---</v>
      </c>
      <c r="X516" s="19" t="str">
        <f>IFERROR(VLOOKUP(RiskRegister[[#This Row],[Residual Risk Rating]],'Rating factors'!$F$30:$G$44,2,FALSE),"-- Error --")</f>
        <v>-- Error --</v>
      </c>
      <c r="Y516" s="19" t="str">
        <f>IFERROR(RiskRegister[[#This Row],[Residual Impact Rating]]*RiskRegister[[#This Row],[Residual Likelihood Rating]],"-- Error --")</f>
        <v>-- Error --</v>
      </c>
      <c r="Z516" s="18" t="s">
        <v>113</v>
      </c>
      <c r="AB516" s="61"/>
      <c r="AD516" s="22" t="str">
        <f ca="1">IF(ISBLANK(RiskRegister[[#This Row],[Risk Due Date]]), "Missing Risk Due Date", IF(RiskRegister[[#This Row],[Risk Due Date]] &lt; TODAY(), "Overdue", "Not Overdue"))</f>
        <v>Missing Risk Due Date</v>
      </c>
      <c r="AF516" s="22" t="str">
        <f>IF(ISBLANK(RiskRegister[[#This Row],[Risk Due Date]]), "Missing Risk Due Date", TEXT(RiskRegister[[#This Row],[Risk Due Date]], "YYYY-MM"))</f>
        <v>Missing Risk Due Date</v>
      </c>
      <c r="AG516" s="22" t="str">
        <f>IF(RiskRegister[[#This Row],[Created Date]]="","Created Date missing",(TEXT(RiskRegister[[#This Row],[Created Date]],"mmm") &amp; "-" &amp; YEAR(RiskRegister[[#This Row],[Created Date]])))</f>
        <v>Created Date missing</v>
      </c>
      <c r="AH516" s="79">
        <f>IF(RiskRegister[[#This Row],[Risk Status]]="Closed",RiskRegister[[#This Row],[Risk Close Date]],RiskRegister[[#This Row],[Risk Due Date]])</f>
        <v>0</v>
      </c>
      <c r="AI516" s="79">
        <f>IF(RiskRegister[[#This Row],[Risk-Change-Date]]=0,DATE(2030,1,1),RiskRegister[[#This Row],[Risk-Change-Date]])</f>
        <v>47484</v>
      </c>
      <c r="AJ516" s="22" t="str">
        <f>RiskRegister[[#This Row],[Inherent Impact Level]]&amp;"-"&amp;RiskRegister[[#This Row],[Inherent Likelihood Level]]</f>
        <v>-- Select Impact ----- Select Likelihood --</v>
      </c>
      <c r="AK516" s="22" t="str">
        <f>RiskRegister[[#This Row],[Residual Impact Level]]&amp;"-"&amp;RiskRegister[[#This Row],[Residual Likelihood Level]]</f>
        <v>-- Select Impact ----- Select Likelihood --</v>
      </c>
      <c r="AL516" s="22" t="str">
        <f t="shared" ref="AL516:AL579" si="16">IF(OR(R516="-- Select Risk Response --", Z516="-- Select Risk Status --"), "Error", IF(AND(Z516="Closed", R516="Mitigate"), "Yes", "No"))</f>
        <v>Error</v>
      </c>
      <c r="AM516" s="22" t="str">
        <f>IF(RiskRegister[[#This Row],[Risk Status]]="Closed",RiskRegister[[#This Row],[Residual Impact Level]],RiskRegister[[#This Row],[Inherent Impact Level]])</f>
        <v>-- Select Impact --</v>
      </c>
      <c r="AN516" s="22" t="str">
        <f>IF(RiskRegister[[#This Row],[Risk Status]]="Closed",RiskRegister[[#This Row],[Residual Likelihood Level]],RiskRegister[[#This Row],[Inherent Likelihood Level]])</f>
        <v>-- Select Likelihood --</v>
      </c>
      <c r="AO516" s="22" t="str">
        <f>IF(RiskRegister[[#This Row],[Risk Status]]="Closed",RiskRegister[[#This Row],[Residual-I-L-Combo]],RiskRegister[[#This Row],[Inherent-I-L-Combo]])</f>
        <v>-- Select Impact ----- Select Likelihood --</v>
      </c>
      <c r="AP516" s="22" t="str">
        <f t="shared" ref="AP516:AP579" si="17">IF(Z516="Closed", X516, P516)</f>
        <v>-- Error --</v>
      </c>
    </row>
    <row r="517" spans="1:42" s="18" customFormat="1" ht="64" x14ac:dyDescent="0.2">
      <c r="A517" s="18">
        <v>514</v>
      </c>
      <c r="G517" s="18" t="s">
        <v>87</v>
      </c>
      <c r="I517" s="18" t="s">
        <v>85</v>
      </c>
      <c r="L517" s="18" t="s">
        <v>112</v>
      </c>
      <c r="M517" s="19" t="str">
        <f>VLOOKUP(RiskRegister[[#This Row],[Inherent Impact Level]],'Rating factors'!$F$4:$G$9,2,FALSE)</f>
        <v>--- Error ---</v>
      </c>
      <c r="N517" s="18" t="s">
        <v>89</v>
      </c>
      <c r="O517" s="19" t="str">
        <f>VLOOKUP(RiskRegister[[#This Row],[Inherent Likelihood Level]],'Rating factors'!$F$16:$G$21,2,FALSE)</f>
        <v>--- Error ---</v>
      </c>
      <c r="P517" s="19" t="str">
        <f>IFERROR(VLOOKUP(RiskRegister[[#This Row],[Inherent Risk Rating]],'Rating factors'!$F$30:$G$44,2,FALSE),"-- Error --")</f>
        <v>-- Error --</v>
      </c>
      <c r="Q517" s="19" t="str">
        <f>IFERROR(RiskRegister[[#This Row],[Inherent Impact Rating]]*RiskRegister[[#This Row],[Inherent Likelihood Rating]],"-- Error --")</f>
        <v>-- Error --</v>
      </c>
      <c r="R517" s="18" t="s">
        <v>111</v>
      </c>
      <c r="T517" s="18" t="s">
        <v>112</v>
      </c>
      <c r="U517" s="19" t="str">
        <f>VLOOKUP(RiskRegister[[#This Row],[Residual Impact Level]],'Rating factors'!$F$4:$G$9,2,FALSE)</f>
        <v>--- Error ---</v>
      </c>
      <c r="V517" s="18" t="s">
        <v>89</v>
      </c>
      <c r="W517" s="19" t="str">
        <f>VLOOKUP(RiskRegister[[#This Row],[Residual Likelihood Level]],'Rating factors'!$F$16:$G$21,2,FALSE)</f>
        <v>--- Error ---</v>
      </c>
      <c r="X517" s="19" t="str">
        <f>IFERROR(VLOOKUP(RiskRegister[[#This Row],[Residual Risk Rating]],'Rating factors'!$F$30:$G$44,2,FALSE),"-- Error --")</f>
        <v>-- Error --</v>
      </c>
      <c r="Y517" s="19" t="str">
        <f>IFERROR(RiskRegister[[#This Row],[Residual Impact Rating]]*RiskRegister[[#This Row],[Residual Likelihood Rating]],"-- Error --")</f>
        <v>-- Error --</v>
      </c>
      <c r="Z517" s="18" t="s">
        <v>113</v>
      </c>
      <c r="AB517" s="61"/>
      <c r="AD517" s="22" t="str">
        <f ca="1">IF(ISBLANK(RiskRegister[[#This Row],[Risk Due Date]]), "Missing Risk Due Date", IF(RiskRegister[[#This Row],[Risk Due Date]] &lt; TODAY(), "Overdue", "Not Overdue"))</f>
        <v>Missing Risk Due Date</v>
      </c>
      <c r="AF517" s="22" t="str">
        <f>IF(ISBLANK(RiskRegister[[#This Row],[Risk Due Date]]), "Missing Risk Due Date", TEXT(RiskRegister[[#This Row],[Risk Due Date]], "YYYY-MM"))</f>
        <v>Missing Risk Due Date</v>
      </c>
      <c r="AG517" s="22" t="str">
        <f>IF(RiskRegister[[#This Row],[Created Date]]="","Created Date missing",(TEXT(RiskRegister[[#This Row],[Created Date]],"mmm") &amp; "-" &amp; YEAR(RiskRegister[[#This Row],[Created Date]])))</f>
        <v>Created Date missing</v>
      </c>
      <c r="AH517" s="79">
        <f>IF(RiskRegister[[#This Row],[Risk Status]]="Closed",RiskRegister[[#This Row],[Risk Close Date]],RiskRegister[[#This Row],[Risk Due Date]])</f>
        <v>0</v>
      </c>
      <c r="AI517" s="79">
        <f>IF(RiskRegister[[#This Row],[Risk-Change-Date]]=0,DATE(2030,1,1),RiskRegister[[#This Row],[Risk-Change-Date]])</f>
        <v>47484</v>
      </c>
      <c r="AJ517" s="22" t="str">
        <f>RiskRegister[[#This Row],[Inherent Impact Level]]&amp;"-"&amp;RiskRegister[[#This Row],[Inherent Likelihood Level]]</f>
        <v>-- Select Impact ----- Select Likelihood --</v>
      </c>
      <c r="AK517" s="22" t="str">
        <f>RiskRegister[[#This Row],[Residual Impact Level]]&amp;"-"&amp;RiskRegister[[#This Row],[Residual Likelihood Level]]</f>
        <v>-- Select Impact ----- Select Likelihood --</v>
      </c>
      <c r="AL517" s="22" t="str">
        <f t="shared" si="16"/>
        <v>Error</v>
      </c>
      <c r="AM517" s="22" t="str">
        <f>IF(RiskRegister[[#This Row],[Risk Status]]="Closed",RiskRegister[[#This Row],[Residual Impact Level]],RiskRegister[[#This Row],[Inherent Impact Level]])</f>
        <v>-- Select Impact --</v>
      </c>
      <c r="AN517" s="22" t="str">
        <f>IF(RiskRegister[[#This Row],[Risk Status]]="Closed",RiskRegister[[#This Row],[Residual Likelihood Level]],RiskRegister[[#This Row],[Inherent Likelihood Level]])</f>
        <v>-- Select Likelihood --</v>
      </c>
      <c r="AO517" s="22" t="str">
        <f>IF(RiskRegister[[#This Row],[Risk Status]]="Closed",RiskRegister[[#This Row],[Residual-I-L-Combo]],RiskRegister[[#This Row],[Inherent-I-L-Combo]])</f>
        <v>-- Select Impact ----- Select Likelihood --</v>
      </c>
      <c r="AP517" s="22" t="str">
        <f t="shared" si="17"/>
        <v>-- Error --</v>
      </c>
    </row>
    <row r="518" spans="1:42" s="18" customFormat="1" ht="64" x14ac:dyDescent="0.2">
      <c r="A518" s="18">
        <v>515</v>
      </c>
      <c r="G518" s="18" t="s">
        <v>87</v>
      </c>
      <c r="I518" s="18" t="s">
        <v>85</v>
      </c>
      <c r="L518" s="18" t="s">
        <v>112</v>
      </c>
      <c r="M518" s="19" t="str">
        <f>VLOOKUP(RiskRegister[[#This Row],[Inherent Impact Level]],'Rating factors'!$F$4:$G$9,2,FALSE)</f>
        <v>--- Error ---</v>
      </c>
      <c r="N518" s="18" t="s">
        <v>89</v>
      </c>
      <c r="O518" s="19" t="str">
        <f>VLOOKUP(RiskRegister[[#This Row],[Inherent Likelihood Level]],'Rating factors'!$F$16:$G$21,2,FALSE)</f>
        <v>--- Error ---</v>
      </c>
      <c r="P518" s="19" t="str">
        <f>IFERROR(VLOOKUP(RiskRegister[[#This Row],[Inherent Risk Rating]],'Rating factors'!$F$30:$G$44,2,FALSE),"-- Error --")</f>
        <v>-- Error --</v>
      </c>
      <c r="Q518" s="19" t="str">
        <f>IFERROR(RiskRegister[[#This Row],[Inherent Impact Rating]]*RiskRegister[[#This Row],[Inherent Likelihood Rating]],"-- Error --")</f>
        <v>-- Error --</v>
      </c>
      <c r="R518" s="18" t="s">
        <v>111</v>
      </c>
      <c r="T518" s="18" t="s">
        <v>112</v>
      </c>
      <c r="U518" s="19" t="str">
        <f>VLOOKUP(RiskRegister[[#This Row],[Residual Impact Level]],'Rating factors'!$F$4:$G$9,2,FALSE)</f>
        <v>--- Error ---</v>
      </c>
      <c r="V518" s="18" t="s">
        <v>89</v>
      </c>
      <c r="W518" s="19" t="str">
        <f>VLOOKUP(RiskRegister[[#This Row],[Residual Likelihood Level]],'Rating factors'!$F$16:$G$21,2,FALSE)</f>
        <v>--- Error ---</v>
      </c>
      <c r="X518" s="19" t="str">
        <f>IFERROR(VLOOKUP(RiskRegister[[#This Row],[Residual Risk Rating]],'Rating factors'!$F$30:$G$44,2,FALSE),"-- Error --")</f>
        <v>-- Error --</v>
      </c>
      <c r="Y518" s="19" t="str">
        <f>IFERROR(RiskRegister[[#This Row],[Residual Impact Rating]]*RiskRegister[[#This Row],[Residual Likelihood Rating]],"-- Error --")</f>
        <v>-- Error --</v>
      </c>
      <c r="Z518" s="18" t="s">
        <v>113</v>
      </c>
      <c r="AB518" s="61"/>
      <c r="AD518" s="22" t="str">
        <f ca="1">IF(ISBLANK(RiskRegister[[#This Row],[Risk Due Date]]), "Missing Risk Due Date", IF(RiskRegister[[#This Row],[Risk Due Date]] &lt; TODAY(), "Overdue", "Not Overdue"))</f>
        <v>Missing Risk Due Date</v>
      </c>
      <c r="AF518" s="22" t="str">
        <f>IF(ISBLANK(RiskRegister[[#This Row],[Risk Due Date]]), "Missing Risk Due Date", TEXT(RiskRegister[[#This Row],[Risk Due Date]], "YYYY-MM"))</f>
        <v>Missing Risk Due Date</v>
      </c>
      <c r="AG518" s="22" t="str">
        <f>IF(RiskRegister[[#This Row],[Created Date]]="","Created Date missing",(TEXT(RiskRegister[[#This Row],[Created Date]],"mmm") &amp; "-" &amp; YEAR(RiskRegister[[#This Row],[Created Date]])))</f>
        <v>Created Date missing</v>
      </c>
      <c r="AH518" s="79">
        <f>IF(RiskRegister[[#This Row],[Risk Status]]="Closed",RiskRegister[[#This Row],[Risk Close Date]],RiskRegister[[#This Row],[Risk Due Date]])</f>
        <v>0</v>
      </c>
      <c r="AI518" s="79">
        <f>IF(RiskRegister[[#This Row],[Risk-Change-Date]]=0,DATE(2030,1,1),RiskRegister[[#This Row],[Risk-Change-Date]])</f>
        <v>47484</v>
      </c>
      <c r="AJ518" s="22" t="str">
        <f>RiskRegister[[#This Row],[Inherent Impact Level]]&amp;"-"&amp;RiskRegister[[#This Row],[Inherent Likelihood Level]]</f>
        <v>-- Select Impact ----- Select Likelihood --</v>
      </c>
      <c r="AK518" s="22" t="str">
        <f>RiskRegister[[#This Row],[Residual Impact Level]]&amp;"-"&amp;RiskRegister[[#This Row],[Residual Likelihood Level]]</f>
        <v>-- Select Impact ----- Select Likelihood --</v>
      </c>
      <c r="AL518" s="22" t="str">
        <f t="shared" si="16"/>
        <v>Error</v>
      </c>
      <c r="AM518" s="22" t="str">
        <f>IF(RiskRegister[[#This Row],[Risk Status]]="Closed",RiskRegister[[#This Row],[Residual Impact Level]],RiskRegister[[#This Row],[Inherent Impact Level]])</f>
        <v>-- Select Impact --</v>
      </c>
      <c r="AN518" s="22" t="str">
        <f>IF(RiskRegister[[#This Row],[Risk Status]]="Closed",RiskRegister[[#This Row],[Residual Likelihood Level]],RiskRegister[[#This Row],[Inherent Likelihood Level]])</f>
        <v>-- Select Likelihood --</v>
      </c>
      <c r="AO518" s="22" t="str">
        <f>IF(RiskRegister[[#This Row],[Risk Status]]="Closed",RiskRegister[[#This Row],[Residual-I-L-Combo]],RiskRegister[[#This Row],[Inherent-I-L-Combo]])</f>
        <v>-- Select Impact ----- Select Likelihood --</v>
      </c>
      <c r="AP518" s="22" t="str">
        <f t="shared" si="17"/>
        <v>-- Error --</v>
      </c>
    </row>
    <row r="519" spans="1:42" s="18" customFormat="1" ht="64" x14ac:dyDescent="0.2">
      <c r="A519" s="18">
        <v>516</v>
      </c>
      <c r="G519" s="18" t="s">
        <v>87</v>
      </c>
      <c r="I519" s="18" t="s">
        <v>85</v>
      </c>
      <c r="L519" s="18" t="s">
        <v>112</v>
      </c>
      <c r="M519" s="19" t="str">
        <f>VLOOKUP(RiskRegister[[#This Row],[Inherent Impact Level]],'Rating factors'!$F$4:$G$9,2,FALSE)</f>
        <v>--- Error ---</v>
      </c>
      <c r="N519" s="18" t="s">
        <v>89</v>
      </c>
      <c r="O519" s="19" t="str">
        <f>VLOOKUP(RiskRegister[[#This Row],[Inherent Likelihood Level]],'Rating factors'!$F$16:$G$21,2,FALSE)</f>
        <v>--- Error ---</v>
      </c>
      <c r="P519" s="19" t="str">
        <f>IFERROR(VLOOKUP(RiskRegister[[#This Row],[Inherent Risk Rating]],'Rating factors'!$F$30:$G$44,2,FALSE),"-- Error --")</f>
        <v>-- Error --</v>
      </c>
      <c r="Q519" s="19" t="str">
        <f>IFERROR(RiskRegister[[#This Row],[Inherent Impact Rating]]*RiskRegister[[#This Row],[Inherent Likelihood Rating]],"-- Error --")</f>
        <v>-- Error --</v>
      </c>
      <c r="R519" s="18" t="s">
        <v>111</v>
      </c>
      <c r="T519" s="18" t="s">
        <v>112</v>
      </c>
      <c r="U519" s="19" t="str">
        <f>VLOOKUP(RiskRegister[[#This Row],[Residual Impact Level]],'Rating factors'!$F$4:$G$9,2,FALSE)</f>
        <v>--- Error ---</v>
      </c>
      <c r="V519" s="18" t="s">
        <v>89</v>
      </c>
      <c r="W519" s="19" t="str">
        <f>VLOOKUP(RiskRegister[[#This Row],[Residual Likelihood Level]],'Rating factors'!$F$16:$G$21,2,FALSE)</f>
        <v>--- Error ---</v>
      </c>
      <c r="X519" s="19" t="str">
        <f>IFERROR(VLOOKUP(RiskRegister[[#This Row],[Residual Risk Rating]],'Rating factors'!$F$30:$G$44,2,FALSE),"-- Error --")</f>
        <v>-- Error --</v>
      </c>
      <c r="Y519" s="19" t="str">
        <f>IFERROR(RiskRegister[[#This Row],[Residual Impact Rating]]*RiskRegister[[#This Row],[Residual Likelihood Rating]],"-- Error --")</f>
        <v>-- Error --</v>
      </c>
      <c r="Z519" s="18" t="s">
        <v>113</v>
      </c>
      <c r="AB519" s="61"/>
      <c r="AD519" s="22" t="str">
        <f ca="1">IF(ISBLANK(RiskRegister[[#This Row],[Risk Due Date]]), "Missing Risk Due Date", IF(RiskRegister[[#This Row],[Risk Due Date]] &lt; TODAY(), "Overdue", "Not Overdue"))</f>
        <v>Missing Risk Due Date</v>
      </c>
      <c r="AF519" s="22" t="str">
        <f>IF(ISBLANK(RiskRegister[[#This Row],[Risk Due Date]]), "Missing Risk Due Date", TEXT(RiskRegister[[#This Row],[Risk Due Date]], "YYYY-MM"))</f>
        <v>Missing Risk Due Date</v>
      </c>
      <c r="AG519" s="22" t="str">
        <f>IF(RiskRegister[[#This Row],[Created Date]]="","Created Date missing",(TEXT(RiskRegister[[#This Row],[Created Date]],"mmm") &amp; "-" &amp; YEAR(RiskRegister[[#This Row],[Created Date]])))</f>
        <v>Created Date missing</v>
      </c>
      <c r="AH519" s="79">
        <f>IF(RiskRegister[[#This Row],[Risk Status]]="Closed",RiskRegister[[#This Row],[Risk Close Date]],RiskRegister[[#This Row],[Risk Due Date]])</f>
        <v>0</v>
      </c>
      <c r="AI519" s="79">
        <f>IF(RiskRegister[[#This Row],[Risk-Change-Date]]=0,DATE(2030,1,1),RiskRegister[[#This Row],[Risk-Change-Date]])</f>
        <v>47484</v>
      </c>
      <c r="AJ519" s="22" t="str">
        <f>RiskRegister[[#This Row],[Inherent Impact Level]]&amp;"-"&amp;RiskRegister[[#This Row],[Inherent Likelihood Level]]</f>
        <v>-- Select Impact ----- Select Likelihood --</v>
      </c>
      <c r="AK519" s="22" t="str">
        <f>RiskRegister[[#This Row],[Residual Impact Level]]&amp;"-"&amp;RiskRegister[[#This Row],[Residual Likelihood Level]]</f>
        <v>-- Select Impact ----- Select Likelihood --</v>
      </c>
      <c r="AL519" s="22" t="str">
        <f t="shared" si="16"/>
        <v>Error</v>
      </c>
      <c r="AM519" s="22" t="str">
        <f>IF(RiskRegister[[#This Row],[Risk Status]]="Closed",RiskRegister[[#This Row],[Residual Impact Level]],RiskRegister[[#This Row],[Inherent Impact Level]])</f>
        <v>-- Select Impact --</v>
      </c>
      <c r="AN519" s="22" t="str">
        <f>IF(RiskRegister[[#This Row],[Risk Status]]="Closed",RiskRegister[[#This Row],[Residual Likelihood Level]],RiskRegister[[#This Row],[Inherent Likelihood Level]])</f>
        <v>-- Select Likelihood --</v>
      </c>
      <c r="AO519" s="22" t="str">
        <f>IF(RiskRegister[[#This Row],[Risk Status]]="Closed",RiskRegister[[#This Row],[Residual-I-L-Combo]],RiskRegister[[#This Row],[Inherent-I-L-Combo]])</f>
        <v>-- Select Impact ----- Select Likelihood --</v>
      </c>
      <c r="AP519" s="22" t="str">
        <f t="shared" si="17"/>
        <v>-- Error --</v>
      </c>
    </row>
    <row r="520" spans="1:42" s="18" customFormat="1" ht="64" x14ac:dyDescent="0.2">
      <c r="A520" s="18">
        <v>517</v>
      </c>
      <c r="G520" s="18" t="s">
        <v>87</v>
      </c>
      <c r="I520" s="18" t="s">
        <v>85</v>
      </c>
      <c r="L520" s="18" t="s">
        <v>112</v>
      </c>
      <c r="M520" s="19" t="str">
        <f>VLOOKUP(RiskRegister[[#This Row],[Inherent Impact Level]],'Rating factors'!$F$4:$G$9,2,FALSE)</f>
        <v>--- Error ---</v>
      </c>
      <c r="N520" s="18" t="s">
        <v>89</v>
      </c>
      <c r="O520" s="19" t="str">
        <f>VLOOKUP(RiskRegister[[#This Row],[Inherent Likelihood Level]],'Rating factors'!$F$16:$G$21,2,FALSE)</f>
        <v>--- Error ---</v>
      </c>
      <c r="P520" s="19" t="str">
        <f>IFERROR(VLOOKUP(RiskRegister[[#This Row],[Inherent Risk Rating]],'Rating factors'!$F$30:$G$44,2,FALSE),"-- Error --")</f>
        <v>-- Error --</v>
      </c>
      <c r="Q520" s="19" t="str">
        <f>IFERROR(RiskRegister[[#This Row],[Inherent Impact Rating]]*RiskRegister[[#This Row],[Inherent Likelihood Rating]],"-- Error --")</f>
        <v>-- Error --</v>
      </c>
      <c r="R520" s="18" t="s">
        <v>111</v>
      </c>
      <c r="T520" s="18" t="s">
        <v>112</v>
      </c>
      <c r="U520" s="19" t="str">
        <f>VLOOKUP(RiskRegister[[#This Row],[Residual Impact Level]],'Rating factors'!$F$4:$G$9,2,FALSE)</f>
        <v>--- Error ---</v>
      </c>
      <c r="V520" s="18" t="s">
        <v>89</v>
      </c>
      <c r="W520" s="19" t="str">
        <f>VLOOKUP(RiskRegister[[#This Row],[Residual Likelihood Level]],'Rating factors'!$F$16:$G$21,2,FALSE)</f>
        <v>--- Error ---</v>
      </c>
      <c r="X520" s="19" t="str">
        <f>IFERROR(VLOOKUP(RiskRegister[[#This Row],[Residual Risk Rating]],'Rating factors'!$F$30:$G$44,2,FALSE),"-- Error --")</f>
        <v>-- Error --</v>
      </c>
      <c r="Y520" s="19" t="str">
        <f>IFERROR(RiskRegister[[#This Row],[Residual Impact Rating]]*RiskRegister[[#This Row],[Residual Likelihood Rating]],"-- Error --")</f>
        <v>-- Error --</v>
      </c>
      <c r="Z520" s="18" t="s">
        <v>113</v>
      </c>
      <c r="AB520" s="61"/>
      <c r="AD520" s="22" t="str">
        <f ca="1">IF(ISBLANK(RiskRegister[[#This Row],[Risk Due Date]]), "Missing Risk Due Date", IF(RiskRegister[[#This Row],[Risk Due Date]] &lt; TODAY(), "Overdue", "Not Overdue"))</f>
        <v>Missing Risk Due Date</v>
      </c>
      <c r="AF520" s="22" t="str">
        <f>IF(ISBLANK(RiskRegister[[#This Row],[Risk Due Date]]), "Missing Risk Due Date", TEXT(RiskRegister[[#This Row],[Risk Due Date]], "YYYY-MM"))</f>
        <v>Missing Risk Due Date</v>
      </c>
      <c r="AG520" s="22" t="str">
        <f>IF(RiskRegister[[#This Row],[Created Date]]="","Created Date missing",(TEXT(RiskRegister[[#This Row],[Created Date]],"mmm") &amp; "-" &amp; YEAR(RiskRegister[[#This Row],[Created Date]])))</f>
        <v>Created Date missing</v>
      </c>
      <c r="AH520" s="79">
        <f>IF(RiskRegister[[#This Row],[Risk Status]]="Closed",RiskRegister[[#This Row],[Risk Close Date]],RiskRegister[[#This Row],[Risk Due Date]])</f>
        <v>0</v>
      </c>
      <c r="AI520" s="79">
        <f>IF(RiskRegister[[#This Row],[Risk-Change-Date]]=0,DATE(2030,1,1),RiskRegister[[#This Row],[Risk-Change-Date]])</f>
        <v>47484</v>
      </c>
      <c r="AJ520" s="22" t="str">
        <f>RiskRegister[[#This Row],[Inherent Impact Level]]&amp;"-"&amp;RiskRegister[[#This Row],[Inherent Likelihood Level]]</f>
        <v>-- Select Impact ----- Select Likelihood --</v>
      </c>
      <c r="AK520" s="22" t="str">
        <f>RiskRegister[[#This Row],[Residual Impact Level]]&amp;"-"&amp;RiskRegister[[#This Row],[Residual Likelihood Level]]</f>
        <v>-- Select Impact ----- Select Likelihood --</v>
      </c>
      <c r="AL520" s="22" t="str">
        <f t="shared" si="16"/>
        <v>Error</v>
      </c>
      <c r="AM520" s="22" t="str">
        <f>IF(RiskRegister[[#This Row],[Risk Status]]="Closed",RiskRegister[[#This Row],[Residual Impact Level]],RiskRegister[[#This Row],[Inherent Impact Level]])</f>
        <v>-- Select Impact --</v>
      </c>
      <c r="AN520" s="22" t="str">
        <f>IF(RiskRegister[[#This Row],[Risk Status]]="Closed",RiskRegister[[#This Row],[Residual Likelihood Level]],RiskRegister[[#This Row],[Inherent Likelihood Level]])</f>
        <v>-- Select Likelihood --</v>
      </c>
      <c r="AO520" s="22" t="str">
        <f>IF(RiskRegister[[#This Row],[Risk Status]]="Closed",RiskRegister[[#This Row],[Residual-I-L-Combo]],RiskRegister[[#This Row],[Inherent-I-L-Combo]])</f>
        <v>-- Select Impact ----- Select Likelihood --</v>
      </c>
      <c r="AP520" s="22" t="str">
        <f t="shared" si="17"/>
        <v>-- Error --</v>
      </c>
    </row>
    <row r="521" spans="1:42" s="18" customFormat="1" ht="64" x14ac:dyDescent="0.2">
      <c r="A521" s="18">
        <v>518</v>
      </c>
      <c r="G521" s="18" t="s">
        <v>87</v>
      </c>
      <c r="I521" s="18" t="s">
        <v>85</v>
      </c>
      <c r="L521" s="18" t="s">
        <v>112</v>
      </c>
      <c r="M521" s="19" t="str">
        <f>VLOOKUP(RiskRegister[[#This Row],[Inherent Impact Level]],'Rating factors'!$F$4:$G$9,2,FALSE)</f>
        <v>--- Error ---</v>
      </c>
      <c r="N521" s="18" t="s">
        <v>89</v>
      </c>
      <c r="O521" s="19" t="str">
        <f>VLOOKUP(RiskRegister[[#This Row],[Inherent Likelihood Level]],'Rating factors'!$F$16:$G$21,2,FALSE)</f>
        <v>--- Error ---</v>
      </c>
      <c r="P521" s="19" t="str">
        <f>IFERROR(VLOOKUP(RiskRegister[[#This Row],[Inherent Risk Rating]],'Rating factors'!$F$30:$G$44,2,FALSE),"-- Error --")</f>
        <v>-- Error --</v>
      </c>
      <c r="Q521" s="19" t="str">
        <f>IFERROR(RiskRegister[[#This Row],[Inherent Impact Rating]]*RiskRegister[[#This Row],[Inherent Likelihood Rating]],"-- Error --")</f>
        <v>-- Error --</v>
      </c>
      <c r="R521" s="18" t="s">
        <v>111</v>
      </c>
      <c r="T521" s="18" t="s">
        <v>112</v>
      </c>
      <c r="U521" s="19" t="str">
        <f>VLOOKUP(RiskRegister[[#This Row],[Residual Impact Level]],'Rating factors'!$F$4:$G$9,2,FALSE)</f>
        <v>--- Error ---</v>
      </c>
      <c r="V521" s="18" t="s">
        <v>89</v>
      </c>
      <c r="W521" s="19" t="str">
        <f>VLOOKUP(RiskRegister[[#This Row],[Residual Likelihood Level]],'Rating factors'!$F$16:$G$21,2,FALSE)</f>
        <v>--- Error ---</v>
      </c>
      <c r="X521" s="19" t="str">
        <f>IFERROR(VLOOKUP(RiskRegister[[#This Row],[Residual Risk Rating]],'Rating factors'!$F$30:$G$44,2,FALSE),"-- Error --")</f>
        <v>-- Error --</v>
      </c>
      <c r="Y521" s="19" t="str">
        <f>IFERROR(RiskRegister[[#This Row],[Residual Impact Rating]]*RiskRegister[[#This Row],[Residual Likelihood Rating]],"-- Error --")</f>
        <v>-- Error --</v>
      </c>
      <c r="Z521" s="18" t="s">
        <v>113</v>
      </c>
      <c r="AB521" s="61"/>
      <c r="AD521" s="22" t="str">
        <f ca="1">IF(ISBLANK(RiskRegister[[#This Row],[Risk Due Date]]), "Missing Risk Due Date", IF(RiskRegister[[#This Row],[Risk Due Date]] &lt; TODAY(), "Overdue", "Not Overdue"))</f>
        <v>Missing Risk Due Date</v>
      </c>
      <c r="AF521" s="22" t="str">
        <f>IF(ISBLANK(RiskRegister[[#This Row],[Risk Due Date]]), "Missing Risk Due Date", TEXT(RiskRegister[[#This Row],[Risk Due Date]], "YYYY-MM"))</f>
        <v>Missing Risk Due Date</v>
      </c>
      <c r="AG521" s="22" t="str">
        <f>IF(RiskRegister[[#This Row],[Created Date]]="","Created Date missing",(TEXT(RiskRegister[[#This Row],[Created Date]],"mmm") &amp; "-" &amp; YEAR(RiskRegister[[#This Row],[Created Date]])))</f>
        <v>Created Date missing</v>
      </c>
      <c r="AH521" s="79">
        <f>IF(RiskRegister[[#This Row],[Risk Status]]="Closed",RiskRegister[[#This Row],[Risk Close Date]],RiskRegister[[#This Row],[Risk Due Date]])</f>
        <v>0</v>
      </c>
      <c r="AI521" s="79">
        <f>IF(RiskRegister[[#This Row],[Risk-Change-Date]]=0,DATE(2030,1,1),RiskRegister[[#This Row],[Risk-Change-Date]])</f>
        <v>47484</v>
      </c>
      <c r="AJ521" s="22" t="str">
        <f>RiskRegister[[#This Row],[Inherent Impact Level]]&amp;"-"&amp;RiskRegister[[#This Row],[Inherent Likelihood Level]]</f>
        <v>-- Select Impact ----- Select Likelihood --</v>
      </c>
      <c r="AK521" s="22" t="str">
        <f>RiskRegister[[#This Row],[Residual Impact Level]]&amp;"-"&amp;RiskRegister[[#This Row],[Residual Likelihood Level]]</f>
        <v>-- Select Impact ----- Select Likelihood --</v>
      </c>
      <c r="AL521" s="22" t="str">
        <f t="shared" si="16"/>
        <v>Error</v>
      </c>
      <c r="AM521" s="22" t="str">
        <f>IF(RiskRegister[[#This Row],[Risk Status]]="Closed",RiskRegister[[#This Row],[Residual Impact Level]],RiskRegister[[#This Row],[Inherent Impact Level]])</f>
        <v>-- Select Impact --</v>
      </c>
      <c r="AN521" s="22" t="str">
        <f>IF(RiskRegister[[#This Row],[Risk Status]]="Closed",RiskRegister[[#This Row],[Residual Likelihood Level]],RiskRegister[[#This Row],[Inherent Likelihood Level]])</f>
        <v>-- Select Likelihood --</v>
      </c>
      <c r="AO521" s="22" t="str">
        <f>IF(RiskRegister[[#This Row],[Risk Status]]="Closed",RiskRegister[[#This Row],[Residual-I-L-Combo]],RiskRegister[[#This Row],[Inherent-I-L-Combo]])</f>
        <v>-- Select Impact ----- Select Likelihood --</v>
      </c>
      <c r="AP521" s="22" t="str">
        <f t="shared" si="17"/>
        <v>-- Error --</v>
      </c>
    </row>
    <row r="522" spans="1:42" s="18" customFormat="1" ht="64" x14ac:dyDescent="0.2">
      <c r="A522" s="18">
        <v>519</v>
      </c>
      <c r="G522" s="18" t="s">
        <v>87</v>
      </c>
      <c r="I522" s="18" t="s">
        <v>85</v>
      </c>
      <c r="L522" s="18" t="s">
        <v>112</v>
      </c>
      <c r="M522" s="19" t="str">
        <f>VLOOKUP(RiskRegister[[#This Row],[Inherent Impact Level]],'Rating factors'!$F$4:$G$9,2,FALSE)</f>
        <v>--- Error ---</v>
      </c>
      <c r="N522" s="18" t="s">
        <v>89</v>
      </c>
      <c r="O522" s="19" t="str">
        <f>VLOOKUP(RiskRegister[[#This Row],[Inherent Likelihood Level]],'Rating factors'!$F$16:$G$21,2,FALSE)</f>
        <v>--- Error ---</v>
      </c>
      <c r="P522" s="19" t="str">
        <f>IFERROR(VLOOKUP(RiskRegister[[#This Row],[Inherent Risk Rating]],'Rating factors'!$F$30:$G$44,2,FALSE),"-- Error --")</f>
        <v>-- Error --</v>
      </c>
      <c r="Q522" s="19" t="str">
        <f>IFERROR(RiskRegister[[#This Row],[Inherent Impact Rating]]*RiskRegister[[#This Row],[Inherent Likelihood Rating]],"-- Error --")</f>
        <v>-- Error --</v>
      </c>
      <c r="R522" s="18" t="s">
        <v>111</v>
      </c>
      <c r="T522" s="18" t="s">
        <v>112</v>
      </c>
      <c r="U522" s="19" t="str">
        <f>VLOOKUP(RiskRegister[[#This Row],[Residual Impact Level]],'Rating factors'!$F$4:$G$9,2,FALSE)</f>
        <v>--- Error ---</v>
      </c>
      <c r="V522" s="18" t="s">
        <v>89</v>
      </c>
      <c r="W522" s="19" t="str">
        <f>VLOOKUP(RiskRegister[[#This Row],[Residual Likelihood Level]],'Rating factors'!$F$16:$G$21,2,FALSE)</f>
        <v>--- Error ---</v>
      </c>
      <c r="X522" s="19" t="str">
        <f>IFERROR(VLOOKUP(RiskRegister[[#This Row],[Residual Risk Rating]],'Rating factors'!$F$30:$G$44,2,FALSE),"-- Error --")</f>
        <v>-- Error --</v>
      </c>
      <c r="Y522" s="19" t="str">
        <f>IFERROR(RiskRegister[[#This Row],[Residual Impact Rating]]*RiskRegister[[#This Row],[Residual Likelihood Rating]],"-- Error --")</f>
        <v>-- Error --</v>
      </c>
      <c r="Z522" s="18" t="s">
        <v>113</v>
      </c>
      <c r="AB522" s="61"/>
      <c r="AD522" s="22" t="str">
        <f ca="1">IF(ISBLANK(RiskRegister[[#This Row],[Risk Due Date]]), "Missing Risk Due Date", IF(RiskRegister[[#This Row],[Risk Due Date]] &lt; TODAY(), "Overdue", "Not Overdue"))</f>
        <v>Missing Risk Due Date</v>
      </c>
      <c r="AF522" s="22" t="str">
        <f>IF(ISBLANK(RiskRegister[[#This Row],[Risk Due Date]]), "Missing Risk Due Date", TEXT(RiskRegister[[#This Row],[Risk Due Date]], "YYYY-MM"))</f>
        <v>Missing Risk Due Date</v>
      </c>
      <c r="AG522" s="22" t="str">
        <f>IF(RiskRegister[[#This Row],[Created Date]]="","Created Date missing",(TEXT(RiskRegister[[#This Row],[Created Date]],"mmm") &amp; "-" &amp; YEAR(RiskRegister[[#This Row],[Created Date]])))</f>
        <v>Created Date missing</v>
      </c>
      <c r="AH522" s="79">
        <f>IF(RiskRegister[[#This Row],[Risk Status]]="Closed",RiskRegister[[#This Row],[Risk Close Date]],RiskRegister[[#This Row],[Risk Due Date]])</f>
        <v>0</v>
      </c>
      <c r="AI522" s="79">
        <f>IF(RiskRegister[[#This Row],[Risk-Change-Date]]=0,DATE(2030,1,1),RiskRegister[[#This Row],[Risk-Change-Date]])</f>
        <v>47484</v>
      </c>
      <c r="AJ522" s="22" t="str">
        <f>RiskRegister[[#This Row],[Inherent Impact Level]]&amp;"-"&amp;RiskRegister[[#This Row],[Inherent Likelihood Level]]</f>
        <v>-- Select Impact ----- Select Likelihood --</v>
      </c>
      <c r="AK522" s="22" t="str">
        <f>RiskRegister[[#This Row],[Residual Impact Level]]&amp;"-"&amp;RiskRegister[[#This Row],[Residual Likelihood Level]]</f>
        <v>-- Select Impact ----- Select Likelihood --</v>
      </c>
      <c r="AL522" s="22" t="str">
        <f t="shared" si="16"/>
        <v>Error</v>
      </c>
      <c r="AM522" s="22" t="str">
        <f>IF(RiskRegister[[#This Row],[Risk Status]]="Closed",RiskRegister[[#This Row],[Residual Impact Level]],RiskRegister[[#This Row],[Inherent Impact Level]])</f>
        <v>-- Select Impact --</v>
      </c>
      <c r="AN522" s="22" t="str">
        <f>IF(RiskRegister[[#This Row],[Risk Status]]="Closed",RiskRegister[[#This Row],[Residual Likelihood Level]],RiskRegister[[#This Row],[Inherent Likelihood Level]])</f>
        <v>-- Select Likelihood --</v>
      </c>
      <c r="AO522" s="22" t="str">
        <f>IF(RiskRegister[[#This Row],[Risk Status]]="Closed",RiskRegister[[#This Row],[Residual-I-L-Combo]],RiskRegister[[#This Row],[Inherent-I-L-Combo]])</f>
        <v>-- Select Impact ----- Select Likelihood --</v>
      </c>
      <c r="AP522" s="22" t="str">
        <f t="shared" si="17"/>
        <v>-- Error --</v>
      </c>
    </row>
    <row r="523" spans="1:42" s="18" customFormat="1" ht="64" x14ac:dyDescent="0.2">
      <c r="A523" s="18">
        <v>520</v>
      </c>
      <c r="G523" s="18" t="s">
        <v>87</v>
      </c>
      <c r="I523" s="18" t="s">
        <v>85</v>
      </c>
      <c r="L523" s="18" t="s">
        <v>112</v>
      </c>
      <c r="M523" s="19" t="str">
        <f>VLOOKUP(RiskRegister[[#This Row],[Inherent Impact Level]],'Rating factors'!$F$4:$G$9,2,FALSE)</f>
        <v>--- Error ---</v>
      </c>
      <c r="N523" s="18" t="s">
        <v>89</v>
      </c>
      <c r="O523" s="19" t="str">
        <f>VLOOKUP(RiskRegister[[#This Row],[Inherent Likelihood Level]],'Rating factors'!$F$16:$G$21,2,FALSE)</f>
        <v>--- Error ---</v>
      </c>
      <c r="P523" s="19" t="str">
        <f>IFERROR(VLOOKUP(RiskRegister[[#This Row],[Inherent Risk Rating]],'Rating factors'!$F$30:$G$44,2,FALSE),"-- Error --")</f>
        <v>-- Error --</v>
      </c>
      <c r="Q523" s="19" t="str">
        <f>IFERROR(RiskRegister[[#This Row],[Inherent Impact Rating]]*RiskRegister[[#This Row],[Inherent Likelihood Rating]],"-- Error --")</f>
        <v>-- Error --</v>
      </c>
      <c r="R523" s="18" t="s">
        <v>111</v>
      </c>
      <c r="T523" s="18" t="s">
        <v>112</v>
      </c>
      <c r="U523" s="19" t="str">
        <f>VLOOKUP(RiskRegister[[#This Row],[Residual Impact Level]],'Rating factors'!$F$4:$G$9,2,FALSE)</f>
        <v>--- Error ---</v>
      </c>
      <c r="V523" s="18" t="s">
        <v>89</v>
      </c>
      <c r="W523" s="19" t="str">
        <f>VLOOKUP(RiskRegister[[#This Row],[Residual Likelihood Level]],'Rating factors'!$F$16:$G$21,2,FALSE)</f>
        <v>--- Error ---</v>
      </c>
      <c r="X523" s="19" t="str">
        <f>IFERROR(VLOOKUP(RiskRegister[[#This Row],[Residual Risk Rating]],'Rating factors'!$F$30:$G$44,2,FALSE),"-- Error --")</f>
        <v>-- Error --</v>
      </c>
      <c r="Y523" s="19" t="str">
        <f>IFERROR(RiskRegister[[#This Row],[Residual Impact Rating]]*RiskRegister[[#This Row],[Residual Likelihood Rating]],"-- Error --")</f>
        <v>-- Error --</v>
      </c>
      <c r="Z523" s="18" t="s">
        <v>113</v>
      </c>
      <c r="AB523" s="61"/>
      <c r="AD523" s="22" t="str">
        <f ca="1">IF(ISBLANK(RiskRegister[[#This Row],[Risk Due Date]]), "Missing Risk Due Date", IF(RiskRegister[[#This Row],[Risk Due Date]] &lt; TODAY(), "Overdue", "Not Overdue"))</f>
        <v>Missing Risk Due Date</v>
      </c>
      <c r="AF523" s="22" t="str">
        <f>IF(ISBLANK(RiskRegister[[#This Row],[Risk Due Date]]), "Missing Risk Due Date", TEXT(RiskRegister[[#This Row],[Risk Due Date]], "YYYY-MM"))</f>
        <v>Missing Risk Due Date</v>
      </c>
      <c r="AG523" s="22" t="str">
        <f>IF(RiskRegister[[#This Row],[Created Date]]="","Created Date missing",(TEXT(RiskRegister[[#This Row],[Created Date]],"mmm") &amp; "-" &amp; YEAR(RiskRegister[[#This Row],[Created Date]])))</f>
        <v>Created Date missing</v>
      </c>
      <c r="AH523" s="79">
        <f>IF(RiskRegister[[#This Row],[Risk Status]]="Closed",RiskRegister[[#This Row],[Risk Close Date]],RiskRegister[[#This Row],[Risk Due Date]])</f>
        <v>0</v>
      </c>
      <c r="AI523" s="79">
        <f>IF(RiskRegister[[#This Row],[Risk-Change-Date]]=0,DATE(2030,1,1),RiskRegister[[#This Row],[Risk-Change-Date]])</f>
        <v>47484</v>
      </c>
      <c r="AJ523" s="22" t="str">
        <f>RiskRegister[[#This Row],[Inherent Impact Level]]&amp;"-"&amp;RiskRegister[[#This Row],[Inherent Likelihood Level]]</f>
        <v>-- Select Impact ----- Select Likelihood --</v>
      </c>
      <c r="AK523" s="22" t="str">
        <f>RiskRegister[[#This Row],[Residual Impact Level]]&amp;"-"&amp;RiskRegister[[#This Row],[Residual Likelihood Level]]</f>
        <v>-- Select Impact ----- Select Likelihood --</v>
      </c>
      <c r="AL523" s="22" t="str">
        <f t="shared" si="16"/>
        <v>Error</v>
      </c>
      <c r="AM523" s="22" t="str">
        <f>IF(RiskRegister[[#This Row],[Risk Status]]="Closed",RiskRegister[[#This Row],[Residual Impact Level]],RiskRegister[[#This Row],[Inherent Impact Level]])</f>
        <v>-- Select Impact --</v>
      </c>
      <c r="AN523" s="22" t="str">
        <f>IF(RiskRegister[[#This Row],[Risk Status]]="Closed",RiskRegister[[#This Row],[Residual Likelihood Level]],RiskRegister[[#This Row],[Inherent Likelihood Level]])</f>
        <v>-- Select Likelihood --</v>
      </c>
      <c r="AO523" s="22" t="str">
        <f>IF(RiskRegister[[#This Row],[Risk Status]]="Closed",RiskRegister[[#This Row],[Residual-I-L-Combo]],RiskRegister[[#This Row],[Inherent-I-L-Combo]])</f>
        <v>-- Select Impact ----- Select Likelihood --</v>
      </c>
      <c r="AP523" s="22" t="str">
        <f t="shared" si="17"/>
        <v>-- Error --</v>
      </c>
    </row>
    <row r="524" spans="1:42" s="18" customFormat="1" ht="64" x14ac:dyDescent="0.2">
      <c r="A524" s="18">
        <v>521</v>
      </c>
      <c r="G524" s="18" t="s">
        <v>87</v>
      </c>
      <c r="I524" s="18" t="s">
        <v>85</v>
      </c>
      <c r="L524" s="18" t="s">
        <v>112</v>
      </c>
      <c r="M524" s="19" t="str">
        <f>VLOOKUP(RiskRegister[[#This Row],[Inherent Impact Level]],'Rating factors'!$F$4:$G$9,2,FALSE)</f>
        <v>--- Error ---</v>
      </c>
      <c r="N524" s="18" t="s">
        <v>89</v>
      </c>
      <c r="O524" s="19" t="str">
        <f>VLOOKUP(RiskRegister[[#This Row],[Inherent Likelihood Level]],'Rating factors'!$F$16:$G$21,2,FALSE)</f>
        <v>--- Error ---</v>
      </c>
      <c r="P524" s="19" t="str">
        <f>IFERROR(VLOOKUP(RiskRegister[[#This Row],[Inherent Risk Rating]],'Rating factors'!$F$30:$G$44,2,FALSE),"-- Error --")</f>
        <v>-- Error --</v>
      </c>
      <c r="Q524" s="19" t="str">
        <f>IFERROR(RiskRegister[[#This Row],[Inherent Impact Rating]]*RiskRegister[[#This Row],[Inherent Likelihood Rating]],"-- Error --")</f>
        <v>-- Error --</v>
      </c>
      <c r="R524" s="18" t="s">
        <v>111</v>
      </c>
      <c r="T524" s="18" t="s">
        <v>112</v>
      </c>
      <c r="U524" s="19" t="str">
        <f>VLOOKUP(RiskRegister[[#This Row],[Residual Impact Level]],'Rating factors'!$F$4:$G$9,2,FALSE)</f>
        <v>--- Error ---</v>
      </c>
      <c r="V524" s="18" t="s">
        <v>89</v>
      </c>
      <c r="W524" s="19" t="str">
        <f>VLOOKUP(RiskRegister[[#This Row],[Residual Likelihood Level]],'Rating factors'!$F$16:$G$21,2,FALSE)</f>
        <v>--- Error ---</v>
      </c>
      <c r="X524" s="19" t="str">
        <f>IFERROR(VLOOKUP(RiskRegister[[#This Row],[Residual Risk Rating]],'Rating factors'!$F$30:$G$44,2,FALSE),"-- Error --")</f>
        <v>-- Error --</v>
      </c>
      <c r="Y524" s="19" t="str">
        <f>IFERROR(RiskRegister[[#This Row],[Residual Impact Rating]]*RiskRegister[[#This Row],[Residual Likelihood Rating]],"-- Error --")</f>
        <v>-- Error --</v>
      </c>
      <c r="Z524" s="18" t="s">
        <v>113</v>
      </c>
      <c r="AB524" s="61"/>
      <c r="AD524" s="22" t="str">
        <f ca="1">IF(ISBLANK(RiskRegister[[#This Row],[Risk Due Date]]), "Missing Risk Due Date", IF(RiskRegister[[#This Row],[Risk Due Date]] &lt; TODAY(), "Overdue", "Not Overdue"))</f>
        <v>Missing Risk Due Date</v>
      </c>
      <c r="AF524" s="22" t="str">
        <f>IF(ISBLANK(RiskRegister[[#This Row],[Risk Due Date]]), "Missing Risk Due Date", TEXT(RiskRegister[[#This Row],[Risk Due Date]], "YYYY-MM"))</f>
        <v>Missing Risk Due Date</v>
      </c>
      <c r="AG524" s="22" t="str">
        <f>IF(RiskRegister[[#This Row],[Created Date]]="","Created Date missing",(TEXT(RiskRegister[[#This Row],[Created Date]],"mmm") &amp; "-" &amp; YEAR(RiskRegister[[#This Row],[Created Date]])))</f>
        <v>Created Date missing</v>
      </c>
      <c r="AH524" s="79">
        <f>IF(RiskRegister[[#This Row],[Risk Status]]="Closed",RiskRegister[[#This Row],[Risk Close Date]],RiskRegister[[#This Row],[Risk Due Date]])</f>
        <v>0</v>
      </c>
      <c r="AI524" s="79">
        <f>IF(RiskRegister[[#This Row],[Risk-Change-Date]]=0,DATE(2030,1,1),RiskRegister[[#This Row],[Risk-Change-Date]])</f>
        <v>47484</v>
      </c>
      <c r="AJ524" s="22" t="str">
        <f>RiskRegister[[#This Row],[Inherent Impact Level]]&amp;"-"&amp;RiskRegister[[#This Row],[Inherent Likelihood Level]]</f>
        <v>-- Select Impact ----- Select Likelihood --</v>
      </c>
      <c r="AK524" s="22" t="str">
        <f>RiskRegister[[#This Row],[Residual Impact Level]]&amp;"-"&amp;RiskRegister[[#This Row],[Residual Likelihood Level]]</f>
        <v>-- Select Impact ----- Select Likelihood --</v>
      </c>
      <c r="AL524" s="22" t="str">
        <f t="shared" si="16"/>
        <v>Error</v>
      </c>
      <c r="AM524" s="22" t="str">
        <f>IF(RiskRegister[[#This Row],[Risk Status]]="Closed",RiskRegister[[#This Row],[Residual Impact Level]],RiskRegister[[#This Row],[Inherent Impact Level]])</f>
        <v>-- Select Impact --</v>
      </c>
      <c r="AN524" s="22" t="str">
        <f>IF(RiskRegister[[#This Row],[Risk Status]]="Closed",RiskRegister[[#This Row],[Residual Likelihood Level]],RiskRegister[[#This Row],[Inherent Likelihood Level]])</f>
        <v>-- Select Likelihood --</v>
      </c>
      <c r="AO524" s="22" t="str">
        <f>IF(RiskRegister[[#This Row],[Risk Status]]="Closed",RiskRegister[[#This Row],[Residual-I-L-Combo]],RiskRegister[[#This Row],[Inherent-I-L-Combo]])</f>
        <v>-- Select Impact ----- Select Likelihood --</v>
      </c>
      <c r="AP524" s="22" t="str">
        <f t="shared" si="17"/>
        <v>-- Error --</v>
      </c>
    </row>
    <row r="525" spans="1:42" s="18" customFormat="1" ht="64" x14ac:dyDescent="0.2">
      <c r="A525" s="18">
        <v>522</v>
      </c>
      <c r="G525" s="18" t="s">
        <v>87</v>
      </c>
      <c r="I525" s="18" t="s">
        <v>85</v>
      </c>
      <c r="L525" s="18" t="s">
        <v>112</v>
      </c>
      <c r="M525" s="19" t="str">
        <f>VLOOKUP(RiskRegister[[#This Row],[Inherent Impact Level]],'Rating factors'!$F$4:$G$9,2,FALSE)</f>
        <v>--- Error ---</v>
      </c>
      <c r="N525" s="18" t="s">
        <v>89</v>
      </c>
      <c r="O525" s="19" t="str">
        <f>VLOOKUP(RiskRegister[[#This Row],[Inherent Likelihood Level]],'Rating factors'!$F$16:$G$21,2,FALSE)</f>
        <v>--- Error ---</v>
      </c>
      <c r="P525" s="19" t="str">
        <f>IFERROR(VLOOKUP(RiskRegister[[#This Row],[Inherent Risk Rating]],'Rating factors'!$F$30:$G$44,2,FALSE),"-- Error --")</f>
        <v>-- Error --</v>
      </c>
      <c r="Q525" s="19" t="str">
        <f>IFERROR(RiskRegister[[#This Row],[Inherent Impact Rating]]*RiskRegister[[#This Row],[Inherent Likelihood Rating]],"-- Error --")</f>
        <v>-- Error --</v>
      </c>
      <c r="R525" s="18" t="s">
        <v>111</v>
      </c>
      <c r="T525" s="18" t="s">
        <v>112</v>
      </c>
      <c r="U525" s="19" t="str">
        <f>VLOOKUP(RiskRegister[[#This Row],[Residual Impact Level]],'Rating factors'!$F$4:$G$9,2,FALSE)</f>
        <v>--- Error ---</v>
      </c>
      <c r="V525" s="18" t="s">
        <v>89</v>
      </c>
      <c r="W525" s="19" t="str">
        <f>VLOOKUP(RiskRegister[[#This Row],[Residual Likelihood Level]],'Rating factors'!$F$16:$G$21,2,FALSE)</f>
        <v>--- Error ---</v>
      </c>
      <c r="X525" s="19" t="str">
        <f>IFERROR(VLOOKUP(RiskRegister[[#This Row],[Residual Risk Rating]],'Rating factors'!$F$30:$G$44,2,FALSE),"-- Error --")</f>
        <v>-- Error --</v>
      </c>
      <c r="Y525" s="19" t="str">
        <f>IFERROR(RiskRegister[[#This Row],[Residual Impact Rating]]*RiskRegister[[#This Row],[Residual Likelihood Rating]],"-- Error --")</f>
        <v>-- Error --</v>
      </c>
      <c r="Z525" s="18" t="s">
        <v>113</v>
      </c>
      <c r="AB525" s="61"/>
      <c r="AD525" s="22" t="str">
        <f ca="1">IF(ISBLANK(RiskRegister[[#This Row],[Risk Due Date]]), "Missing Risk Due Date", IF(RiskRegister[[#This Row],[Risk Due Date]] &lt; TODAY(), "Overdue", "Not Overdue"))</f>
        <v>Missing Risk Due Date</v>
      </c>
      <c r="AF525" s="22" t="str">
        <f>IF(ISBLANK(RiskRegister[[#This Row],[Risk Due Date]]), "Missing Risk Due Date", TEXT(RiskRegister[[#This Row],[Risk Due Date]], "YYYY-MM"))</f>
        <v>Missing Risk Due Date</v>
      </c>
      <c r="AG525" s="22" t="str">
        <f>IF(RiskRegister[[#This Row],[Created Date]]="","Created Date missing",(TEXT(RiskRegister[[#This Row],[Created Date]],"mmm") &amp; "-" &amp; YEAR(RiskRegister[[#This Row],[Created Date]])))</f>
        <v>Created Date missing</v>
      </c>
      <c r="AH525" s="79">
        <f>IF(RiskRegister[[#This Row],[Risk Status]]="Closed",RiskRegister[[#This Row],[Risk Close Date]],RiskRegister[[#This Row],[Risk Due Date]])</f>
        <v>0</v>
      </c>
      <c r="AI525" s="79">
        <f>IF(RiskRegister[[#This Row],[Risk-Change-Date]]=0,DATE(2030,1,1),RiskRegister[[#This Row],[Risk-Change-Date]])</f>
        <v>47484</v>
      </c>
      <c r="AJ525" s="22" t="str">
        <f>RiskRegister[[#This Row],[Inherent Impact Level]]&amp;"-"&amp;RiskRegister[[#This Row],[Inherent Likelihood Level]]</f>
        <v>-- Select Impact ----- Select Likelihood --</v>
      </c>
      <c r="AK525" s="22" t="str">
        <f>RiskRegister[[#This Row],[Residual Impact Level]]&amp;"-"&amp;RiskRegister[[#This Row],[Residual Likelihood Level]]</f>
        <v>-- Select Impact ----- Select Likelihood --</v>
      </c>
      <c r="AL525" s="22" t="str">
        <f t="shared" si="16"/>
        <v>Error</v>
      </c>
      <c r="AM525" s="22" t="str">
        <f>IF(RiskRegister[[#This Row],[Risk Status]]="Closed",RiskRegister[[#This Row],[Residual Impact Level]],RiskRegister[[#This Row],[Inherent Impact Level]])</f>
        <v>-- Select Impact --</v>
      </c>
      <c r="AN525" s="22" t="str">
        <f>IF(RiskRegister[[#This Row],[Risk Status]]="Closed",RiskRegister[[#This Row],[Residual Likelihood Level]],RiskRegister[[#This Row],[Inherent Likelihood Level]])</f>
        <v>-- Select Likelihood --</v>
      </c>
      <c r="AO525" s="22" t="str">
        <f>IF(RiskRegister[[#This Row],[Risk Status]]="Closed",RiskRegister[[#This Row],[Residual-I-L-Combo]],RiskRegister[[#This Row],[Inherent-I-L-Combo]])</f>
        <v>-- Select Impact ----- Select Likelihood --</v>
      </c>
      <c r="AP525" s="22" t="str">
        <f t="shared" si="17"/>
        <v>-- Error --</v>
      </c>
    </row>
    <row r="526" spans="1:42" s="18" customFormat="1" ht="64" x14ac:dyDescent="0.2">
      <c r="A526" s="18">
        <v>523</v>
      </c>
      <c r="G526" s="18" t="s">
        <v>87</v>
      </c>
      <c r="I526" s="18" t="s">
        <v>85</v>
      </c>
      <c r="L526" s="18" t="s">
        <v>112</v>
      </c>
      <c r="M526" s="19" t="str">
        <f>VLOOKUP(RiskRegister[[#This Row],[Inherent Impact Level]],'Rating factors'!$F$4:$G$9,2,FALSE)</f>
        <v>--- Error ---</v>
      </c>
      <c r="N526" s="18" t="s">
        <v>89</v>
      </c>
      <c r="O526" s="19" t="str">
        <f>VLOOKUP(RiskRegister[[#This Row],[Inherent Likelihood Level]],'Rating factors'!$F$16:$G$21,2,FALSE)</f>
        <v>--- Error ---</v>
      </c>
      <c r="P526" s="19" t="str">
        <f>IFERROR(VLOOKUP(RiskRegister[[#This Row],[Inherent Risk Rating]],'Rating factors'!$F$30:$G$44,2,FALSE),"-- Error --")</f>
        <v>-- Error --</v>
      </c>
      <c r="Q526" s="19" t="str">
        <f>IFERROR(RiskRegister[[#This Row],[Inherent Impact Rating]]*RiskRegister[[#This Row],[Inherent Likelihood Rating]],"-- Error --")</f>
        <v>-- Error --</v>
      </c>
      <c r="R526" s="18" t="s">
        <v>111</v>
      </c>
      <c r="T526" s="18" t="s">
        <v>112</v>
      </c>
      <c r="U526" s="19" t="str">
        <f>VLOOKUP(RiskRegister[[#This Row],[Residual Impact Level]],'Rating factors'!$F$4:$G$9,2,FALSE)</f>
        <v>--- Error ---</v>
      </c>
      <c r="V526" s="18" t="s">
        <v>89</v>
      </c>
      <c r="W526" s="19" t="str">
        <f>VLOOKUP(RiskRegister[[#This Row],[Residual Likelihood Level]],'Rating factors'!$F$16:$G$21,2,FALSE)</f>
        <v>--- Error ---</v>
      </c>
      <c r="X526" s="19" t="str">
        <f>IFERROR(VLOOKUP(RiskRegister[[#This Row],[Residual Risk Rating]],'Rating factors'!$F$30:$G$44,2,FALSE),"-- Error --")</f>
        <v>-- Error --</v>
      </c>
      <c r="Y526" s="19" t="str">
        <f>IFERROR(RiskRegister[[#This Row],[Residual Impact Rating]]*RiskRegister[[#This Row],[Residual Likelihood Rating]],"-- Error --")</f>
        <v>-- Error --</v>
      </c>
      <c r="Z526" s="18" t="s">
        <v>113</v>
      </c>
      <c r="AB526" s="61"/>
      <c r="AD526" s="22" t="str">
        <f ca="1">IF(ISBLANK(RiskRegister[[#This Row],[Risk Due Date]]), "Missing Risk Due Date", IF(RiskRegister[[#This Row],[Risk Due Date]] &lt; TODAY(), "Overdue", "Not Overdue"))</f>
        <v>Missing Risk Due Date</v>
      </c>
      <c r="AF526" s="22" t="str">
        <f>IF(ISBLANK(RiskRegister[[#This Row],[Risk Due Date]]), "Missing Risk Due Date", TEXT(RiskRegister[[#This Row],[Risk Due Date]], "YYYY-MM"))</f>
        <v>Missing Risk Due Date</v>
      </c>
      <c r="AG526" s="22" t="str">
        <f>IF(RiskRegister[[#This Row],[Created Date]]="","Created Date missing",(TEXT(RiskRegister[[#This Row],[Created Date]],"mmm") &amp; "-" &amp; YEAR(RiskRegister[[#This Row],[Created Date]])))</f>
        <v>Created Date missing</v>
      </c>
      <c r="AH526" s="79">
        <f>IF(RiskRegister[[#This Row],[Risk Status]]="Closed",RiskRegister[[#This Row],[Risk Close Date]],RiskRegister[[#This Row],[Risk Due Date]])</f>
        <v>0</v>
      </c>
      <c r="AI526" s="79">
        <f>IF(RiskRegister[[#This Row],[Risk-Change-Date]]=0,DATE(2030,1,1),RiskRegister[[#This Row],[Risk-Change-Date]])</f>
        <v>47484</v>
      </c>
      <c r="AJ526" s="22" t="str">
        <f>RiskRegister[[#This Row],[Inherent Impact Level]]&amp;"-"&amp;RiskRegister[[#This Row],[Inherent Likelihood Level]]</f>
        <v>-- Select Impact ----- Select Likelihood --</v>
      </c>
      <c r="AK526" s="22" t="str">
        <f>RiskRegister[[#This Row],[Residual Impact Level]]&amp;"-"&amp;RiskRegister[[#This Row],[Residual Likelihood Level]]</f>
        <v>-- Select Impact ----- Select Likelihood --</v>
      </c>
      <c r="AL526" s="22" t="str">
        <f t="shared" si="16"/>
        <v>Error</v>
      </c>
      <c r="AM526" s="22" t="str">
        <f>IF(RiskRegister[[#This Row],[Risk Status]]="Closed",RiskRegister[[#This Row],[Residual Impact Level]],RiskRegister[[#This Row],[Inherent Impact Level]])</f>
        <v>-- Select Impact --</v>
      </c>
      <c r="AN526" s="22" t="str">
        <f>IF(RiskRegister[[#This Row],[Risk Status]]="Closed",RiskRegister[[#This Row],[Residual Likelihood Level]],RiskRegister[[#This Row],[Inherent Likelihood Level]])</f>
        <v>-- Select Likelihood --</v>
      </c>
      <c r="AO526" s="22" t="str">
        <f>IF(RiskRegister[[#This Row],[Risk Status]]="Closed",RiskRegister[[#This Row],[Residual-I-L-Combo]],RiskRegister[[#This Row],[Inherent-I-L-Combo]])</f>
        <v>-- Select Impact ----- Select Likelihood --</v>
      </c>
      <c r="AP526" s="22" t="str">
        <f t="shared" si="17"/>
        <v>-- Error --</v>
      </c>
    </row>
    <row r="527" spans="1:42" s="18" customFormat="1" ht="64" x14ac:dyDescent="0.2">
      <c r="A527" s="18">
        <v>524</v>
      </c>
      <c r="G527" s="18" t="s">
        <v>87</v>
      </c>
      <c r="I527" s="18" t="s">
        <v>85</v>
      </c>
      <c r="L527" s="18" t="s">
        <v>112</v>
      </c>
      <c r="M527" s="19" t="str">
        <f>VLOOKUP(RiskRegister[[#This Row],[Inherent Impact Level]],'Rating factors'!$F$4:$G$9,2,FALSE)</f>
        <v>--- Error ---</v>
      </c>
      <c r="N527" s="18" t="s">
        <v>89</v>
      </c>
      <c r="O527" s="19" t="str">
        <f>VLOOKUP(RiskRegister[[#This Row],[Inherent Likelihood Level]],'Rating factors'!$F$16:$G$21,2,FALSE)</f>
        <v>--- Error ---</v>
      </c>
      <c r="P527" s="19" t="str">
        <f>IFERROR(VLOOKUP(RiskRegister[[#This Row],[Inherent Risk Rating]],'Rating factors'!$F$30:$G$44,2,FALSE),"-- Error --")</f>
        <v>-- Error --</v>
      </c>
      <c r="Q527" s="19" t="str">
        <f>IFERROR(RiskRegister[[#This Row],[Inherent Impact Rating]]*RiskRegister[[#This Row],[Inherent Likelihood Rating]],"-- Error --")</f>
        <v>-- Error --</v>
      </c>
      <c r="R527" s="18" t="s">
        <v>111</v>
      </c>
      <c r="T527" s="18" t="s">
        <v>112</v>
      </c>
      <c r="U527" s="19" t="str">
        <f>VLOOKUP(RiskRegister[[#This Row],[Residual Impact Level]],'Rating factors'!$F$4:$G$9,2,FALSE)</f>
        <v>--- Error ---</v>
      </c>
      <c r="V527" s="18" t="s">
        <v>89</v>
      </c>
      <c r="W527" s="19" t="str">
        <f>VLOOKUP(RiskRegister[[#This Row],[Residual Likelihood Level]],'Rating factors'!$F$16:$G$21,2,FALSE)</f>
        <v>--- Error ---</v>
      </c>
      <c r="X527" s="19" t="str">
        <f>IFERROR(VLOOKUP(RiskRegister[[#This Row],[Residual Risk Rating]],'Rating factors'!$F$30:$G$44,2,FALSE),"-- Error --")</f>
        <v>-- Error --</v>
      </c>
      <c r="Y527" s="19" t="str">
        <f>IFERROR(RiskRegister[[#This Row],[Residual Impact Rating]]*RiskRegister[[#This Row],[Residual Likelihood Rating]],"-- Error --")</f>
        <v>-- Error --</v>
      </c>
      <c r="Z527" s="18" t="s">
        <v>113</v>
      </c>
      <c r="AB527" s="61"/>
      <c r="AD527" s="22" t="str">
        <f ca="1">IF(ISBLANK(RiskRegister[[#This Row],[Risk Due Date]]), "Missing Risk Due Date", IF(RiskRegister[[#This Row],[Risk Due Date]] &lt; TODAY(), "Overdue", "Not Overdue"))</f>
        <v>Missing Risk Due Date</v>
      </c>
      <c r="AF527" s="22" t="str">
        <f>IF(ISBLANK(RiskRegister[[#This Row],[Risk Due Date]]), "Missing Risk Due Date", TEXT(RiskRegister[[#This Row],[Risk Due Date]], "YYYY-MM"))</f>
        <v>Missing Risk Due Date</v>
      </c>
      <c r="AG527" s="22" t="str">
        <f>IF(RiskRegister[[#This Row],[Created Date]]="","Created Date missing",(TEXT(RiskRegister[[#This Row],[Created Date]],"mmm") &amp; "-" &amp; YEAR(RiskRegister[[#This Row],[Created Date]])))</f>
        <v>Created Date missing</v>
      </c>
      <c r="AH527" s="79">
        <f>IF(RiskRegister[[#This Row],[Risk Status]]="Closed",RiskRegister[[#This Row],[Risk Close Date]],RiskRegister[[#This Row],[Risk Due Date]])</f>
        <v>0</v>
      </c>
      <c r="AI527" s="79">
        <f>IF(RiskRegister[[#This Row],[Risk-Change-Date]]=0,DATE(2030,1,1),RiskRegister[[#This Row],[Risk-Change-Date]])</f>
        <v>47484</v>
      </c>
      <c r="AJ527" s="22" t="str">
        <f>RiskRegister[[#This Row],[Inherent Impact Level]]&amp;"-"&amp;RiskRegister[[#This Row],[Inherent Likelihood Level]]</f>
        <v>-- Select Impact ----- Select Likelihood --</v>
      </c>
      <c r="AK527" s="22" t="str">
        <f>RiskRegister[[#This Row],[Residual Impact Level]]&amp;"-"&amp;RiskRegister[[#This Row],[Residual Likelihood Level]]</f>
        <v>-- Select Impact ----- Select Likelihood --</v>
      </c>
      <c r="AL527" s="22" t="str">
        <f t="shared" si="16"/>
        <v>Error</v>
      </c>
      <c r="AM527" s="22" t="str">
        <f>IF(RiskRegister[[#This Row],[Risk Status]]="Closed",RiskRegister[[#This Row],[Residual Impact Level]],RiskRegister[[#This Row],[Inherent Impact Level]])</f>
        <v>-- Select Impact --</v>
      </c>
      <c r="AN527" s="22" t="str">
        <f>IF(RiskRegister[[#This Row],[Risk Status]]="Closed",RiskRegister[[#This Row],[Residual Likelihood Level]],RiskRegister[[#This Row],[Inherent Likelihood Level]])</f>
        <v>-- Select Likelihood --</v>
      </c>
      <c r="AO527" s="22" t="str">
        <f>IF(RiskRegister[[#This Row],[Risk Status]]="Closed",RiskRegister[[#This Row],[Residual-I-L-Combo]],RiskRegister[[#This Row],[Inherent-I-L-Combo]])</f>
        <v>-- Select Impact ----- Select Likelihood --</v>
      </c>
      <c r="AP527" s="22" t="str">
        <f t="shared" si="17"/>
        <v>-- Error --</v>
      </c>
    </row>
    <row r="528" spans="1:42" s="18" customFormat="1" ht="64" x14ac:dyDescent="0.2">
      <c r="A528" s="18">
        <v>525</v>
      </c>
      <c r="G528" s="18" t="s">
        <v>87</v>
      </c>
      <c r="I528" s="18" t="s">
        <v>85</v>
      </c>
      <c r="L528" s="18" t="s">
        <v>112</v>
      </c>
      <c r="M528" s="19" t="str">
        <f>VLOOKUP(RiskRegister[[#This Row],[Inherent Impact Level]],'Rating factors'!$F$4:$G$9,2,FALSE)</f>
        <v>--- Error ---</v>
      </c>
      <c r="N528" s="18" t="s">
        <v>89</v>
      </c>
      <c r="O528" s="19" t="str">
        <f>VLOOKUP(RiskRegister[[#This Row],[Inherent Likelihood Level]],'Rating factors'!$F$16:$G$21,2,FALSE)</f>
        <v>--- Error ---</v>
      </c>
      <c r="P528" s="19" t="str">
        <f>IFERROR(VLOOKUP(RiskRegister[[#This Row],[Inherent Risk Rating]],'Rating factors'!$F$30:$G$44,2,FALSE),"-- Error --")</f>
        <v>-- Error --</v>
      </c>
      <c r="Q528" s="19" t="str">
        <f>IFERROR(RiskRegister[[#This Row],[Inherent Impact Rating]]*RiskRegister[[#This Row],[Inherent Likelihood Rating]],"-- Error --")</f>
        <v>-- Error --</v>
      </c>
      <c r="R528" s="18" t="s">
        <v>111</v>
      </c>
      <c r="T528" s="18" t="s">
        <v>112</v>
      </c>
      <c r="U528" s="19" t="str">
        <f>VLOOKUP(RiskRegister[[#This Row],[Residual Impact Level]],'Rating factors'!$F$4:$G$9,2,FALSE)</f>
        <v>--- Error ---</v>
      </c>
      <c r="V528" s="18" t="s">
        <v>89</v>
      </c>
      <c r="W528" s="19" t="str">
        <f>VLOOKUP(RiskRegister[[#This Row],[Residual Likelihood Level]],'Rating factors'!$F$16:$G$21,2,FALSE)</f>
        <v>--- Error ---</v>
      </c>
      <c r="X528" s="19" t="str">
        <f>IFERROR(VLOOKUP(RiskRegister[[#This Row],[Residual Risk Rating]],'Rating factors'!$F$30:$G$44,2,FALSE),"-- Error --")</f>
        <v>-- Error --</v>
      </c>
      <c r="Y528" s="19" t="str">
        <f>IFERROR(RiskRegister[[#This Row],[Residual Impact Rating]]*RiskRegister[[#This Row],[Residual Likelihood Rating]],"-- Error --")</f>
        <v>-- Error --</v>
      </c>
      <c r="Z528" s="18" t="s">
        <v>113</v>
      </c>
      <c r="AB528" s="61"/>
      <c r="AD528" s="22" t="str">
        <f ca="1">IF(ISBLANK(RiskRegister[[#This Row],[Risk Due Date]]), "Missing Risk Due Date", IF(RiskRegister[[#This Row],[Risk Due Date]] &lt; TODAY(), "Overdue", "Not Overdue"))</f>
        <v>Missing Risk Due Date</v>
      </c>
      <c r="AF528" s="22" t="str">
        <f>IF(ISBLANK(RiskRegister[[#This Row],[Risk Due Date]]), "Missing Risk Due Date", TEXT(RiskRegister[[#This Row],[Risk Due Date]], "YYYY-MM"))</f>
        <v>Missing Risk Due Date</v>
      </c>
      <c r="AG528" s="22" t="str">
        <f>IF(RiskRegister[[#This Row],[Created Date]]="","Created Date missing",(TEXT(RiskRegister[[#This Row],[Created Date]],"mmm") &amp; "-" &amp; YEAR(RiskRegister[[#This Row],[Created Date]])))</f>
        <v>Created Date missing</v>
      </c>
      <c r="AH528" s="79">
        <f>IF(RiskRegister[[#This Row],[Risk Status]]="Closed",RiskRegister[[#This Row],[Risk Close Date]],RiskRegister[[#This Row],[Risk Due Date]])</f>
        <v>0</v>
      </c>
      <c r="AI528" s="79">
        <f>IF(RiskRegister[[#This Row],[Risk-Change-Date]]=0,DATE(2030,1,1),RiskRegister[[#This Row],[Risk-Change-Date]])</f>
        <v>47484</v>
      </c>
      <c r="AJ528" s="22" t="str">
        <f>RiskRegister[[#This Row],[Inherent Impact Level]]&amp;"-"&amp;RiskRegister[[#This Row],[Inherent Likelihood Level]]</f>
        <v>-- Select Impact ----- Select Likelihood --</v>
      </c>
      <c r="AK528" s="22" t="str">
        <f>RiskRegister[[#This Row],[Residual Impact Level]]&amp;"-"&amp;RiskRegister[[#This Row],[Residual Likelihood Level]]</f>
        <v>-- Select Impact ----- Select Likelihood --</v>
      </c>
      <c r="AL528" s="22" t="str">
        <f t="shared" si="16"/>
        <v>Error</v>
      </c>
      <c r="AM528" s="22" t="str">
        <f>IF(RiskRegister[[#This Row],[Risk Status]]="Closed",RiskRegister[[#This Row],[Residual Impact Level]],RiskRegister[[#This Row],[Inherent Impact Level]])</f>
        <v>-- Select Impact --</v>
      </c>
      <c r="AN528" s="22" t="str">
        <f>IF(RiskRegister[[#This Row],[Risk Status]]="Closed",RiskRegister[[#This Row],[Residual Likelihood Level]],RiskRegister[[#This Row],[Inherent Likelihood Level]])</f>
        <v>-- Select Likelihood --</v>
      </c>
      <c r="AO528" s="22" t="str">
        <f>IF(RiskRegister[[#This Row],[Risk Status]]="Closed",RiskRegister[[#This Row],[Residual-I-L-Combo]],RiskRegister[[#This Row],[Inherent-I-L-Combo]])</f>
        <v>-- Select Impact ----- Select Likelihood --</v>
      </c>
      <c r="AP528" s="22" t="str">
        <f t="shared" si="17"/>
        <v>-- Error --</v>
      </c>
    </row>
    <row r="529" spans="1:42" s="18" customFormat="1" ht="64" x14ac:dyDescent="0.2">
      <c r="A529" s="18">
        <v>526</v>
      </c>
      <c r="G529" s="18" t="s">
        <v>87</v>
      </c>
      <c r="I529" s="18" t="s">
        <v>85</v>
      </c>
      <c r="L529" s="18" t="s">
        <v>112</v>
      </c>
      <c r="M529" s="19" t="str">
        <f>VLOOKUP(RiskRegister[[#This Row],[Inherent Impact Level]],'Rating factors'!$F$4:$G$9,2,FALSE)</f>
        <v>--- Error ---</v>
      </c>
      <c r="N529" s="18" t="s">
        <v>89</v>
      </c>
      <c r="O529" s="19" t="str">
        <f>VLOOKUP(RiskRegister[[#This Row],[Inherent Likelihood Level]],'Rating factors'!$F$16:$G$21,2,FALSE)</f>
        <v>--- Error ---</v>
      </c>
      <c r="P529" s="19" t="str">
        <f>IFERROR(VLOOKUP(RiskRegister[[#This Row],[Inherent Risk Rating]],'Rating factors'!$F$30:$G$44,2,FALSE),"-- Error --")</f>
        <v>-- Error --</v>
      </c>
      <c r="Q529" s="19" t="str">
        <f>IFERROR(RiskRegister[[#This Row],[Inherent Impact Rating]]*RiskRegister[[#This Row],[Inherent Likelihood Rating]],"-- Error --")</f>
        <v>-- Error --</v>
      </c>
      <c r="R529" s="18" t="s">
        <v>111</v>
      </c>
      <c r="T529" s="18" t="s">
        <v>112</v>
      </c>
      <c r="U529" s="19" t="str">
        <f>VLOOKUP(RiskRegister[[#This Row],[Residual Impact Level]],'Rating factors'!$F$4:$G$9,2,FALSE)</f>
        <v>--- Error ---</v>
      </c>
      <c r="V529" s="18" t="s">
        <v>89</v>
      </c>
      <c r="W529" s="19" t="str">
        <f>VLOOKUP(RiskRegister[[#This Row],[Residual Likelihood Level]],'Rating factors'!$F$16:$G$21,2,FALSE)</f>
        <v>--- Error ---</v>
      </c>
      <c r="X529" s="19" t="str">
        <f>IFERROR(VLOOKUP(RiskRegister[[#This Row],[Residual Risk Rating]],'Rating factors'!$F$30:$G$44,2,FALSE),"-- Error --")</f>
        <v>-- Error --</v>
      </c>
      <c r="Y529" s="19" t="str">
        <f>IFERROR(RiskRegister[[#This Row],[Residual Impact Rating]]*RiskRegister[[#This Row],[Residual Likelihood Rating]],"-- Error --")</f>
        <v>-- Error --</v>
      </c>
      <c r="Z529" s="18" t="s">
        <v>113</v>
      </c>
      <c r="AB529" s="61"/>
      <c r="AD529" s="22" t="str">
        <f ca="1">IF(ISBLANK(RiskRegister[[#This Row],[Risk Due Date]]), "Missing Risk Due Date", IF(RiskRegister[[#This Row],[Risk Due Date]] &lt; TODAY(), "Overdue", "Not Overdue"))</f>
        <v>Missing Risk Due Date</v>
      </c>
      <c r="AF529" s="22" t="str">
        <f>IF(ISBLANK(RiskRegister[[#This Row],[Risk Due Date]]), "Missing Risk Due Date", TEXT(RiskRegister[[#This Row],[Risk Due Date]], "YYYY-MM"))</f>
        <v>Missing Risk Due Date</v>
      </c>
      <c r="AG529" s="22" t="str">
        <f>IF(RiskRegister[[#This Row],[Created Date]]="","Created Date missing",(TEXT(RiskRegister[[#This Row],[Created Date]],"mmm") &amp; "-" &amp; YEAR(RiskRegister[[#This Row],[Created Date]])))</f>
        <v>Created Date missing</v>
      </c>
      <c r="AH529" s="79">
        <f>IF(RiskRegister[[#This Row],[Risk Status]]="Closed",RiskRegister[[#This Row],[Risk Close Date]],RiskRegister[[#This Row],[Risk Due Date]])</f>
        <v>0</v>
      </c>
      <c r="AI529" s="79">
        <f>IF(RiskRegister[[#This Row],[Risk-Change-Date]]=0,DATE(2030,1,1),RiskRegister[[#This Row],[Risk-Change-Date]])</f>
        <v>47484</v>
      </c>
      <c r="AJ529" s="22" t="str">
        <f>RiskRegister[[#This Row],[Inherent Impact Level]]&amp;"-"&amp;RiskRegister[[#This Row],[Inherent Likelihood Level]]</f>
        <v>-- Select Impact ----- Select Likelihood --</v>
      </c>
      <c r="AK529" s="22" t="str">
        <f>RiskRegister[[#This Row],[Residual Impact Level]]&amp;"-"&amp;RiskRegister[[#This Row],[Residual Likelihood Level]]</f>
        <v>-- Select Impact ----- Select Likelihood --</v>
      </c>
      <c r="AL529" s="22" t="str">
        <f t="shared" si="16"/>
        <v>Error</v>
      </c>
      <c r="AM529" s="22" t="str">
        <f>IF(RiskRegister[[#This Row],[Risk Status]]="Closed",RiskRegister[[#This Row],[Residual Impact Level]],RiskRegister[[#This Row],[Inherent Impact Level]])</f>
        <v>-- Select Impact --</v>
      </c>
      <c r="AN529" s="22" t="str">
        <f>IF(RiskRegister[[#This Row],[Risk Status]]="Closed",RiskRegister[[#This Row],[Residual Likelihood Level]],RiskRegister[[#This Row],[Inherent Likelihood Level]])</f>
        <v>-- Select Likelihood --</v>
      </c>
      <c r="AO529" s="22" t="str">
        <f>IF(RiskRegister[[#This Row],[Risk Status]]="Closed",RiskRegister[[#This Row],[Residual-I-L-Combo]],RiskRegister[[#This Row],[Inherent-I-L-Combo]])</f>
        <v>-- Select Impact ----- Select Likelihood --</v>
      </c>
      <c r="AP529" s="22" t="str">
        <f t="shared" si="17"/>
        <v>-- Error --</v>
      </c>
    </row>
    <row r="530" spans="1:42" s="18" customFormat="1" ht="64" x14ac:dyDescent="0.2">
      <c r="A530" s="18">
        <v>527</v>
      </c>
      <c r="G530" s="18" t="s">
        <v>87</v>
      </c>
      <c r="I530" s="18" t="s">
        <v>85</v>
      </c>
      <c r="L530" s="18" t="s">
        <v>112</v>
      </c>
      <c r="M530" s="19" t="str">
        <f>VLOOKUP(RiskRegister[[#This Row],[Inherent Impact Level]],'Rating factors'!$F$4:$G$9,2,FALSE)</f>
        <v>--- Error ---</v>
      </c>
      <c r="N530" s="18" t="s">
        <v>89</v>
      </c>
      <c r="O530" s="19" t="str">
        <f>VLOOKUP(RiskRegister[[#This Row],[Inherent Likelihood Level]],'Rating factors'!$F$16:$G$21,2,FALSE)</f>
        <v>--- Error ---</v>
      </c>
      <c r="P530" s="19" t="str">
        <f>IFERROR(VLOOKUP(RiskRegister[[#This Row],[Inherent Risk Rating]],'Rating factors'!$F$30:$G$44,2,FALSE),"-- Error --")</f>
        <v>-- Error --</v>
      </c>
      <c r="Q530" s="19" t="str">
        <f>IFERROR(RiskRegister[[#This Row],[Inherent Impact Rating]]*RiskRegister[[#This Row],[Inherent Likelihood Rating]],"-- Error --")</f>
        <v>-- Error --</v>
      </c>
      <c r="R530" s="18" t="s">
        <v>111</v>
      </c>
      <c r="T530" s="18" t="s">
        <v>112</v>
      </c>
      <c r="U530" s="19" t="str">
        <f>VLOOKUP(RiskRegister[[#This Row],[Residual Impact Level]],'Rating factors'!$F$4:$G$9,2,FALSE)</f>
        <v>--- Error ---</v>
      </c>
      <c r="V530" s="18" t="s">
        <v>89</v>
      </c>
      <c r="W530" s="19" t="str">
        <f>VLOOKUP(RiskRegister[[#This Row],[Residual Likelihood Level]],'Rating factors'!$F$16:$G$21,2,FALSE)</f>
        <v>--- Error ---</v>
      </c>
      <c r="X530" s="19" t="str">
        <f>IFERROR(VLOOKUP(RiskRegister[[#This Row],[Residual Risk Rating]],'Rating factors'!$F$30:$G$44,2,FALSE),"-- Error --")</f>
        <v>-- Error --</v>
      </c>
      <c r="Y530" s="19" t="str">
        <f>IFERROR(RiskRegister[[#This Row],[Residual Impact Rating]]*RiskRegister[[#This Row],[Residual Likelihood Rating]],"-- Error --")</f>
        <v>-- Error --</v>
      </c>
      <c r="Z530" s="18" t="s">
        <v>113</v>
      </c>
      <c r="AB530" s="61"/>
      <c r="AD530" s="22" t="str">
        <f ca="1">IF(ISBLANK(RiskRegister[[#This Row],[Risk Due Date]]), "Missing Risk Due Date", IF(RiskRegister[[#This Row],[Risk Due Date]] &lt; TODAY(), "Overdue", "Not Overdue"))</f>
        <v>Missing Risk Due Date</v>
      </c>
      <c r="AF530" s="22" t="str">
        <f>IF(ISBLANK(RiskRegister[[#This Row],[Risk Due Date]]), "Missing Risk Due Date", TEXT(RiskRegister[[#This Row],[Risk Due Date]], "YYYY-MM"))</f>
        <v>Missing Risk Due Date</v>
      </c>
      <c r="AG530" s="22" t="str">
        <f>IF(RiskRegister[[#This Row],[Created Date]]="","Created Date missing",(TEXT(RiskRegister[[#This Row],[Created Date]],"mmm") &amp; "-" &amp; YEAR(RiskRegister[[#This Row],[Created Date]])))</f>
        <v>Created Date missing</v>
      </c>
      <c r="AH530" s="79">
        <f>IF(RiskRegister[[#This Row],[Risk Status]]="Closed",RiskRegister[[#This Row],[Risk Close Date]],RiskRegister[[#This Row],[Risk Due Date]])</f>
        <v>0</v>
      </c>
      <c r="AI530" s="79">
        <f>IF(RiskRegister[[#This Row],[Risk-Change-Date]]=0,DATE(2030,1,1),RiskRegister[[#This Row],[Risk-Change-Date]])</f>
        <v>47484</v>
      </c>
      <c r="AJ530" s="22" t="str">
        <f>RiskRegister[[#This Row],[Inherent Impact Level]]&amp;"-"&amp;RiskRegister[[#This Row],[Inherent Likelihood Level]]</f>
        <v>-- Select Impact ----- Select Likelihood --</v>
      </c>
      <c r="AK530" s="22" t="str">
        <f>RiskRegister[[#This Row],[Residual Impact Level]]&amp;"-"&amp;RiskRegister[[#This Row],[Residual Likelihood Level]]</f>
        <v>-- Select Impact ----- Select Likelihood --</v>
      </c>
      <c r="AL530" s="22" t="str">
        <f t="shared" si="16"/>
        <v>Error</v>
      </c>
      <c r="AM530" s="22" t="str">
        <f>IF(RiskRegister[[#This Row],[Risk Status]]="Closed",RiskRegister[[#This Row],[Residual Impact Level]],RiskRegister[[#This Row],[Inherent Impact Level]])</f>
        <v>-- Select Impact --</v>
      </c>
      <c r="AN530" s="22" t="str">
        <f>IF(RiskRegister[[#This Row],[Risk Status]]="Closed",RiskRegister[[#This Row],[Residual Likelihood Level]],RiskRegister[[#This Row],[Inherent Likelihood Level]])</f>
        <v>-- Select Likelihood --</v>
      </c>
      <c r="AO530" s="22" t="str">
        <f>IF(RiskRegister[[#This Row],[Risk Status]]="Closed",RiskRegister[[#This Row],[Residual-I-L-Combo]],RiskRegister[[#This Row],[Inherent-I-L-Combo]])</f>
        <v>-- Select Impact ----- Select Likelihood --</v>
      </c>
      <c r="AP530" s="22" t="str">
        <f t="shared" si="17"/>
        <v>-- Error --</v>
      </c>
    </row>
    <row r="531" spans="1:42" s="18" customFormat="1" ht="64" x14ac:dyDescent="0.2">
      <c r="A531" s="18">
        <v>528</v>
      </c>
      <c r="G531" s="18" t="s">
        <v>87</v>
      </c>
      <c r="I531" s="18" t="s">
        <v>85</v>
      </c>
      <c r="L531" s="18" t="s">
        <v>112</v>
      </c>
      <c r="M531" s="19" t="str">
        <f>VLOOKUP(RiskRegister[[#This Row],[Inherent Impact Level]],'Rating factors'!$F$4:$G$9,2,FALSE)</f>
        <v>--- Error ---</v>
      </c>
      <c r="N531" s="18" t="s">
        <v>89</v>
      </c>
      <c r="O531" s="19" t="str">
        <f>VLOOKUP(RiskRegister[[#This Row],[Inherent Likelihood Level]],'Rating factors'!$F$16:$G$21,2,FALSE)</f>
        <v>--- Error ---</v>
      </c>
      <c r="P531" s="19" t="str">
        <f>IFERROR(VLOOKUP(RiskRegister[[#This Row],[Inherent Risk Rating]],'Rating factors'!$F$30:$G$44,2,FALSE),"-- Error --")</f>
        <v>-- Error --</v>
      </c>
      <c r="Q531" s="19" t="str">
        <f>IFERROR(RiskRegister[[#This Row],[Inherent Impact Rating]]*RiskRegister[[#This Row],[Inherent Likelihood Rating]],"-- Error --")</f>
        <v>-- Error --</v>
      </c>
      <c r="R531" s="18" t="s">
        <v>111</v>
      </c>
      <c r="T531" s="18" t="s">
        <v>112</v>
      </c>
      <c r="U531" s="19" t="str">
        <f>VLOOKUP(RiskRegister[[#This Row],[Residual Impact Level]],'Rating factors'!$F$4:$G$9,2,FALSE)</f>
        <v>--- Error ---</v>
      </c>
      <c r="V531" s="18" t="s">
        <v>89</v>
      </c>
      <c r="W531" s="19" t="str">
        <f>VLOOKUP(RiskRegister[[#This Row],[Residual Likelihood Level]],'Rating factors'!$F$16:$G$21,2,FALSE)</f>
        <v>--- Error ---</v>
      </c>
      <c r="X531" s="19" t="str">
        <f>IFERROR(VLOOKUP(RiskRegister[[#This Row],[Residual Risk Rating]],'Rating factors'!$F$30:$G$44,2,FALSE),"-- Error --")</f>
        <v>-- Error --</v>
      </c>
      <c r="Y531" s="19" t="str">
        <f>IFERROR(RiskRegister[[#This Row],[Residual Impact Rating]]*RiskRegister[[#This Row],[Residual Likelihood Rating]],"-- Error --")</f>
        <v>-- Error --</v>
      </c>
      <c r="Z531" s="18" t="s">
        <v>113</v>
      </c>
      <c r="AB531" s="61"/>
      <c r="AD531" s="22" t="str">
        <f ca="1">IF(ISBLANK(RiskRegister[[#This Row],[Risk Due Date]]), "Missing Risk Due Date", IF(RiskRegister[[#This Row],[Risk Due Date]] &lt; TODAY(), "Overdue", "Not Overdue"))</f>
        <v>Missing Risk Due Date</v>
      </c>
      <c r="AF531" s="22" t="str">
        <f>IF(ISBLANK(RiskRegister[[#This Row],[Risk Due Date]]), "Missing Risk Due Date", TEXT(RiskRegister[[#This Row],[Risk Due Date]], "YYYY-MM"))</f>
        <v>Missing Risk Due Date</v>
      </c>
      <c r="AG531" s="22" t="str">
        <f>IF(RiskRegister[[#This Row],[Created Date]]="","Created Date missing",(TEXT(RiskRegister[[#This Row],[Created Date]],"mmm") &amp; "-" &amp; YEAR(RiskRegister[[#This Row],[Created Date]])))</f>
        <v>Created Date missing</v>
      </c>
      <c r="AH531" s="79">
        <f>IF(RiskRegister[[#This Row],[Risk Status]]="Closed",RiskRegister[[#This Row],[Risk Close Date]],RiskRegister[[#This Row],[Risk Due Date]])</f>
        <v>0</v>
      </c>
      <c r="AI531" s="79">
        <f>IF(RiskRegister[[#This Row],[Risk-Change-Date]]=0,DATE(2030,1,1),RiskRegister[[#This Row],[Risk-Change-Date]])</f>
        <v>47484</v>
      </c>
      <c r="AJ531" s="22" t="str">
        <f>RiskRegister[[#This Row],[Inherent Impact Level]]&amp;"-"&amp;RiskRegister[[#This Row],[Inherent Likelihood Level]]</f>
        <v>-- Select Impact ----- Select Likelihood --</v>
      </c>
      <c r="AK531" s="22" t="str">
        <f>RiskRegister[[#This Row],[Residual Impact Level]]&amp;"-"&amp;RiskRegister[[#This Row],[Residual Likelihood Level]]</f>
        <v>-- Select Impact ----- Select Likelihood --</v>
      </c>
      <c r="AL531" s="22" t="str">
        <f t="shared" si="16"/>
        <v>Error</v>
      </c>
      <c r="AM531" s="22" t="str">
        <f>IF(RiskRegister[[#This Row],[Risk Status]]="Closed",RiskRegister[[#This Row],[Residual Impact Level]],RiskRegister[[#This Row],[Inherent Impact Level]])</f>
        <v>-- Select Impact --</v>
      </c>
      <c r="AN531" s="22" t="str">
        <f>IF(RiskRegister[[#This Row],[Risk Status]]="Closed",RiskRegister[[#This Row],[Residual Likelihood Level]],RiskRegister[[#This Row],[Inherent Likelihood Level]])</f>
        <v>-- Select Likelihood --</v>
      </c>
      <c r="AO531" s="22" t="str">
        <f>IF(RiskRegister[[#This Row],[Risk Status]]="Closed",RiskRegister[[#This Row],[Residual-I-L-Combo]],RiskRegister[[#This Row],[Inherent-I-L-Combo]])</f>
        <v>-- Select Impact ----- Select Likelihood --</v>
      </c>
      <c r="AP531" s="22" t="str">
        <f t="shared" si="17"/>
        <v>-- Error --</v>
      </c>
    </row>
    <row r="532" spans="1:42" s="18" customFormat="1" ht="64" x14ac:dyDescent="0.2">
      <c r="A532" s="18">
        <v>529</v>
      </c>
      <c r="G532" s="18" t="s">
        <v>87</v>
      </c>
      <c r="I532" s="18" t="s">
        <v>85</v>
      </c>
      <c r="L532" s="18" t="s">
        <v>112</v>
      </c>
      <c r="M532" s="19" t="str">
        <f>VLOOKUP(RiskRegister[[#This Row],[Inherent Impact Level]],'Rating factors'!$F$4:$G$9,2,FALSE)</f>
        <v>--- Error ---</v>
      </c>
      <c r="N532" s="18" t="s">
        <v>89</v>
      </c>
      <c r="O532" s="19" t="str">
        <f>VLOOKUP(RiskRegister[[#This Row],[Inherent Likelihood Level]],'Rating factors'!$F$16:$G$21,2,FALSE)</f>
        <v>--- Error ---</v>
      </c>
      <c r="P532" s="19" t="str">
        <f>IFERROR(VLOOKUP(RiskRegister[[#This Row],[Inherent Risk Rating]],'Rating factors'!$F$30:$G$44,2,FALSE),"-- Error --")</f>
        <v>-- Error --</v>
      </c>
      <c r="Q532" s="19" t="str">
        <f>IFERROR(RiskRegister[[#This Row],[Inherent Impact Rating]]*RiskRegister[[#This Row],[Inherent Likelihood Rating]],"-- Error --")</f>
        <v>-- Error --</v>
      </c>
      <c r="R532" s="18" t="s">
        <v>111</v>
      </c>
      <c r="T532" s="18" t="s">
        <v>112</v>
      </c>
      <c r="U532" s="19" t="str">
        <f>VLOOKUP(RiskRegister[[#This Row],[Residual Impact Level]],'Rating factors'!$F$4:$G$9,2,FALSE)</f>
        <v>--- Error ---</v>
      </c>
      <c r="V532" s="18" t="s">
        <v>89</v>
      </c>
      <c r="W532" s="19" t="str">
        <f>VLOOKUP(RiskRegister[[#This Row],[Residual Likelihood Level]],'Rating factors'!$F$16:$G$21,2,FALSE)</f>
        <v>--- Error ---</v>
      </c>
      <c r="X532" s="19" t="str">
        <f>IFERROR(VLOOKUP(RiskRegister[[#This Row],[Residual Risk Rating]],'Rating factors'!$F$30:$G$44,2,FALSE),"-- Error --")</f>
        <v>-- Error --</v>
      </c>
      <c r="Y532" s="19" t="str">
        <f>IFERROR(RiskRegister[[#This Row],[Residual Impact Rating]]*RiskRegister[[#This Row],[Residual Likelihood Rating]],"-- Error --")</f>
        <v>-- Error --</v>
      </c>
      <c r="Z532" s="18" t="s">
        <v>113</v>
      </c>
      <c r="AB532" s="61"/>
      <c r="AD532" s="22" t="str">
        <f ca="1">IF(ISBLANK(RiskRegister[[#This Row],[Risk Due Date]]), "Missing Risk Due Date", IF(RiskRegister[[#This Row],[Risk Due Date]] &lt; TODAY(), "Overdue", "Not Overdue"))</f>
        <v>Missing Risk Due Date</v>
      </c>
      <c r="AF532" s="22" t="str">
        <f>IF(ISBLANK(RiskRegister[[#This Row],[Risk Due Date]]), "Missing Risk Due Date", TEXT(RiskRegister[[#This Row],[Risk Due Date]], "YYYY-MM"))</f>
        <v>Missing Risk Due Date</v>
      </c>
      <c r="AG532" s="22" t="str">
        <f>IF(RiskRegister[[#This Row],[Created Date]]="","Created Date missing",(TEXT(RiskRegister[[#This Row],[Created Date]],"mmm") &amp; "-" &amp; YEAR(RiskRegister[[#This Row],[Created Date]])))</f>
        <v>Created Date missing</v>
      </c>
      <c r="AH532" s="79">
        <f>IF(RiskRegister[[#This Row],[Risk Status]]="Closed",RiskRegister[[#This Row],[Risk Close Date]],RiskRegister[[#This Row],[Risk Due Date]])</f>
        <v>0</v>
      </c>
      <c r="AI532" s="79">
        <f>IF(RiskRegister[[#This Row],[Risk-Change-Date]]=0,DATE(2030,1,1),RiskRegister[[#This Row],[Risk-Change-Date]])</f>
        <v>47484</v>
      </c>
      <c r="AJ532" s="22" t="str">
        <f>RiskRegister[[#This Row],[Inherent Impact Level]]&amp;"-"&amp;RiskRegister[[#This Row],[Inherent Likelihood Level]]</f>
        <v>-- Select Impact ----- Select Likelihood --</v>
      </c>
      <c r="AK532" s="22" t="str">
        <f>RiskRegister[[#This Row],[Residual Impact Level]]&amp;"-"&amp;RiskRegister[[#This Row],[Residual Likelihood Level]]</f>
        <v>-- Select Impact ----- Select Likelihood --</v>
      </c>
      <c r="AL532" s="22" t="str">
        <f t="shared" si="16"/>
        <v>Error</v>
      </c>
      <c r="AM532" s="22" t="str">
        <f>IF(RiskRegister[[#This Row],[Risk Status]]="Closed",RiskRegister[[#This Row],[Residual Impact Level]],RiskRegister[[#This Row],[Inherent Impact Level]])</f>
        <v>-- Select Impact --</v>
      </c>
      <c r="AN532" s="22" t="str">
        <f>IF(RiskRegister[[#This Row],[Risk Status]]="Closed",RiskRegister[[#This Row],[Residual Likelihood Level]],RiskRegister[[#This Row],[Inherent Likelihood Level]])</f>
        <v>-- Select Likelihood --</v>
      </c>
      <c r="AO532" s="22" t="str">
        <f>IF(RiskRegister[[#This Row],[Risk Status]]="Closed",RiskRegister[[#This Row],[Residual-I-L-Combo]],RiskRegister[[#This Row],[Inherent-I-L-Combo]])</f>
        <v>-- Select Impact ----- Select Likelihood --</v>
      </c>
      <c r="AP532" s="22" t="str">
        <f t="shared" si="17"/>
        <v>-- Error --</v>
      </c>
    </row>
    <row r="533" spans="1:42" s="18" customFormat="1" ht="64" x14ac:dyDescent="0.2">
      <c r="A533" s="18">
        <v>530</v>
      </c>
      <c r="G533" s="18" t="s">
        <v>87</v>
      </c>
      <c r="I533" s="18" t="s">
        <v>85</v>
      </c>
      <c r="L533" s="18" t="s">
        <v>112</v>
      </c>
      <c r="M533" s="19" t="str">
        <f>VLOOKUP(RiskRegister[[#This Row],[Inherent Impact Level]],'Rating factors'!$F$4:$G$9,2,FALSE)</f>
        <v>--- Error ---</v>
      </c>
      <c r="N533" s="18" t="s">
        <v>89</v>
      </c>
      <c r="O533" s="19" t="str">
        <f>VLOOKUP(RiskRegister[[#This Row],[Inherent Likelihood Level]],'Rating factors'!$F$16:$G$21,2,FALSE)</f>
        <v>--- Error ---</v>
      </c>
      <c r="P533" s="19" t="str">
        <f>IFERROR(VLOOKUP(RiskRegister[[#This Row],[Inherent Risk Rating]],'Rating factors'!$F$30:$G$44,2,FALSE),"-- Error --")</f>
        <v>-- Error --</v>
      </c>
      <c r="Q533" s="19" t="str">
        <f>IFERROR(RiskRegister[[#This Row],[Inherent Impact Rating]]*RiskRegister[[#This Row],[Inherent Likelihood Rating]],"-- Error --")</f>
        <v>-- Error --</v>
      </c>
      <c r="R533" s="18" t="s">
        <v>111</v>
      </c>
      <c r="T533" s="18" t="s">
        <v>112</v>
      </c>
      <c r="U533" s="19" t="str">
        <f>VLOOKUP(RiskRegister[[#This Row],[Residual Impact Level]],'Rating factors'!$F$4:$G$9,2,FALSE)</f>
        <v>--- Error ---</v>
      </c>
      <c r="V533" s="18" t="s">
        <v>89</v>
      </c>
      <c r="W533" s="19" t="str">
        <f>VLOOKUP(RiskRegister[[#This Row],[Residual Likelihood Level]],'Rating factors'!$F$16:$G$21,2,FALSE)</f>
        <v>--- Error ---</v>
      </c>
      <c r="X533" s="19" t="str">
        <f>IFERROR(VLOOKUP(RiskRegister[[#This Row],[Residual Risk Rating]],'Rating factors'!$F$30:$G$44,2,FALSE),"-- Error --")</f>
        <v>-- Error --</v>
      </c>
      <c r="Y533" s="19" t="str">
        <f>IFERROR(RiskRegister[[#This Row],[Residual Impact Rating]]*RiskRegister[[#This Row],[Residual Likelihood Rating]],"-- Error --")</f>
        <v>-- Error --</v>
      </c>
      <c r="Z533" s="18" t="s">
        <v>113</v>
      </c>
      <c r="AB533" s="61"/>
      <c r="AD533" s="22" t="str">
        <f ca="1">IF(ISBLANK(RiskRegister[[#This Row],[Risk Due Date]]), "Missing Risk Due Date", IF(RiskRegister[[#This Row],[Risk Due Date]] &lt; TODAY(), "Overdue", "Not Overdue"))</f>
        <v>Missing Risk Due Date</v>
      </c>
      <c r="AF533" s="22" t="str">
        <f>IF(ISBLANK(RiskRegister[[#This Row],[Risk Due Date]]), "Missing Risk Due Date", TEXT(RiskRegister[[#This Row],[Risk Due Date]], "YYYY-MM"))</f>
        <v>Missing Risk Due Date</v>
      </c>
      <c r="AG533" s="22" t="str">
        <f>IF(RiskRegister[[#This Row],[Created Date]]="","Created Date missing",(TEXT(RiskRegister[[#This Row],[Created Date]],"mmm") &amp; "-" &amp; YEAR(RiskRegister[[#This Row],[Created Date]])))</f>
        <v>Created Date missing</v>
      </c>
      <c r="AH533" s="79">
        <f>IF(RiskRegister[[#This Row],[Risk Status]]="Closed",RiskRegister[[#This Row],[Risk Close Date]],RiskRegister[[#This Row],[Risk Due Date]])</f>
        <v>0</v>
      </c>
      <c r="AI533" s="79">
        <f>IF(RiskRegister[[#This Row],[Risk-Change-Date]]=0,DATE(2030,1,1),RiskRegister[[#This Row],[Risk-Change-Date]])</f>
        <v>47484</v>
      </c>
      <c r="AJ533" s="22" t="str">
        <f>RiskRegister[[#This Row],[Inherent Impact Level]]&amp;"-"&amp;RiskRegister[[#This Row],[Inherent Likelihood Level]]</f>
        <v>-- Select Impact ----- Select Likelihood --</v>
      </c>
      <c r="AK533" s="22" t="str">
        <f>RiskRegister[[#This Row],[Residual Impact Level]]&amp;"-"&amp;RiskRegister[[#This Row],[Residual Likelihood Level]]</f>
        <v>-- Select Impact ----- Select Likelihood --</v>
      </c>
      <c r="AL533" s="22" t="str">
        <f t="shared" si="16"/>
        <v>Error</v>
      </c>
      <c r="AM533" s="22" t="str">
        <f>IF(RiskRegister[[#This Row],[Risk Status]]="Closed",RiskRegister[[#This Row],[Residual Impact Level]],RiskRegister[[#This Row],[Inherent Impact Level]])</f>
        <v>-- Select Impact --</v>
      </c>
      <c r="AN533" s="22" t="str">
        <f>IF(RiskRegister[[#This Row],[Risk Status]]="Closed",RiskRegister[[#This Row],[Residual Likelihood Level]],RiskRegister[[#This Row],[Inherent Likelihood Level]])</f>
        <v>-- Select Likelihood --</v>
      </c>
      <c r="AO533" s="22" t="str">
        <f>IF(RiskRegister[[#This Row],[Risk Status]]="Closed",RiskRegister[[#This Row],[Residual-I-L-Combo]],RiskRegister[[#This Row],[Inherent-I-L-Combo]])</f>
        <v>-- Select Impact ----- Select Likelihood --</v>
      </c>
      <c r="AP533" s="22" t="str">
        <f t="shared" si="17"/>
        <v>-- Error --</v>
      </c>
    </row>
    <row r="534" spans="1:42" s="18" customFormat="1" ht="64" x14ac:dyDescent="0.2">
      <c r="A534" s="18">
        <v>531</v>
      </c>
      <c r="G534" s="18" t="s">
        <v>87</v>
      </c>
      <c r="I534" s="18" t="s">
        <v>85</v>
      </c>
      <c r="L534" s="18" t="s">
        <v>112</v>
      </c>
      <c r="M534" s="19" t="str">
        <f>VLOOKUP(RiskRegister[[#This Row],[Inherent Impact Level]],'Rating factors'!$F$4:$G$9,2,FALSE)</f>
        <v>--- Error ---</v>
      </c>
      <c r="N534" s="18" t="s">
        <v>89</v>
      </c>
      <c r="O534" s="19" t="str">
        <f>VLOOKUP(RiskRegister[[#This Row],[Inherent Likelihood Level]],'Rating factors'!$F$16:$G$21,2,FALSE)</f>
        <v>--- Error ---</v>
      </c>
      <c r="P534" s="19" t="str">
        <f>IFERROR(VLOOKUP(RiskRegister[[#This Row],[Inherent Risk Rating]],'Rating factors'!$F$30:$G$44,2,FALSE),"-- Error --")</f>
        <v>-- Error --</v>
      </c>
      <c r="Q534" s="19" t="str">
        <f>IFERROR(RiskRegister[[#This Row],[Inherent Impact Rating]]*RiskRegister[[#This Row],[Inherent Likelihood Rating]],"-- Error --")</f>
        <v>-- Error --</v>
      </c>
      <c r="R534" s="18" t="s">
        <v>111</v>
      </c>
      <c r="T534" s="18" t="s">
        <v>112</v>
      </c>
      <c r="U534" s="19" t="str">
        <f>VLOOKUP(RiskRegister[[#This Row],[Residual Impact Level]],'Rating factors'!$F$4:$G$9,2,FALSE)</f>
        <v>--- Error ---</v>
      </c>
      <c r="V534" s="18" t="s">
        <v>89</v>
      </c>
      <c r="W534" s="19" t="str">
        <f>VLOOKUP(RiskRegister[[#This Row],[Residual Likelihood Level]],'Rating factors'!$F$16:$G$21,2,FALSE)</f>
        <v>--- Error ---</v>
      </c>
      <c r="X534" s="19" t="str">
        <f>IFERROR(VLOOKUP(RiskRegister[[#This Row],[Residual Risk Rating]],'Rating factors'!$F$30:$G$44,2,FALSE),"-- Error --")</f>
        <v>-- Error --</v>
      </c>
      <c r="Y534" s="19" t="str">
        <f>IFERROR(RiskRegister[[#This Row],[Residual Impact Rating]]*RiskRegister[[#This Row],[Residual Likelihood Rating]],"-- Error --")</f>
        <v>-- Error --</v>
      </c>
      <c r="Z534" s="18" t="s">
        <v>113</v>
      </c>
      <c r="AB534" s="61"/>
      <c r="AD534" s="22" t="str">
        <f ca="1">IF(ISBLANK(RiskRegister[[#This Row],[Risk Due Date]]), "Missing Risk Due Date", IF(RiskRegister[[#This Row],[Risk Due Date]] &lt; TODAY(), "Overdue", "Not Overdue"))</f>
        <v>Missing Risk Due Date</v>
      </c>
      <c r="AF534" s="22" t="str">
        <f>IF(ISBLANK(RiskRegister[[#This Row],[Risk Due Date]]), "Missing Risk Due Date", TEXT(RiskRegister[[#This Row],[Risk Due Date]], "YYYY-MM"))</f>
        <v>Missing Risk Due Date</v>
      </c>
      <c r="AG534" s="22" t="str">
        <f>IF(RiskRegister[[#This Row],[Created Date]]="","Created Date missing",(TEXT(RiskRegister[[#This Row],[Created Date]],"mmm") &amp; "-" &amp; YEAR(RiskRegister[[#This Row],[Created Date]])))</f>
        <v>Created Date missing</v>
      </c>
      <c r="AH534" s="79">
        <f>IF(RiskRegister[[#This Row],[Risk Status]]="Closed",RiskRegister[[#This Row],[Risk Close Date]],RiskRegister[[#This Row],[Risk Due Date]])</f>
        <v>0</v>
      </c>
      <c r="AI534" s="79">
        <f>IF(RiskRegister[[#This Row],[Risk-Change-Date]]=0,DATE(2030,1,1),RiskRegister[[#This Row],[Risk-Change-Date]])</f>
        <v>47484</v>
      </c>
      <c r="AJ534" s="22" t="str">
        <f>RiskRegister[[#This Row],[Inherent Impact Level]]&amp;"-"&amp;RiskRegister[[#This Row],[Inherent Likelihood Level]]</f>
        <v>-- Select Impact ----- Select Likelihood --</v>
      </c>
      <c r="AK534" s="22" t="str">
        <f>RiskRegister[[#This Row],[Residual Impact Level]]&amp;"-"&amp;RiskRegister[[#This Row],[Residual Likelihood Level]]</f>
        <v>-- Select Impact ----- Select Likelihood --</v>
      </c>
      <c r="AL534" s="22" t="str">
        <f t="shared" si="16"/>
        <v>Error</v>
      </c>
      <c r="AM534" s="22" t="str">
        <f>IF(RiskRegister[[#This Row],[Risk Status]]="Closed",RiskRegister[[#This Row],[Residual Impact Level]],RiskRegister[[#This Row],[Inherent Impact Level]])</f>
        <v>-- Select Impact --</v>
      </c>
      <c r="AN534" s="22" t="str">
        <f>IF(RiskRegister[[#This Row],[Risk Status]]="Closed",RiskRegister[[#This Row],[Residual Likelihood Level]],RiskRegister[[#This Row],[Inherent Likelihood Level]])</f>
        <v>-- Select Likelihood --</v>
      </c>
      <c r="AO534" s="22" t="str">
        <f>IF(RiskRegister[[#This Row],[Risk Status]]="Closed",RiskRegister[[#This Row],[Residual-I-L-Combo]],RiskRegister[[#This Row],[Inherent-I-L-Combo]])</f>
        <v>-- Select Impact ----- Select Likelihood --</v>
      </c>
      <c r="AP534" s="22" t="str">
        <f t="shared" si="17"/>
        <v>-- Error --</v>
      </c>
    </row>
    <row r="535" spans="1:42" s="18" customFormat="1" ht="64" x14ac:dyDescent="0.2">
      <c r="A535" s="18">
        <v>532</v>
      </c>
      <c r="G535" s="18" t="s">
        <v>87</v>
      </c>
      <c r="I535" s="18" t="s">
        <v>85</v>
      </c>
      <c r="L535" s="18" t="s">
        <v>112</v>
      </c>
      <c r="M535" s="19" t="str">
        <f>VLOOKUP(RiskRegister[[#This Row],[Inherent Impact Level]],'Rating factors'!$F$4:$G$9,2,FALSE)</f>
        <v>--- Error ---</v>
      </c>
      <c r="N535" s="18" t="s">
        <v>89</v>
      </c>
      <c r="O535" s="19" t="str">
        <f>VLOOKUP(RiskRegister[[#This Row],[Inherent Likelihood Level]],'Rating factors'!$F$16:$G$21,2,FALSE)</f>
        <v>--- Error ---</v>
      </c>
      <c r="P535" s="19" t="str">
        <f>IFERROR(VLOOKUP(RiskRegister[[#This Row],[Inherent Risk Rating]],'Rating factors'!$F$30:$G$44,2,FALSE),"-- Error --")</f>
        <v>-- Error --</v>
      </c>
      <c r="Q535" s="19" t="str">
        <f>IFERROR(RiskRegister[[#This Row],[Inherent Impact Rating]]*RiskRegister[[#This Row],[Inherent Likelihood Rating]],"-- Error --")</f>
        <v>-- Error --</v>
      </c>
      <c r="R535" s="18" t="s">
        <v>111</v>
      </c>
      <c r="T535" s="18" t="s">
        <v>112</v>
      </c>
      <c r="U535" s="19" t="str">
        <f>VLOOKUP(RiskRegister[[#This Row],[Residual Impact Level]],'Rating factors'!$F$4:$G$9,2,FALSE)</f>
        <v>--- Error ---</v>
      </c>
      <c r="V535" s="18" t="s">
        <v>89</v>
      </c>
      <c r="W535" s="19" t="str">
        <f>VLOOKUP(RiskRegister[[#This Row],[Residual Likelihood Level]],'Rating factors'!$F$16:$G$21,2,FALSE)</f>
        <v>--- Error ---</v>
      </c>
      <c r="X535" s="19" t="str">
        <f>IFERROR(VLOOKUP(RiskRegister[[#This Row],[Residual Risk Rating]],'Rating factors'!$F$30:$G$44,2,FALSE),"-- Error --")</f>
        <v>-- Error --</v>
      </c>
      <c r="Y535" s="19" t="str">
        <f>IFERROR(RiskRegister[[#This Row],[Residual Impact Rating]]*RiskRegister[[#This Row],[Residual Likelihood Rating]],"-- Error --")</f>
        <v>-- Error --</v>
      </c>
      <c r="Z535" s="18" t="s">
        <v>113</v>
      </c>
      <c r="AB535" s="61"/>
      <c r="AD535" s="22" t="str">
        <f ca="1">IF(ISBLANK(RiskRegister[[#This Row],[Risk Due Date]]), "Missing Risk Due Date", IF(RiskRegister[[#This Row],[Risk Due Date]] &lt; TODAY(), "Overdue", "Not Overdue"))</f>
        <v>Missing Risk Due Date</v>
      </c>
      <c r="AF535" s="22" t="str">
        <f>IF(ISBLANK(RiskRegister[[#This Row],[Risk Due Date]]), "Missing Risk Due Date", TEXT(RiskRegister[[#This Row],[Risk Due Date]], "YYYY-MM"))</f>
        <v>Missing Risk Due Date</v>
      </c>
      <c r="AG535" s="22" t="str">
        <f>IF(RiskRegister[[#This Row],[Created Date]]="","Created Date missing",(TEXT(RiskRegister[[#This Row],[Created Date]],"mmm") &amp; "-" &amp; YEAR(RiskRegister[[#This Row],[Created Date]])))</f>
        <v>Created Date missing</v>
      </c>
      <c r="AH535" s="79">
        <f>IF(RiskRegister[[#This Row],[Risk Status]]="Closed",RiskRegister[[#This Row],[Risk Close Date]],RiskRegister[[#This Row],[Risk Due Date]])</f>
        <v>0</v>
      </c>
      <c r="AI535" s="79">
        <f>IF(RiskRegister[[#This Row],[Risk-Change-Date]]=0,DATE(2030,1,1),RiskRegister[[#This Row],[Risk-Change-Date]])</f>
        <v>47484</v>
      </c>
      <c r="AJ535" s="22" t="str">
        <f>RiskRegister[[#This Row],[Inherent Impact Level]]&amp;"-"&amp;RiskRegister[[#This Row],[Inherent Likelihood Level]]</f>
        <v>-- Select Impact ----- Select Likelihood --</v>
      </c>
      <c r="AK535" s="22" t="str">
        <f>RiskRegister[[#This Row],[Residual Impact Level]]&amp;"-"&amp;RiskRegister[[#This Row],[Residual Likelihood Level]]</f>
        <v>-- Select Impact ----- Select Likelihood --</v>
      </c>
      <c r="AL535" s="22" t="str">
        <f t="shared" si="16"/>
        <v>Error</v>
      </c>
      <c r="AM535" s="22" t="str">
        <f>IF(RiskRegister[[#This Row],[Risk Status]]="Closed",RiskRegister[[#This Row],[Residual Impact Level]],RiskRegister[[#This Row],[Inherent Impact Level]])</f>
        <v>-- Select Impact --</v>
      </c>
      <c r="AN535" s="22" t="str">
        <f>IF(RiskRegister[[#This Row],[Risk Status]]="Closed",RiskRegister[[#This Row],[Residual Likelihood Level]],RiskRegister[[#This Row],[Inherent Likelihood Level]])</f>
        <v>-- Select Likelihood --</v>
      </c>
      <c r="AO535" s="22" t="str">
        <f>IF(RiskRegister[[#This Row],[Risk Status]]="Closed",RiskRegister[[#This Row],[Residual-I-L-Combo]],RiskRegister[[#This Row],[Inherent-I-L-Combo]])</f>
        <v>-- Select Impact ----- Select Likelihood --</v>
      </c>
      <c r="AP535" s="22" t="str">
        <f t="shared" si="17"/>
        <v>-- Error --</v>
      </c>
    </row>
    <row r="536" spans="1:42" s="18" customFormat="1" ht="64" x14ac:dyDescent="0.2">
      <c r="A536" s="18">
        <v>533</v>
      </c>
      <c r="G536" s="18" t="s">
        <v>87</v>
      </c>
      <c r="I536" s="18" t="s">
        <v>85</v>
      </c>
      <c r="L536" s="18" t="s">
        <v>112</v>
      </c>
      <c r="M536" s="19" t="str">
        <f>VLOOKUP(RiskRegister[[#This Row],[Inherent Impact Level]],'Rating factors'!$F$4:$G$9,2,FALSE)</f>
        <v>--- Error ---</v>
      </c>
      <c r="N536" s="18" t="s">
        <v>89</v>
      </c>
      <c r="O536" s="19" t="str">
        <f>VLOOKUP(RiskRegister[[#This Row],[Inherent Likelihood Level]],'Rating factors'!$F$16:$G$21,2,FALSE)</f>
        <v>--- Error ---</v>
      </c>
      <c r="P536" s="19" t="str">
        <f>IFERROR(VLOOKUP(RiskRegister[[#This Row],[Inherent Risk Rating]],'Rating factors'!$F$30:$G$44,2,FALSE),"-- Error --")</f>
        <v>-- Error --</v>
      </c>
      <c r="Q536" s="19" t="str">
        <f>IFERROR(RiskRegister[[#This Row],[Inherent Impact Rating]]*RiskRegister[[#This Row],[Inherent Likelihood Rating]],"-- Error --")</f>
        <v>-- Error --</v>
      </c>
      <c r="R536" s="18" t="s">
        <v>111</v>
      </c>
      <c r="T536" s="18" t="s">
        <v>112</v>
      </c>
      <c r="U536" s="19" t="str">
        <f>VLOOKUP(RiskRegister[[#This Row],[Residual Impact Level]],'Rating factors'!$F$4:$G$9,2,FALSE)</f>
        <v>--- Error ---</v>
      </c>
      <c r="V536" s="18" t="s">
        <v>89</v>
      </c>
      <c r="W536" s="19" t="str">
        <f>VLOOKUP(RiskRegister[[#This Row],[Residual Likelihood Level]],'Rating factors'!$F$16:$G$21,2,FALSE)</f>
        <v>--- Error ---</v>
      </c>
      <c r="X536" s="19" t="str">
        <f>IFERROR(VLOOKUP(RiskRegister[[#This Row],[Residual Risk Rating]],'Rating factors'!$F$30:$G$44,2,FALSE),"-- Error --")</f>
        <v>-- Error --</v>
      </c>
      <c r="Y536" s="19" t="str">
        <f>IFERROR(RiskRegister[[#This Row],[Residual Impact Rating]]*RiskRegister[[#This Row],[Residual Likelihood Rating]],"-- Error --")</f>
        <v>-- Error --</v>
      </c>
      <c r="Z536" s="18" t="s">
        <v>113</v>
      </c>
      <c r="AB536" s="61"/>
      <c r="AD536" s="22" t="str">
        <f ca="1">IF(ISBLANK(RiskRegister[[#This Row],[Risk Due Date]]), "Missing Risk Due Date", IF(RiskRegister[[#This Row],[Risk Due Date]] &lt; TODAY(), "Overdue", "Not Overdue"))</f>
        <v>Missing Risk Due Date</v>
      </c>
      <c r="AF536" s="22" t="str">
        <f>IF(ISBLANK(RiskRegister[[#This Row],[Risk Due Date]]), "Missing Risk Due Date", TEXT(RiskRegister[[#This Row],[Risk Due Date]], "YYYY-MM"))</f>
        <v>Missing Risk Due Date</v>
      </c>
      <c r="AG536" s="22" t="str">
        <f>IF(RiskRegister[[#This Row],[Created Date]]="","Created Date missing",(TEXT(RiskRegister[[#This Row],[Created Date]],"mmm") &amp; "-" &amp; YEAR(RiskRegister[[#This Row],[Created Date]])))</f>
        <v>Created Date missing</v>
      </c>
      <c r="AH536" s="79">
        <f>IF(RiskRegister[[#This Row],[Risk Status]]="Closed",RiskRegister[[#This Row],[Risk Close Date]],RiskRegister[[#This Row],[Risk Due Date]])</f>
        <v>0</v>
      </c>
      <c r="AI536" s="79">
        <f>IF(RiskRegister[[#This Row],[Risk-Change-Date]]=0,DATE(2030,1,1),RiskRegister[[#This Row],[Risk-Change-Date]])</f>
        <v>47484</v>
      </c>
      <c r="AJ536" s="22" t="str">
        <f>RiskRegister[[#This Row],[Inherent Impact Level]]&amp;"-"&amp;RiskRegister[[#This Row],[Inherent Likelihood Level]]</f>
        <v>-- Select Impact ----- Select Likelihood --</v>
      </c>
      <c r="AK536" s="22" t="str">
        <f>RiskRegister[[#This Row],[Residual Impact Level]]&amp;"-"&amp;RiskRegister[[#This Row],[Residual Likelihood Level]]</f>
        <v>-- Select Impact ----- Select Likelihood --</v>
      </c>
      <c r="AL536" s="22" t="str">
        <f t="shared" si="16"/>
        <v>Error</v>
      </c>
      <c r="AM536" s="22" t="str">
        <f>IF(RiskRegister[[#This Row],[Risk Status]]="Closed",RiskRegister[[#This Row],[Residual Impact Level]],RiskRegister[[#This Row],[Inherent Impact Level]])</f>
        <v>-- Select Impact --</v>
      </c>
      <c r="AN536" s="22" t="str">
        <f>IF(RiskRegister[[#This Row],[Risk Status]]="Closed",RiskRegister[[#This Row],[Residual Likelihood Level]],RiskRegister[[#This Row],[Inherent Likelihood Level]])</f>
        <v>-- Select Likelihood --</v>
      </c>
      <c r="AO536" s="22" t="str">
        <f>IF(RiskRegister[[#This Row],[Risk Status]]="Closed",RiskRegister[[#This Row],[Residual-I-L-Combo]],RiskRegister[[#This Row],[Inherent-I-L-Combo]])</f>
        <v>-- Select Impact ----- Select Likelihood --</v>
      </c>
      <c r="AP536" s="22" t="str">
        <f t="shared" si="17"/>
        <v>-- Error --</v>
      </c>
    </row>
    <row r="537" spans="1:42" s="18" customFormat="1" ht="64" x14ac:dyDescent="0.2">
      <c r="A537" s="18">
        <v>534</v>
      </c>
      <c r="G537" s="18" t="s">
        <v>87</v>
      </c>
      <c r="I537" s="18" t="s">
        <v>85</v>
      </c>
      <c r="L537" s="18" t="s">
        <v>112</v>
      </c>
      <c r="M537" s="19" t="str">
        <f>VLOOKUP(RiskRegister[[#This Row],[Inherent Impact Level]],'Rating factors'!$F$4:$G$9,2,FALSE)</f>
        <v>--- Error ---</v>
      </c>
      <c r="N537" s="18" t="s">
        <v>89</v>
      </c>
      <c r="O537" s="19" t="str">
        <f>VLOOKUP(RiskRegister[[#This Row],[Inherent Likelihood Level]],'Rating factors'!$F$16:$G$21,2,FALSE)</f>
        <v>--- Error ---</v>
      </c>
      <c r="P537" s="19" t="str">
        <f>IFERROR(VLOOKUP(RiskRegister[[#This Row],[Inherent Risk Rating]],'Rating factors'!$F$30:$G$44,2,FALSE),"-- Error --")</f>
        <v>-- Error --</v>
      </c>
      <c r="Q537" s="19" t="str">
        <f>IFERROR(RiskRegister[[#This Row],[Inherent Impact Rating]]*RiskRegister[[#This Row],[Inherent Likelihood Rating]],"-- Error --")</f>
        <v>-- Error --</v>
      </c>
      <c r="R537" s="18" t="s">
        <v>111</v>
      </c>
      <c r="T537" s="18" t="s">
        <v>112</v>
      </c>
      <c r="U537" s="19" t="str">
        <f>VLOOKUP(RiskRegister[[#This Row],[Residual Impact Level]],'Rating factors'!$F$4:$G$9,2,FALSE)</f>
        <v>--- Error ---</v>
      </c>
      <c r="V537" s="18" t="s">
        <v>89</v>
      </c>
      <c r="W537" s="19" t="str">
        <f>VLOOKUP(RiskRegister[[#This Row],[Residual Likelihood Level]],'Rating factors'!$F$16:$G$21,2,FALSE)</f>
        <v>--- Error ---</v>
      </c>
      <c r="X537" s="19" t="str">
        <f>IFERROR(VLOOKUP(RiskRegister[[#This Row],[Residual Risk Rating]],'Rating factors'!$F$30:$G$44,2,FALSE),"-- Error --")</f>
        <v>-- Error --</v>
      </c>
      <c r="Y537" s="19" t="str">
        <f>IFERROR(RiskRegister[[#This Row],[Residual Impact Rating]]*RiskRegister[[#This Row],[Residual Likelihood Rating]],"-- Error --")</f>
        <v>-- Error --</v>
      </c>
      <c r="Z537" s="18" t="s">
        <v>113</v>
      </c>
      <c r="AB537" s="61"/>
      <c r="AD537" s="22" t="str">
        <f ca="1">IF(ISBLANK(RiskRegister[[#This Row],[Risk Due Date]]), "Missing Risk Due Date", IF(RiskRegister[[#This Row],[Risk Due Date]] &lt; TODAY(), "Overdue", "Not Overdue"))</f>
        <v>Missing Risk Due Date</v>
      </c>
      <c r="AF537" s="22" t="str">
        <f>IF(ISBLANK(RiskRegister[[#This Row],[Risk Due Date]]), "Missing Risk Due Date", TEXT(RiskRegister[[#This Row],[Risk Due Date]], "YYYY-MM"))</f>
        <v>Missing Risk Due Date</v>
      </c>
      <c r="AG537" s="22" t="str">
        <f>IF(RiskRegister[[#This Row],[Created Date]]="","Created Date missing",(TEXT(RiskRegister[[#This Row],[Created Date]],"mmm") &amp; "-" &amp; YEAR(RiskRegister[[#This Row],[Created Date]])))</f>
        <v>Created Date missing</v>
      </c>
      <c r="AH537" s="79">
        <f>IF(RiskRegister[[#This Row],[Risk Status]]="Closed",RiskRegister[[#This Row],[Risk Close Date]],RiskRegister[[#This Row],[Risk Due Date]])</f>
        <v>0</v>
      </c>
      <c r="AI537" s="79">
        <f>IF(RiskRegister[[#This Row],[Risk-Change-Date]]=0,DATE(2030,1,1),RiskRegister[[#This Row],[Risk-Change-Date]])</f>
        <v>47484</v>
      </c>
      <c r="AJ537" s="22" t="str">
        <f>RiskRegister[[#This Row],[Inherent Impact Level]]&amp;"-"&amp;RiskRegister[[#This Row],[Inherent Likelihood Level]]</f>
        <v>-- Select Impact ----- Select Likelihood --</v>
      </c>
      <c r="AK537" s="22" t="str">
        <f>RiskRegister[[#This Row],[Residual Impact Level]]&amp;"-"&amp;RiskRegister[[#This Row],[Residual Likelihood Level]]</f>
        <v>-- Select Impact ----- Select Likelihood --</v>
      </c>
      <c r="AL537" s="22" t="str">
        <f t="shared" si="16"/>
        <v>Error</v>
      </c>
      <c r="AM537" s="22" t="str">
        <f>IF(RiskRegister[[#This Row],[Risk Status]]="Closed",RiskRegister[[#This Row],[Residual Impact Level]],RiskRegister[[#This Row],[Inherent Impact Level]])</f>
        <v>-- Select Impact --</v>
      </c>
      <c r="AN537" s="22" t="str">
        <f>IF(RiskRegister[[#This Row],[Risk Status]]="Closed",RiskRegister[[#This Row],[Residual Likelihood Level]],RiskRegister[[#This Row],[Inherent Likelihood Level]])</f>
        <v>-- Select Likelihood --</v>
      </c>
      <c r="AO537" s="22" t="str">
        <f>IF(RiskRegister[[#This Row],[Risk Status]]="Closed",RiskRegister[[#This Row],[Residual-I-L-Combo]],RiskRegister[[#This Row],[Inherent-I-L-Combo]])</f>
        <v>-- Select Impact ----- Select Likelihood --</v>
      </c>
      <c r="AP537" s="22" t="str">
        <f t="shared" si="17"/>
        <v>-- Error --</v>
      </c>
    </row>
    <row r="538" spans="1:42" s="18" customFormat="1" ht="64" x14ac:dyDescent="0.2">
      <c r="A538" s="18">
        <v>535</v>
      </c>
      <c r="G538" s="18" t="s">
        <v>87</v>
      </c>
      <c r="I538" s="18" t="s">
        <v>85</v>
      </c>
      <c r="L538" s="18" t="s">
        <v>112</v>
      </c>
      <c r="M538" s="19" t="str">
        <f>VLOOKUP(RiskRegister[[#This Row],[Inherent Impact Level]],'Rating factors'!$F$4:$G$9,2,FALSE)</f>
        <v>--- Error ---</v>
      </c>
      <c r="N538" s="18" t="s">
        <v>89</v>
      </c>
      <c r="O538" s="19" t="str">
        <f>VLOOKUP(RiskRegister[[#This Row],[Inherent Likelihood Level]],'Rating factors'!$F$16:$G$21,2,FALSE)</f>
        <v>--- Error ---</v>
      </c>
      <c r="P538" s="19" t="str">
        <f>IFERROR(VLOOKUP(RiskRegister[[#This Row],[Inherent Risk Rating]],'Rating factors'!$F$30:$G$44,2,FALSE),"-- Error --")</f>
        <v>-- Error --</v>
      </c>
      <c r="Q538" s="19" t="str">
        <f>IFERROR(RiskRegister[[#This Row],[Inherent Impact Rating]]*RiskRegister[[#This Row],[Inherent Likelihood Rating]],"-- Error --")</f>
        <v>-- Error --</v>
      </c>
      <c r="R538" s="18" t="s">
        <v>111</v>
      </c>
      <c r="T538" s="18" t="s">
        <v>112</v>
      </c>
      <c r="U538" s="19" t="str">
        <f>VLOOKUP(RiskRegister[[#This Row],[Residual Impact Level]],'Rating factors'!$F$4:$G$9,2,FALSE)</f>
        <v>--- Error ---</v>
      </c>
      <c r="V538" s="18" t="s">
        <v>89</v>
      </c>
      <c r="W538" s="19" t="str">
        <f>VLOOKUP(RiskRegister[[#This Row],[Residual Likelihood Level]],'Rating factors'!$F$16:$G$21,2,FALSE)</f>
        <v>--- Error ---</v>
      </c>
      <c r="X538" s="19" t="str">
        <f>IFERROR(VLOOKUP(RiskRegister[[#This Row],[Residual Risk Rating]],'Rating factors'!$F$30:$G$44,2,FALSE),"-- Error --")</f>
        <v>-- Error --</v>
      </c>
      <c r="Y538" s="19" t="str">
        <f>IFERROR(RiskRegister[[#This Row],[Residual Impact Rating]]*RiskRegister[[#This Row],[Residual Likelihood Rating]],"-- Error --")</f>
        <v>-- Error --</v>
      </c>
      <c r="Z538" s="18" t="s">
        <v>113</v>
      </c>
      <c r="AB538" s="61"/>
      <c r="AD538" s="22" t="str">
        <f ca="1">IF(ISBLANK(RiskRegister[[#This Row],[Risk Due Date]]), "Missing Risk Due Date", IF(RiskRegister[[#This Row],[Risk Due Date]] &lt; TODAY(), "Overdue", "Not Overdue"))</f>
        <v>Missing Risk Due Date</v>
      </c>
      <c r="AF538" s="22" t="str">
        <f>IF(ISBLANK(RiskRegister[[#This Row],[Risk Due Date]]), "Missing Risk Due Date", TEXT(RiskRegister[[#This Row],[Risk Due Date]], "YYYY-MM"))</f>
        <v>Missing Risk Due Date</v>
      </c>
      <c r="AG538" s="22" t="str">
        <f>IF(RiskRegister[[#This Row],[Created Date]]="","Created Date missing",(TEXT(RiskRegister[[#This Row],[Created Date]],"mmm") &amp; "-" &amp; YEAR(RiskRegister[[#This Row],[Created Date]])))</f>
        <v>Created Date missing</v>
      </c>
      <c r="AH538" s="79">
        <f>IF(RiskRegister[[#This Row],[Risk Status]]="Closed",RiskRegister[[#This Row],[Risk Close Date]],RiskRegister[[#This Row],[Risk Due Date]])</f>
        <v>0</v>
      </c>
      <c r="AI538" s="79">
        <f>IF(RiskRegister[[#This Row],[Risk-Change-Date]]=0,DATE(2030,1,1),RiskRegister[[#This Row],[Risk-Change-Date]])</f>
        <v>47484</v>
      </c>
      <c r="AJ538" s="22" t="str">
        <f>RiskRegister[[#This Row],[Inherent Impact Level]]&amp;"-"&amp;RiskRegister[[#This Row],[Inherent Likelihood Level]]</f>
        <v>-- Select Impact ----- Select Likelihood --</v>
      </c>
      <c r="AK538" s="22" t="str">
        <f>RiskRegister[[#This Row],[Residual Impact Level]]&amp;"-"&amp;RiskRegister[[#This Row],[Residual Likelihood Level]]</f>
        <v>-- Select Impact ----- Select Likelihood --</v>
      </c>
      <c r="AL538" s="22" t="str">
        <f t="shared" si="16"/>
        <v>Error</v>
      </c>
      <c r="AM538" s="22" t="str">
        <f>IF(RiskRegister[[#This Row],[Risk Status]]="Closed",RiskRegister[[#This Row],[Residual Impact Level]],RiskRegister[[#This Row],[Inherent Impact Level]])</f>
        <v>-- Select Impact --</v>
      </c>
      <c r="AN538" s="22" t="str">
        <f>IF(RiskRegister[[#This Row],[Risk Status]]="Closed",RiskRegister[[#This Row],[Residual Likelihood Level]],RiskRegister[[#This Row],[Inherent Likelihood Level]])</f>
        <v>-- Select Likelihood --</v>
      </c>
      <c r="AO538" s="22" t="str">
        <f>IF(RiskRegister[[#This Row],[Risk Status]]="Closed",RiskRegister[[#This Row],[Residual-I-L-Combo]],RiskRegister[[#This Row],[Inherent-I-L-Combo]])</f>
        <v>-- Select Impact ----- Select Likelihood --</v>
      </c>
      <c r="AP538" s="22" t="str">
        <f t="shared" si="17"/>
        <v>-- Error --</v>
      </c>
    </row>
    <row r="539" spans="1:42" s="18" customFormat="1" ht="64" x14ac:dyDescent="0.2">
      <c r="A539" s="18">
        <v>536</v>
      </c>
      <c r="G539" s="18" t="s">
        <v>87</v>
      </c>
      <c r="I539" s="18" t="s">
        <v>85</v>
      </c>
      <c r="L539" s="18" t="s">
        <v>112</v>
      </c>
      <c r="M539" s="19" t="str">
        <f>VLOOKUP(RiskRegister[[#This Row],[Inherent Impact Level]],'Rating factors'!$F$4:$G$9,2,FALSE)</f>
        <v>--- Error ---</v>
      </c>
      <c r="N539" s="18" t="s">
        <v>89</v>
      </c>
      <c r="O539" s="19" t="str">
        <f>VLOOKUP(RiskRegister[[#This Row],[Inherent Likelihood Level]],'Rating factors'!$F$16:$G$21,2,FALSE)</f>
        <v>--- Error ---</v>
      </c>
      <c r="P539" s="19" t="str">
        <f>IFERROR(VLOOKUP(RiskRegister[[#This Row],[Inherent Risk Rating]],'Rating factors'!$F$30:$G$44,2,FALSE),"-- Error --")</f>
        <v>-- Error --</v>
      </c>
      <c r="Q539" s="19" t="str">
        <f>IFERROR(RiskRegister[[#This Row],[Inherent Impact Rating]]*RiskRegister[[#This Row],[Inherent Likelihood Rating]],"-- Error --")</f>
        <v>-- Error --</v>
      </c>
      <c r="R539" s="18" t="s">
        <v>111</v>
      </c>
      <c r="T539" s="18" t="s">
        <v>112</v>
      </c>
      <c r="U539" s="19" t="str">
        <f>VLOOKUP(RiskRegister[[#This Row],[Residual Impact Level]],'Rating factors'!$F$4:$G$9,2,FALSE)</f>
        <v>--- Error ---</v>
      </c>
      <c r="V539" s="18" t="s">
        <v>89</v>
      </c>
      <c r="W539" s="19" t="str">
        <f>VLOOKUP(RiskRegister[[#This Row],[Residual Likelihood Level]],'Rating factors'!$F$16:$G$21,2,FALSE)</f>
        <v>--- Error ---</v>
      </c>
      <c r="X539" s="19" t="str">
        <f>IFERROR(VLOOKUP(RiskRegister[[#This Row],[Residual Risk Rating]],'Rating factors'!$F$30:$G$44,2,FALSE),"-- Error --")</f>
        <v>-- Error --</v>
      </c>
      <c r="Y539" s="19" t="str">
        <f>IFERROR(RiskRegister[[#This Row],[Residual Impact Rating]]*RiskRegister[[#This Row],[Residual Likelihood Rating]],"-- Error --")</f>
        <v>-- Error --</v>
      </c>
      <c r="Z539" s="18" t="s">
        <v>113</v>
      </c>
      <c r="AB539" s="61"/>
      <c r="AD539" s="22" t="str">
        <f ca="1">IF(ISBLANK(RiskRegister[[#This Row],[Risk Due Date]]), "Missing Risk Due Date", IF(RiskRegister[[#This Row],[Risk Due Date]] &lt; TODAY(), "Overdue", "Not Overdue"))</f>
        <v>Missing Risk Due Date</v>
      </c>
      <c r="AF539" s="22" t="str">
        <f>IF(ISBLANK(RiskRegister[[#This Row],[Risk Due Date]]), "Missing Risk Due Date", TEXT(RiskRegister[[#This Row],[Risk Due Date]], "YYYY-MM"))</f>
        <v>Missing Risk Due Date</v>
      </c>
      <c r="AG539" s="22" t="str">
        <f>IF(RiskRegister[[#This Row],[Created Date]]="","Created Date missing",(TEXT(RiskRegister[[#This Row],[Created Date]],"mmm") &amp; "-" &amp; YEAR(RiskRegister[[#This Row],[Created Date]])))</f>
        <v>Created Date missing</v>
      </c>
      <c r="AH539" s="79">
        <f>IF(RiskRegister[[#This Row],[Risk Status]]="Closed",RiskRegister[[#This Row],[Risk Close Date]],RiskRegister[[#This Row],[Risk Due Date]])</f>
        <v>0</v>
      </c>
      <c r="AI539" s="79">
        <f>IF(RiskRegister[[#This Row],[Risk-Change-Date]]=0,DATE(2030,1,1),RiskRegister[[#This Row],[Risk-Change-Date]])</f>
        <v>47484</v>
      </c>
      <c r="AJ539" s="22" t="str">
        <f>RiskRegister[[#This Row],[Inherent Impact Level]]&amp;"-"&amp;RiskRegister[[#This Row],[Inherent Likelihood Level]]</f>
        <v>-- Select Impact ----- Select Likelihood --</v>
      </c>
      <c r="AK539" s="22" t="str">
        <f>RiskRegister[[#This Row],[Residual Impact Level]]&amp;"-"&amp;RiskRegister[[#This Row],[Residual Likelihood Level]]</f>
        <v>-- Select Impact ----- Select Likelihood --</v>
      </c>
      <c r="AL539" s="22" t="str">
        <f t="shared" si="16"/>
        <v>Error</v>
      </c>
      <c r="AM539" s="22" t="str">
        <f>IF(RiskRegister[[#This Row],[Risk Status]]="Closed",RiskRegister[[#This Row],[Residual Impact Level]],RiskRegister[[#This Row],[Inherent Impact Level]])</f>
        <v>-- Select Impact --</v>
      </c>
      <c r="AN539" s="22" t="str">
        <f>IF(RiskRegister[[#This Row],[Risk Status]]="Closed",RiskRegister[[#This Row],[Residual Likelihood Level]],RiskRegister[[#This Row],[Inherent Likelihood Level]])</f>
        <v>-- Select Likelihood --</v>
      </c>
      <c r="AO539" s="22" t="str">
        <f>IF(RiskRegister[[#This Row],[Risk Status]]="Closed",RiskRegister[[#This Row],[Residual-I-L-Combo]],RiskRegister[[#This Row],[Inherent-I-L-Combo]])</f>
        <v>-- Select Impact ----- Select Likelihood --</v>
      </c>
      <c r="AP539" s="22" t="str">
        <f t="shared" si="17"/>
        <v>-- Error --</v>
      </c>
    </row>
    <row r="540" spans="1:42" s="18" customFormat="1" ht="64" x14ac:dyDescent="0.2">
      <c r="A540" s="18">
        <v>537</v>
      </c>
      <c r="G540" s="18" t="s">
        <v>87</v>
      </c>
      <c r="I540" s="18" t="s">
        <v>85</v>
      </c>
      <c r="L540" s="18" t="s">
        <v>112</v>
      </c>
      <c r="M540" s="19" t="str">
        <f>VLOOKUP(RiskRegister[[#This Row],[Inherent Impact Level]],'Rating factors'!$F$4:$G$9,2,FALSE)</f>
        <v>--- Error ---</v>
      </c>
      <c r="N540" s="18" t="s">
        <v>89</v>
      </c>
      <c r="O540" s="19" t="str">
        <f>VLOOKUP(RiskRegister[[#This Row],[Inherent Likelihood Level]],'Rating factors'!$F$16:$G$21,2,FALSE)</f>
        <v>--- Error ---</v>
      </c>
      <c r="P540" s="19" t="str">
        <f>IFERROR(VLOOKUP(RiskRegister[[#This Row],[Inherent Risk Rating]],'Rating factors'!$F$30:$G$44,2,FALSE),"-- Error --")</f>
        <v>-- Error --</v>
      </c>
      <c r="Q540" s="19" t="str">
        <f>IFERROR(RiskRegister[[#This Row],[Inherent Impact Rating]]*RiskRegister[[#This Row],[Inherent Likelihood Rating]],"-- Error --")</f>
        <v>-- Error --</v>
      </c>
      <c r="R540" s="18" t="s">
        <v>111</v>
      </c>
      <c r="T540" s="18" t="s">
        <v>112</v>
      </c>
      <c r="U540" s="19" t="str">
        <f>VLOOKUP(RiskRegister[[#This Row],[Residual Impact Level]],'Rating factors'!$F$4:$G$9,2,FALSE)</f>
        <v>--- Error ---</v>
      </c>
      <c r="V540" s="18" t="s">
        <v>89</v>
      </c>
      <c r="W540" s="19" t="str">
        <f>VLOOKUP(RiskRegister[[#This Row],[Residual Likelihood Level]],'Rating factors'!$F$16:$G$21,2,FALSE)</f>
        <v>--- Error ---</v>
      </c>
      <c r="X540" s="19" t="str">
        <f>IFERROR(VLOOKUP(RiskRegister[[#This Row],[Residual Risk Rating]],'Rating factors'!$F$30:$G$44,2,FALSE),"-- Error --")</f>
        <v>-- Error --</v>
      </c>
      <c r="Y540" s="19" t="str">
        <f>IFERROR(RiskRegister[[#This Row],[Residual Impact Rating]]*RiskRegister[[#This Row],[Residual Likelihood Rating]],"-- Error --")</f>
        <v>-- Error --</v>
      </c>
      <c r="Z540" s="18" t="s">
        <v>113</v>
      </c>
      <c r="AB540" s="61"/>
      <c r="AD540" s="22" t="str">
        <f ca="1">IF(ISBLANK(RiskRegister[[#This Row],[Risk Due Date]]), "Missing Risk Due Date", IF(RiskRegister[[#This Row],[Risk Due Date]] &lt; TODAY(), "Overdue", "Not Overdue"))</f>
        <v>Missing Risk Due Date</v>
      </c>
      <c r="AF540" s="22" t="str">
        <f>IF(ISBLANK(RiskRegister[[#This Row],[Risk Due Date]]), "Missing Risk Due Date", TEXT(RiskRegister[[#This Row],[Risk Due Date]], "YYYY-MM"))</f>
        <v>Missing Risk Due Date</v>
      </c>
      <c r="AG540" s="22" t="str">
        <f>IF(RiskRegister[[#This Row],[Created Date]]="","Created Date missing",(TEXT(RiskRegister[[#This Row],[Created Date]],"mmm") &amp; "-" &amp; YEAR(RiskRegister[[#This Row],[Created Date]])))</f>
        <v>Created Date missing</v>
      </c>
      <c r="AH540" s="79">
        <f>IF(RiskRegister[[#This Row],[Risk Status]]="Closed",RiskRegister[[#This Row],[Risk Close Date]],RiskRegister[[#This Row],[Risk Due Date]])</f>
        <v>0</v>
      </c>
      <c r="AI540" s="79">
        <f>IF(RiskRegister[[#This Row],[Risk-Change-Date]]=0,DATE(2030,1,1),RiskRegister[[#This Row],[Risk-Change-Date]])</f>
        <v>47484</v>
      </c>
      <c r="AJ540" s="22" t="str">
        <f>RiskRegister[[#This Row],[Inherent Impact Level]]&amp;"-"&amp;RiskRegister[[#This Row],[Inherent Likelihood Level]]</f>
        <v>-- Select Impact ----- Select Likelihood --</v>
      </c>
      <c r="AK540" s="22" t="str">
        <f>RiskRegister[[#This Row],[Residual Impact Level]]&amp;"-"&amp;RiskRegister[[#This Row],[Residual Likelihood Level]]</f>
        <v>-- Select Impact ----- Select Likelihood --</v>
      </c>
      <c r="AL540" s="22" t="str">
        <f t="shared" si="16"/>
        <v>Error</v>
      </c>
      <c r="AM540" s="22" t="str">
        <f>IF(RiskRegister[[#This Row],[Risk Status]]="Closed",RiskRegister[[#This Row],[Residual Impact Level]],RiskRegister[[#This Row],[Inherent Impact Level]])</f>
        <v>-- Select Impact --</v>
      </c>
      <c r="AN540" s="22" t="str">
        <f>IF(RiskRegister[[#This Row],[Risk Status]]="Closed",RiskRegister[[#This Row],[Residual Likelihood Level]],RiskRegister[[#This Row],[Inherent Likelihood Level]])</f>
        <v>-- Select Likelihood --</v>
      </c>
      <c r="AO540" s="22" t="str">
        <f>IF(RiskRegister[[#This Row],[Risk Status]]="Closed",RiskRegister[[#This Row],[Residual-I-L-Combo]],RiskRegister[[#This Row],[Inherent-I-L-Combo]])</f>
        <v>-- Select Impact ----- Select Likelihood --</v>
      </c>
      <c r="AP540" s="22" t="str">
        <f t="shared" si="17"/>
        <v>-- Error --</v>
      </c>
    </row>
    <row r="541" spans="1:42" s="18" customFormat="1" ht="64" x14ac:dyDescent="0.2">
      <c r="A541" s="18">
        <v>538</v>
      </c>
      <c r="G541" s="18" t="s">
        <v>87</v>
      </c>
      <c r="I541" s="18" t="s">
        <v>85</v>
      </c>
      <c r="L541" s="18" t="s">
        <v>112</v>
      </c>
      <c r="M541" s="19" t="str">
        <f>VLOOKUP(RiskRegister[[#This Row],[Inherent Impact Level]],'Rating factors'!$F$4:$G$9,2,FALSE)</f>
        <v>--- Error ---</v>
      </c>
      <c r="N541" s="18" t="s">
        <v>89</v>
      </c>
      <c r="O541" s="19" t="str">
        <f>VLOOKUP(RiskRegister[[#This Row],[Inherent Likelihood Level]],'Rating factors'!$F$16:$G$21,2,FALSE)</f>
        <v>--- Error ---</v>
      </c>
      <c r="P541" s="19" t="str">
        <f>IFERROR(VLOOKUP(RiskRegister[[#This Row],[Inherent Risk Rating]],'Rating factors'!$F$30:$G$44,2,FALSE),"-- Error --")</f>
        <v>-- Error --</v>
      </c>
      <c r="Q541" s="19" t="str">
        <f>IFERROR(RiskRegister[[#This Row],[Inherent Impact Rating]]*RiskRegister[[#This Row],[Inherent Likelihood Rating]],"-- Error --")</f>
        <v>-- Error --</v>
      </c>
      <c r="R541" s="18" t="s">
        <v>111</v>
      </c>
      <c r="T541" s="18" t="s">
        <v>112</v>
      </c>
      <c r="U541" s="19" t="str">
        <f>VLOOKUP(RiskRegister[[#This Row],[Residual Impact Level]],'Rating factors'!$F$4:$G$9,2,FALSE)</f>
        <v>--- Error ---</v>
      </c>
      <c r="V541" s="18" t="s">
        <v>89</v>
      </c>
      <c r="W541" s="19" t="str">
        <f>VLOOKUP(RiskRegister[[#This Row],[Residual Likelihood Level]],'Rating factors'!$F$16:$G$21,2,FALSE)</f>
        <v>--- Error ---</v>
      </c>
      <c r="X541" s="19" t="str">
        <f>IFERROR(VLOOKUP(RiskRegister[[#This Row],[Residual Risk Rating]],'Rating factors'!$F$30:$G$44,2,FALSE),"-- Error --")</f>
        <v>-- Error --</v>
      </c>
      <c r="Y541" s="19" t="str">
        <f>IFERROR(RiskRegister[[#This Row],[Residual Impact Rating]]*RiskRegister[[#This Row],[Residual Likelihood Rating]],"-- Error --")</f>
        <v>-- Error --</v>
      </c>
      <c r="Z541" s="18" t="s">
        <v>113</v>
      </c>
      <c r="AB541" s="61"/>
      <c r="AD541" s="22" t="str">
        <f ca="1">IF(ISBLANK(RiskRegister[[#This Row],[Risk Due Date]]), "Missing Risk Due Date", IF(RiskRegister[[#This Row],[Risk Due Date]] &lt; TODAY(), "Overdue", "Not Overdue"))</f>
        <v>Missing Risk Due Date</v>
      </c>
      <c r="AF541" s="22" t="str">
        <f>IF(ISBLANK(RiskRegister[[#This Row],[Risk Due Date]]), "Missing Risk Due Date", TEXT(RiskRegister[[#This Row],[Risk Due Date]], "YYYY-MM"))</f>
        <v>Missing Risk Due Date</v>
      </c>
      <c r="AG541" s="22" t="str">
        <f>IF(RiskRegister[[#This Row],[Created Date]]="","Created Date missing",(TEXT(RiskRegister[[#This Row],[Created Date]],"mmm") &amp; "-" &amp; YEAR(RiskRegister[[#This Row],[Created Date]])))</f>
        <v>Created Date missing</v>
      </c>
      <c r="AH541" s="79">
        <f>IF(RiskRegister[[#This Row],[Risk Status]]="Closed",RiskRegister[[#This Row],[Risk Close Date]],RiskRegister[[#This Row],[Risk Due Date]])</f>
        <v>0</v>
      </c>
      <c r="AI541" s="79">
        <f>IF(RiskRegister[[#This Row],[Risk-Change-Date]]=0,DATE(2030,1,1),RiskRegister[[#This Row],[Risk-Change-Date]])</f>
        <v>47484</v>
      </c>
      <c r="AJ541" s="22" t="str">
        <f>RiskRegister[[#This Row],[Inherent Impact Level]]&amp;"-"&amp;RiskRegister[[#This Row],[Inherent Likelihood Level]]</f>
        <v>-- Select Impact ----- Select Likelihood --</v>
      </c>
      <c r="AK541" s="22" t="str">
        <f>RiskRegister[[#This Row],[Residual Impact Level]]&amp;"-"&amp;RiskRegister[[#This Row],[Residual Likelihood Level]]</f>
        <v>-- Select Impact ----- Select Likelihood --</v>
      </c>
      <c r="AL541" s="22" t="str">
        <f t="shared" si="16"/>
        <v>Error</v>
      </c>
      <c r="AM541" s="22" t="str">
        <f>IF(RiskRegister[[#This Row],[Risk Status]]="Closed",RiskRegister[[#This Row],[Residual Impact Level]],RiskRegister[[#This Row],[Inherent Impact Level]])</f>
        <v>-- Select Impact --</v>
      </c>
      <c r="AN541" s="22" t="str">
        <f>IF(RiskRegister[[#This Row],[Risk Status]]="Closed",RiskRegister[[#This Row],[Residual Likelihood Level]],RiskRegister[[#This Row],[Inherent Likelihood Level]])</f>
        <v>-- Select Likelihood --</v>
      </c>
      <c r="AO541" s="22" t="str">
        <f>IF(RiskRegister[[#This Row],[Risk Status]]="Closed",RiskRegister[[#This Row],[Residual-I-L-Combo]],RiskRegister[[#This Row],[Inherent-I-L-Combo]])</f>
        <v>-- Select Impact ----- Select Likelihood --</v>
      </c>
      <c r="AP541" s="22" t="str">
        <f t="shared" si="17"/>
        <v>-- Error --</v>
      </c>
    </row>
    <row r="542" spans="1:42" s="18" customFormat="1" ht="64" x14ac:dyDescent="0.2">
      <c r="A542" s="18">
        <v>539</v>
      </c>
      <c r="G542" s="18" t="s">
        <v>87</v>
      </c>
      <c r="I542" s="18" t="s">
        <v>85</v>
      </c>
      <c r="L542" s="18" t="s">
        <v>112</v>
      </c>
      <c r="M542" s="19" t="str">
        <f>VLOOKUP(RiskRegister[[#This Row],[Inherent Impact Level]],'Rating factors'!$F$4:$G$9,2,FALSE)</f>
        <v>--- Error ---</v>
      </c>
      <c r="N542" s="18" t="s">
        <v>89</v>
      </c>
      <c r="O542" s="19" t="str">
        <f>VLOOKUP(RiskRegister[[#This Row],[Inherent Likelihood Level]],'Rating factors'!$F$16:$G$21,2,FALSE)</f>
        <v>--- Error ---</v>
      </c>
      <c r="P542" s="19" t="str">
        <f>IFERROR(VLOOKUP(RiskRegister[[#This Row],[Inherent Risk Rating]],'Rating factors'!$F$30:$G$44,2,FALSE),"-- Error --")</f>
        <v>-- Error --</v>
      </c>
      <c r="Q542" s="19" t="str">
        <f>IFERROR(RiskRegister[[#This Row],[Inherent Impact Rating]]*RiskRegister[[#This Row],[Inherent Likelihood Rating]],"-- Error --")</f>
        <v>-- Error --</v>
      </c>
      <c r="R542" s="18" t="s">
        <v>111</v>
      </c>
      <c r="T542" s="18" t="s">
        <v>112</v>
      </c>
      <c r="U542" s="19" t="str">
        <f>VLOOKUP(RiskRegister[[#This Row],[Residual Impact Level]],'Rating factors'!$F$4:$G$9,2,FALSE)</f>
        <v>--- Error ---</v>
      </c>
      <c r="V542" s="18" t="s">
        <v>89</v>
      </c>
      <c r="W542" s="19" t="str">
        <f>VLOOKUP(RiskRegister[[#This Row],[Residual Likelihood Level]],'Rating factors'!$F$16:$G$21,2,FALSE)</f>
        <v>--- Error ---</v>
      </c>
      <c r="X542" s="19" t="str">
        <f>IFERROR(VLOOKUP(RiskRegister[[#This Row],[Residual Risk Rating]],'Rating factors'!$F$30:$G$44,2,FALSE),"-- Error --")</f>
        <v>-- Error --</v>
      </c>
      <c r="Y542" s="19" t="str">
        <f>IFERROR(RiskRegister[[#This Row],[Residual Impact Rating]]*RiskRegister[[#This Row],[Residual Likelihood Rating]],"-- Error --")</f>
        <v>-- Error --</v>
      </c>
      <c r="Z542" s="18" t="s">
        <v>113</v>
      </c>
      <c r="AB542" s="61"/>
      <c r="AD542" s="22" t="str">
        <f ca="1">IF(ISBLANK(RiskRegister[[#This Row],[Risk Due Date]]), "Missing Risk Due Date", IF(RiskRegister[[#This Row],[Risk Due Date]] &lt; TODAY(), "Overdue", "Not Overdue"))</f>
        <v>Missing Risk Due Date</v>
      </c>
      <c r="AF542" s="22" t="str">
        <f>IF(ISBLANK(RiskRegister[[#This Row],[Risk Due Date]]), "Missing Risk Due Date", TEXT(RiskRegister[[#This Row],[Risk Due Date]], "YYYY-MM"))</f>
        <v>Missing Risk Due Date</v>
      </c>
      <c r="AG542" s="22" t="str">
        <f>IF(RiskRegister[[#This Row],[Created Date]]="","Created Date missing",(TEXT(RiskRegister[[#This Row],[Created Date]],"mmm") &amp; "-" &amp; YEAR(RiskRegister[[#This Row],[Created Date]])))</f>
        <v>Created Date missing</v>
      </c>
      <c r="AH542" s="79">
        <f>IF(RiskRegister[[#This Row],[Risk Status]]="Closed",RiskRegister[[#This Row],[Risk Close Date]],RiskRegister[[#This Row],[Risk Due Date]])</f>
        <v>0</v>
      </c>
      <c r="AI542" s="79">
        <f>IF(RiskRegister[[#This Row],[Risk-Change-Date]]=0,DATE(2030,1,1),RiskRegister[[#This Row],[Risk-Change-Date]])</f>
        <v>47484</v>
      </c>
      <c r="AJ542" s="22" t="str">
        <f>RiskRegister[[#This Row],[Inherent Impact Level]]&amp;"-"&amp;RiskRegister[[#This Row],[Inherent Likelihood Level]]</f>
        <v>-- Select Impact ----- Select Likelihood --</v>
      </c>
      <c r="AK542" s="22" t="str">
        <f>RiskRegister[[#This Row],[Residual Impact Level]]&amp;"-"&amp;RiskRegister[[#This Row],[Residual Likelihood Level]]</f>
        <v>-- Select Impact ----- Select Likelihood --</v>
      </c>
      <c r="AL542" s="22" t="str">
        <f t="shared" si="16"/>
        <v>Error</v>
      </c>
      <c r="AM542" s="22" t="str">
        <f>IF(RiskRegister[[#This Row],[Risk Status]]="Closed",RiskRegister[[#This Row],[Residual Impact Level]],RiskRegister[[#This Row],[Inherent Impact Level]])</f>
        <v>-- Select Impact --</v>
      </c>
      <c r="AN542" s="22" t="str">
        <f>IF(RiskRegister[[#This Row],[Risk Status]]="Closed",RiskRegister[[#This Row],[Residual Likelihood Level]],RiskRegister[[#This Row],[Inherent Likelihood Level]])</f>
        <v>-- Select Likelihood --</v>
      </c>
      <c r="AO542" s="22" t="str">
        <f>IF(RiskRegister[[#This Row],[Risk Status]]="Closed",RiskRegister[[#This Row],[Residual-I-L-Combo]],RiskRegister[[#This Row],[Inherent-I-L-Combo]])</f>
        <v>-- Select Impact ----- Select Likelihood --</v>
      </c>
      <c r="AP542" s="22" t="str">
        <f t="shared" si="17"/>
        <v>-- Error --</v>
      </c>
    </row>
    <row r="543" spans="1:42" s="18" customFormat="1" ht="64" x14ac:dyDescent="0.2">
      <c r="A543" s="18">
        <v>540</v>
      </c>
      <c r="G543" s="18" t="s">
        <v>87</v>
      </c>
      <c r="I543" s="18" t="s">
        <v>85</v>
      </c>
      <c r="L543" s="18" t="s">
        <v>112</v>
      </c>
      <c r="M543" s="19" t="str">
        <f>VLOOKUP(RiskRegister[[#This Row],[Inherent Impact Level]],'Rating factors'!$F$4:$G$9,2,FALSE)</f>
        <v>--- Error ---</v>
      </c>
      <c r="N543" s="18" t="s">
        <v>89</v>
      </c>
      <c r="O543" s="19" t="str">
        <f>VLOOKUP(RiskRegister[[#This Row],[Inherent Likelihood Level]],'Rating factors'!$F$16:$G$21,2,FALSE)</f>
        <v>--- Error ---</v>
      </c>
      <c r="P543" s="19" t="str">
        <f>IFERROR(VLOOKUP(RiskRegister[[#This Row],[Inherent Risk Rating]],'Rating factors'!$F$30:$G$44,2,FALSE),"-- Error --")</f>
        <v>-- Error --</v>
      </c>
      <c r="Q543" s="19" t="str">
        <f>IFERROR(RiskRegister[[#This Row],[Inherent Impact Rating]]*RiskRegister[[#This Row],[Inherent Likelihood Rating]],"-- Error --")</f>
        <v>-- Error --</v>
      </c>
      <c r="R543" s="18" t="s">
        <v>111</v>
      </c>
      <c r="T543" s="18" t="s">
        <v>112</v>
      </c>
      <c r="U543" s="19" t="str">
        <f>VLOOKUP(RiskRegister[[#This Row],[Residual Impact Level]],'Rating factors'!$F$4:$G$9,2,FALSE)</f>
        <v>--- Error ---</v>
      </c>
      <c r="V543" s="18" t="s">
        <v>89</v>
      </c>
      <c r="W543" s="19" t="str">
        <f>VLOOKUP(RiskRegister[[#This Row],[Residual Likelihood Level]],'Rating factors'!$F$16:$G$21,2,FALSE)</f>
        <v>--- Error ---</v>
      </c>
      <c r="X543" s="19" t="str">
        <f>IFERROR(VLOOKUP(RiskRegister[[#This Row],[Residual Risk Rating]],'Rating factors'!$F$30:$G$44,2,FALSE),"-- Error --")</f>
        <v>-- Error --</v>
      </c>
      <c r="Y543" s="19" t="str">
        <f>IFERROR(RiskRegister[[#This Row],[Residual Impact Rating]]*RiskRegister[[#This Row],[Residual Likelihood Rating]],"-- Error --")</f>
        <v>-- Error --</v>
      </c>
      <c r="Z543" s="18" t="s">
        <v>113</v>
      </c>
      <c r="AB543" s="61"/>
      <c r="AD543" s="22" t="str">
        <f ca="1">IF(ISBLANK(RiskRegister[[#This Row],[Risk Due Date]]), "Missing Risk Due Date", IF(RiskRegister[[#This Row],[Risk Due Date]] &lt; TODAY(), "Overdue", "Not Overdue"))</f>
        <v>Missing Risk Due Date</v>
      </c>
      <c r="AF543" s="22" t="str">
        <f>IF(ISBLANK(RiskRegister[[#This Row],[Risk Due Date]]), "Missing Risk Due Date", TEXT(RiskRegister[[#This Row],[Risk Due Date]], "YYYY-MM"))</f>
        <v>Missing Risk Due Date</v>
      </c>
      <c r="AG543" s="22" t="str">
        <f>IF(RiskRegister[[#This Row],[Created Date]]="","Created Date missing",(TEXT(RiskRegister[[#This Row],[Created Date]],"mmm") &amp; "-" &amp; YEAR(RiskRegister[[#This Row],[Created Date]])))</f>
        <v>Created Date missing</v>
      </c>
      <c r="AH543" s="79">
        <f>IF(RiskRegister[[#This Row],[Risk Status]]="Closed",RiskRegister[[#This Row],[Risk Close Date]],RiskRegister[[#This Row],[Risk Due Date]])</f>
        <v>0</v>
      </c>
      <c r="AI543" s="79">
        <f>IF(RiskRegister[[#This Row],[Risk-Change-Date]]=0,DATE(2030,1,1),RiskRegister[[#This Row],[Risk-Change-Date]])</f>
        <v>47484</v>
      </c>
      <c r="AJ543" s="22" t="str">
        <f>RiskRegister[[#This Row],[Inherent Impact Level]]&amp;"-"&amp;RiskRegister[[#This Row],[Inherent Likelihood Level]]</f>
        <v>-- Select Impact ----- Select Likelihood --</v>
      </c>
      <c r="AK543" s="22" t="str">
        <f>RiskRegister[[#This Row],[Residual Impact Level]]&amp;"-"&amp;RiskRegister[[#This Row],[Residual Likelihood Level]]</f>
        <v>-- Select Impact ----- Select Likelihood --</v>
      </c>
      <c r="AL543" s="22" t="str">
        <f t="shared" si="16"/>
        <v>Error</v>
      </c>
      <c r="AM543" s="22" t="str">
        <f>IF(RiskRegister[[#This Row],[Risk Status]]="Closed",RiskRegister[[#This Row],[Residual Impact Level]],RiskRegister[[#This Row],[Inherent Impact Level]])</f>
        <v>-- Select Impact --</v>
      </c>
      <c r="AN543" s="22" t="str">
        <f>IF(RiskRegister[[#This Row],[Risk Status]]="Closed",RiskRegister[[#This Row],[Residual Likelihood Level]],RiskRegister[[#This Row],[Inherent Likelihood Level]])</f>
        <v>-- Select Likelihood --</v>
      </c>
      <c r="AO543" s="22" t="str">
        <f>IF(RiskRegister[[#This Row],[Risk Status]]="Closed",RiskRegister[[#This Row],[Residual-I-L-Combo]],RiskRegister[[#This Row],[Inherent-I-L-Combo]])</f>
        <v>-- Select Impact ----- Select Likelihood --</v>
      </c>
      <c r="AP543" s="22" t="str">
        <f t="shared" si="17"/>
        <v>-- Error --</v>
      </c>
    </row>
    <row r="544" spans="1:42" s="18" customFormat="1" ht="64" x14ac:dyDescent="0.2">
      <c r="A544" s="18">
        <v>541</v>
      </c>
      <c r="G544" s="18" t="s">
        <v>87</v>
      </c>
      <c r="I544" s="18" t="s">
        <v>85</v>
      </c>
      <c r="L544" s="18" t="s">
        <v>112</v>
      </c>
      <c r="M544" s="19" t="str">
        <f>VLOOKUP(RiskRegister[[#This Row],[Inherent Impact Level]],'Rating factors'!$F$4:$G$9,2,FALSE)</f>
        <v>--- Error ---</v>
      </c>
      <c r="N544" s="18" t="s">
        <v>89</v>
      </c>
      <c r="O544" s="19" t="str">
        <f>VLOOKUP(RiskRegister[[#This Row],[Inherent Likelihood Level]],'Rating factors'!$F$16:$G$21,2,FALSE)</f>
        <v>--- Error ---</v>
      </c>
      <c r="P544" s="19" t="str">
        <f>IFERROR(VLOOKUP(RiskRegister[[#This Row],[Inherent Risk Rating]],'Rating factors'!$F$30:$G$44,2,FALSE),"-- Error --")</f>
        <v>-- Error --</v>
      </c>
      <c r="Q544" s="19" t="str">
        <f>IFERROR(RiskRegister[[#This Row],[Inherent Impact Rating]]*RiskRegister[[#This Row],[Inherent Likelihood Rating]],"-- Error --")</f>
        <v>-- Error --</v>
      </c>
      <c r="R544" s="18" t="s">
        <v>111</v>
      </c>
      <c r="T544" s="18" t="s">
        <v>112</v>
      </c>
      <c r="U544" s="19" t="str">
        <f>VLOOKUP(RiskRegister[[#This Row],[Residual Impact Level]],'Rating factors'!$F$4:$G$9,2,FALSE)</f>
        <v>--- Error ---</v>
      </c>
      <c r="V544" s="18" t="s">
        <v>89</v>
      </c>
      <c r="W544" s="19" t="str">
        <f>VLOOKUP(RiskRegister[[#This Row],[Residual Likelihood Level]],'Rating factors'!$F$16:$G$21,2,FALSE)</f>
        <v>--- Error ---</v>
      </c>
      <c r="X544" s="19" t="str">
        <f>IFERROR(VLOOKUP(RiskRegister[[#This Row],[Residual Risk Rating]],'Rating factors'!$F$30:$G$44,2,FALSE),"-- Error --")</f>
        <v>-- Error --</v>
      </c>
      <c r="Y544" s="19" t="str">
        <f>IFERROR(RiskRegister[[#This Row],[Residual Impact Rating]]*RiskRegister[[#This Row],[Residual Likelihood Rating]],"-- Error --")</f>
        <v>-- Error --</v>
      </c>
      <c r="Z544" s="18" t="s">
        <v>113</v>
      </c>
      <c r="AB544" s="61"/>
      <c r="AD544" s="22" t="str">
        <f ca="1">IF(ISBLANK(RiskRegister[[#This Row],[Risk Due Date]]), "Missing Risk Due Date", IF(RiskRegister[[#This Row],[Risk Due Date]] &lt; TODAY(), "Overdue", "Not Overdue"))</f>
        <v>Missing Risk Due Date</v>
      </c>
      <c r="AF544" s="22" t="str">
        <f>IF(ISBLANK(RiskRegister[[#This Row],[Risk Due Date]]), "Missing Risk Due Date", TEXT(RiskRegister[[#This Row],[Risk Due Date]], "YYYY-MM"))</f>
        <v>Missing Risk Due Date</v>
      </c>
      <c r="AG544" s="22" t="str">
        <f>IF(RiskRegister[[#This Row],[Created Date]]="","Created Date missing",(TEXT(RiskRegister[[#This Row],[Created Date]],"mmm") &amp; "-" &amp; YEAR(RiskRegister[[#This Row],[Created Date]])))</f>
        <v>Created Date missing</v>
      </c>
      <c r="AH544" s="79">
        <f>IF(RiskRegister[[#This Row],[Risk Status]]="Closed",RiskRegister[[#This Row],[Risk Close Date]],RiskRegister[[#This Row],[Risk Due Date]])</f>
        <v>0</v>
      </c>
      <c r="AI544" s="79">
        <f>IF(RiskRegister[[#This Row],[Risk-Change-Date]]=0,DATE(2030,1,1),RiskRegister[[#This Row],[Risk-Change-Date]])</f>
        <v>47484</v>
      </c>
      <c r="AJ544" s="22" t="str">
        <f>RiskRegister[[#This Row],[Inherent Impact Level]]&amp;"-"&amp;RiskRegister[[#This Row],[Inherent Likelihood Level]]</f>
        <v>-- Select Impact ----- Select Likelihood --</v>
      </c>
      <c r="AK544" s="22" t="str">
        <f>RiskRegister[[#This Row],[Residual Impact Level]]&amp;"-"&amp;RiskRegister[[#This Row],[Residual Likelihood Level]]</f>
        <v>-- Select Impact ----- Select Likelihood --</v>
      </c>
      <c r="AL544" s="22" t="str">
        <f t="shared" si="16"/>
        <v>Error</v>
      </c>
      <c r="AM544" s="22" t="str">
        <f>IF(RiskRegister[[#This Row],[Risk Status]]="Closed",RiskRegister[[#This Row],[Residual Impact Level]],RiskRegister[[#This Row],[Inherent Impact Level]])</f>
        <v>-- Select Impact --</v>
      </c>
      <c r="AN544" s="22" t="str">
        <f>IF(RiskRegister[[#This Row],[Risk Status]]="Closed",RiskRegister[[#This Row],[Residual Likelihood Level]],RiskRegister[[#This Row],[Inherent Likelihood Level]])</f>
        <v>-- Select Likelihood --</v>
      </c>
      <c r="AO544" s="22" t="str">
        <f>IF(RiskRegister[[#This Row],[Risk Status]]="Closed",RiskRegister[[#This Row],[Residual-I-L-Combo]],RiskRegister[[#This Row],[Inherent-I-L-Combo]])</f>
        <v>-- Select Impact ----- Select Likelihood --</v>
      </c>
      <c r="AP544" s="22" t="str">
        <f t="shared" si="17"/>
        <v>-- Error --</v>
      </c>
    </row>
    <row r="545" spans="1:42" s="18" customFormat="1" ht="64" x14ac:dyDescent="0.2">
      <c r="A545" s="18">
        <v>542</v>
      </c>
      <c r="G545" s="18" t="s">
        <v>87</v>
      </c>
      <c r="I545" s="18" t="s">
        <v>85</v>
      </c>
      <c r="L545" s="18" t="s">
        <v>112</v>
      </c>
      <c r="M545" s="19" t="str">
        <f>VLOOKUP(RiskRegister[[#This Row],[Inherent Impact Level]],'Rating factors'!$F$4:$G$9,2,FALSE)</f>
        <v>--- Error ---</v>
      </c>
      <c r="N545" s="18" t="s">
        <v>89</v>
      </c>
      <c r="O545" s="19" t="str">
        <f>VLOOKUP(RiskRegister[[#This Row],[Inherent Likelihood Level]],'Rating factors'!$F$16:$G$21,2,FALSE)</f>
        <v>--- Error ---</v>
      </c>
      <c r="P545" s="19" t="str">
        <f>IFERROR(VLOOKUP(RiskRegister[[#This Row],[Inherent Risk Rating]],'Rating factors'!$F$30:$G$44,2,FALSE),"-- Error --")</f>
        <v>-- Error --</v>
      </c>
      <c r="Q545" s="19" t="str">
        <f>IFERROR(RiskRegister[[#This Row],[Inherent Impact Rating]]*RiskRegister[[#This Row],[Inherent Likelihood Rating]],"-- Error --")</f>
        <v>-- Error --</v>
      </c>
      <c r="R545" s="18" t="s">
        <v>111</v>
      </c>
      <c r="T545" s="18" t="s">
        <v>112</v>
      </c>
      <c r="U545" s="19" t="str">
        <f>VLOOKUP(RiskRegister[[#This Row],[Residual Impact Level]],'Rating factors'!$F$4:$G$9,2,FALSE)</f>
        <v>--- Error ---</v>
      </c>
      <c r="V545" s="18" t="s">
        <v>89</v>
      </c>
      <c r="W545" s="19" t="str">
        <f>VLOOKUP(RiskRegister[[#This Row],[Residual Likelihood Level]],'Rating factors'!$F$16:$G$21,2,FALSE)</f>
        <v>--- Error ---</v>
      </c>
      <c r="X545" s="19" t="str">
        <f>IFERROR(VLOOKUP(RiskRegister[[#This Row],[Residual Risk Rating]],'Rating factors'!$F$30:$G$44,2,FALSE),"-- Error --")</f>
        <v>-- Error --</v>
      </c>
      <c r="Y545" s="19" t="str">
        <f>IFERROR(RiskRegister[[#This Row],[Residual Impact Rating]]*RiskRegister[[#This Row],[Residual Likelihood Rating]],"-- Error --")</f>
        <v>-- Error --</v>
      </c>
      <c r="Z545" s="18" t="s">
        <v>113</v>
      </c>
      <c r="AB545" s="61"/>
      <c r="AD545" s="22" t="str">
        <f ca="1">IF(ISBLANK(RiskRegister[[#This Row],[Risk Due Date]]), "Missing Risk Due Date", IF(RiskRegister[[#This Row],[Risk Due Date]] &lt; TODAY(), "Overdue", "Not Overdue"))</f>
        <v>Missing Risk Due Date</v>
      </c>
      <c r="AF545" s="22" t="str">
        <f>IF(ISBLANK(RiskRegister[[#This Row],[Risk Due Date]]), "Missing Risk Due Date", TEXT(RiskRegister[[#This Row],[Risk Due Date]], "YYYY-MM"))</f>
        <v>Missing Risk Due Date</v>
      </c>
      <c r="AG545" s="22" t="str">
        <f>IF(RiskRegister[[#This Row],[Created Date]]="","Created Date missing",(TEXT(RiskRegister[[#This Row],[Created Date]],"mmm") &amp; "-" &amp; YEAR(RiskRegister[[#This Row],[Created Date]])))</f>
        <v>Created Date missing</v>
      </c>
      <c r="AH545" s="79">
        <f>IF(RiskRegister[[#This Row],[Risk Status]]="Closed",RiskRegister[[#This Row],[Risk Close Date]],RiskRegister[[#This Row],[Risk Due Date]])</f>
        <v>0</v>
      </c>
      <c r="AI545" s="79">
        <f>IF(RiskRegister[[#This Row],[Risk-Change-Date]]=0,DATE(2030,1,1),RiskRegister[[#This Row],[Risk-Change-Date]])</f>
        <v>47484</v>
      </c>
      <c r="AJ545" s="22" t="str">
        <f>RiskRegister[[#This Row],[Inherent Impact Level]]&amp;"-"&amp;RiskRegister[[#This Row],[Inherent Likelihood Level]]</f>
        <v>-- Select Impact ----- Select Likelihood --</v>
      </c>
      <c r="AK545" s="22" t="str">
        <f>RiskRegister[[#This Row],[Residual Impact Level]]&amp;"-"&amp;RiskRegister[[#This Row],[Residual Likelihood Level]]</f>
        <v>-- Select Impact ----- Select Likelihood --</v>
      </c>
      <c r="AL545" s="22" t="str">
        <f t="shared" si="16"/>
        <v>Error</v>
      </c>
      <c r="AM545" s="22" t="str">
        <f>IF(RiskRegister[[#This Row],[Risk Status]]="Closed",RiskRegister[[#This Row],[Residual Impact Level]],RiskRegister[[#This Row],[Inherent Impact Level]])</f>
        <v>-- Select Impact --</v>
      </c>
      <c r="AN545" s="22" t="str">
        <f>IF(RiskRegister[[#This Row],[Risk Status]]="Closed",RiskRegister[[#This Row],[Residual Likelihood Level]],RiskRegister[[#This Row],[Inherent Likelihood Level]])</f>
        <v>-- Select Likelihood --</v>
      </c>
      <c r="AO545" s="22" t="str">
        <f>IF(RiskRegister[[#This Row],[Risk Status]]="Closed",RiskRegister[[#This Row],[Residual-I-L-Combo]],RiskRegister[[#This Row],[Inherent-I-L-Combo]])</f>
        <v>-- Select Impact ----- Select Likelihood --</v>
      </c>
      <c r="AP545" s="22" t="str">
        <f t="shared" si="17"/>
        <v>-- Error --</v>
      </c>
    </row>
    <row r="546" spans="1:42" s="18" customFormat="1" ht="64" x14ac:dyDescent="0.2">
      <c r="A546" s="18">
        <v>543</v>
      </c>
      <c r="G546" s="18" t="s">
        <v>87</v>
      </c>
      <c r="I546" s="18" t="s">
        <v>85</v>
      </c>
      <c r="L546" s="18" t="s">
        <v>112</v>
      </c>
      <c r="M546" s="19" t="str">
        <f>VLOOKUP(RiskRegister[[#This Row],[Inherent Impact Level]],'Rating factors'!$F$4:$G$9,2,FALSE)</f>
        <v>--- Error ---</v>
      </c>
      <c r="N546" s="18" t="s">
        <v>89</v>
      </c>
      <c r="O546" s="19" t="str">
        <f>VLOOKUP(RiskRegister[[#This Row],[Inherent Likelihood Level]],'Rating factors'!$F$16:$G$21,2,FALSE)</f>
        <v>--- Error ---</v>
      </c>
      <c r="P546" s="19" t="str">
        <f>IFERROR(VLOOKUP(RiskRegister[[#This Row],[Inherent Risk Rating]],'Rating factors'!$F$30:$G$44,2,FALSE),"-- Error --")</f>
        <v>-- Error --</v>
      </c>
      <c r="Q546" s="19" t="str">
        <f>IFERROR(RiskRegister[[#This Row],[Inherent Impact Rating]]*RiskRegister[[#This Row],[Inherent Likelihood Rating]],"-- Error --")</f>
        <v>-- Error --</v>
      </c>
      <c r="R546" s="18" t="s">
        <v>111</v>
      </c>
      <c r="T546" s="18" t="s">
        <v>112</v>
      </c>
      <c r="U546" s="19" t="str">
        <f>VLOOKUP(RiskRegister[[#This Row],[Residual Impact Level]],'Rating factors'!$F$4:$G$9,2,FALSE)</f>
        <v>--- Error ---</v>
      </c>
      <c r="V546" s="18" t="s">
        <v>89</v>
      </c>
      <c r="W546" s="19" t="str">
        <f>VLOOKUP(RiskRegister[[#This Row],[Residual Likelihood Level]],'Rating factors'!$F$16:$G$21,2,FALSE)</f>
        <v>--- Error ---</v>
      </c>
      <c r="X546" s="19" t="str">
        <f>IFERROR(VLOOKUP(RiskRegister[[#This Row],[Residual Risk Rating]],'Rating factors'!$F$30:$G$44,2,FALSE),"-- Error --")</f>
        <v>-- Error --</v>
      </c>
      <c r="Y546" s="19" t="str">
        <f>IFERROR(RiskRegister[[#This Row],[Residual Impact Rating]]*RiskRegister[[#This Row],[Residual Likelihood Rating]],"-- Error --")</f>
        <v>-- Error --</v>
      </c>
      <c r="Z546" s="18" t="s">
        <v>113</v>
      </c>
      <c r="AB546" s="61"/>
      <c r="AD546" s="22" t="str">
        <f ca="1">IF(ISBLANK(RiskRegister[[#This Row],[Risk Due Date]]), "Missing Risk Due Date", IF(RiskRegister[[#This Row],[Risk Due Date]] &lt; TODAY(), "Overdue", "Not Overdue"))</f>
        <v>Missing Risk Due Date</v>
      </c>
      <c r="AF546" s="22" t="str">
        <f>IF(ISBLANK(RiskRegister[[#This Row],[Risk Due Date]]), "Missing Risk Due Date", TEXT(RiskRegister[[#This Row],[Risk Due Date]], "YYYY-MM"))</f>
        <v>Missing Risk Due Date</v>
      </c>
      <c r="AG546" s="22" t="str">
        <f>IF(RiskRegister[[#This Row],[Created Date]]="","Created Date missing",(TEXT(RiskRegister[[#This Row],[Created Date]],"mmm") &amp; "-" &amp; YEAR(RiskRegister[[#This Row],[Created Date]])))</f>
        <v>Created Date missing</v>
      </c>
      <c r="AH546" s="79">
        <f>IF(RiskRegister[[#This Row],[Risk Status]]="Closed",RiskRegister[[#This Row],[Risk Close Date]],RiskRegister[[#This Row],[Risk Due Date]])</f>
        <v>0</v>
      </c>
      <c r="AI546" s="79">
        <f>IF(RiskRegister[[#This Row],[Risk-Change-Date]]=0,DATE(2030,1,1),RiskRegister[[#This Row],[Risk-Change-Date]])</f>
        <v>47484</v>
      </c>
      <c r="AJ546" s="22" t="str">
        <f>RiskRegister[[#This Row],[Inherent Impact Level]]&amp;"-"&amp;RiskRegister[[#This Row],[Inherent Likelihood Level]]</f>
        <v>-- Select Impact ----- Select Likelihood --</v>
      </c>
      <c r="AK546" s="22" t="str">
        <f>RiskRegister[[#This Row],[Residual Impact Level]]&amp;"-"&amp;RiskRegister[[#This Row],[Residual Likelihood Level]]</f>
        <v>-- Select Impact ----- Select Likelihood --</v>
      </c>
      <c r="AL546" s="22" t="str">
        <f t="shared" si="16"/>
        <v>Error</v>
      </c>
      <c r="AM546" s="22" t="str">
        <f>IF(RiskRegister[[#This Row],[Risk Status]]="Closed",RiskRegister[[#This Row],[Residual Impact Level]],RiskRegister[[#This Row],[Inherent Impact Level]])</f>
        <v>-- Select Impact --</v>
      </c>
      <c r="AN546" s="22" t="str">
        <f>IF(RiskRegister[[#This Row],[Risk Status]]="Closed",RiskRegister[[#This Row],[Residual Likelihood Level]],RiskRegister[[#This Row],[Inherent Likelihood Level]])</f>
        <v>-- Select Likelihood --</v>
      </c>
      <c r="AO546" s="22" t="str">
        <f>IF(RiskRegister[[#This Row],[Risk Status]]="Closed",RiskRegister[[#This Row],[Residual-I-L-Combo]],RiskRegister[[#This Row],[Inherent-I-L-Combo]])</f>
        <v>-- Select Impact ----- Select Likelihood --</v>
      </c>
      <c r="AP546" s="22" t="str">
        <f t="shared" si="17"/>
        <v>-- Error --</v>
      </c>
    </row>
    <row r="547" spans="1:42" s="18" customFormat="1" ht="64" x14ac:dyDescent="0.2">
      <c r="A547" s="18">
        <v>544</v>
      </c>
      <c r="G547" s="18" t="s">
        <v>87</v>
      </c>
      <c r="I547" s="18" t="s">
        <v>85</v>
      </c>
      <c r="L547" s="18" t="s">
        <v>112</v>
      </c>
      <c r="M547" s="19" t="str">
        <f>VLOOKUP(RiskRegister[[#This Row],[Inherent Impact Level]],'Rating factors'!$F$4:$G$9,2,FALSE)</f>
        <v>--- Error ---</v>
      </c>
      <c r="N547" s="18" t="s">
        <v>89</v>
      </c>
      <c r="O547" s="19" t="str">
        <f>VLOOKUP(RiskRegister[[#This Row],[Inherent Likelihood Level]],'Rating factors'!$F$16:$G$21,2,FALSE)</f>
        <v>--- Error ---</v>
      </c>
      <c r="P547" s="19" t="str">
        <f>IFERROR(VLOOKUP(RiskRegister[[#This Row],[Inherent Risk Rating]],'Rating factors'!$F$30:$G$44,2,FALSE),"-- Error --")</f>
        <v>-- Error --</v>
      </c>
      <c r="Q547" s="19" t="str">
        <f>IFERROR(RiskRegister[[#This Row],[Inherent Impact Rating]]*RiskRegister[[#This Row],[Inherent Likelihood Rating]],"-- Error --")</f>
        <v>-- Error --</v>
      </c>
      <c r="R547" s="18" t="s">
        <v>111</v>
      </c>
      <c r="T547" s="18" t="s">
        <v>112</v>
      </c>
      <c r="U547" s="19" t="str">
        <f>VLOOKUP(RiskRegister[[#This Row],[Residual Impact Level]],'Rating factors'!$F$4:$G$9,2,FALSE)</f>
        <v>--- Error ---</v>
      </c>
      <c r="V547" s="18" t="s">
        <v>89</v>
      </c>
      <c r="W547" s="19" t="str">
        <f>VLOOKUP(RiskRegister[[#This Row],[Residual Likelihood Level]],'Rating factors'!$F$16:$G$21,2,FALSE)</f>
        <v>--- Error ---</v>
      </c>
      <c r="X547" s="19" t="str">
        <f>IFERROR(VLOOKUP(RiskRegister[[#This Row],[Residual Risk Rating]],'Rating factors'!$F$30:$G$44,2,FALSE),"-- Error --")</f>
        <v>-- Error --</v>
      </c>
      <c r="Y547" s="19" t="str">
        <f>IFERROR(RiskRegister[[#This Row],[Residual Impact Rating]]*RiskRegister[[#This Row],[Residual Likelihood Rating]],"-- Error --")</f>
        <v>-- Error --</v>
      </c>
      <c r="Z547" s="18" t="s">
        <v>113</v>
      </c>
      <c r="AB547" s="61"/>
      <c r="AD547" s="22" t="str">
        <f ca="1">IF(ISBLANK(RiskRegister[[#This Row],[Risk Due Date]]), "Missing Risk Due Date", IF(RiskRegister[[#This Row],[Risk Due Date]] &lt; TODAY(), "Overdue", "Not Overdue"))</f>
        <v>Missing Risk Due Date</v>
      </c>
      <c r="AF547" s="22" t="str">
        <f>IF(ISBLANK(RiskRegister[[#This Row],[Risk Due Date]]), "Missing Risk Due Date", TEXT(RiskRegister[[#This Row],[Risk Due Date]], "YYYY-MM"))</f>
        <v>Missing Risk Due Date</v>
      </c>
      <c r="AG547" s="22" t="str">
        <f>IF(RiskRegister[[#This Row],[Created Date]]="","Created Date missing",(TEXT(RiskRegister[[#This Row],[Created Date]],"mmm") &amp; "-" &amp; YEAR(RiskRegister[[#This Row],[Created Date]])))</f>
        <v>Created Date missing</v>
      </c>
      <c r="AH547" s="79">
        <f>IF(RiskRegister[[#This Row],[Risk Status]]="Closed",RiskRegister[[#This Row],[Risk Close Date]],RiskRegister[[#This Row],[Risk Due Date]])</f>
        <v>0</v>
      </c>
      <c r="AI547" s="79">
        <f>IF(RiskRegister[[#This Row],[Risk-Change-Date]]=0,DATE(2030,1,1),RiskRegister[[#This Row],[Risk-Change-Date]])</f>
        <v>47484</v>
      </c>
      <c r="AJ547" s="22" t="str">
        <f>RiskRegister[[#This Row],[Inherent Impact Level]]&amp;"-"&amp;RiskRegister[[#This Row],[Inherent Likelihood Level]]</f>
        <v>-- Select Impact ----- Select Likelihood --</v>
      </c>
      <c r="AK547" s="22" t="str">
        <f>RiskRegister[[#This Row],[Residual Impact Level]]&amp;"-"&amp;RiskRegister[[#This Row],[Residual Likelihood Level]]</f>
        <v>-- Select Impact ----- Select Likelihood --</v>
      </c>
      <c r="AL547" s="22" t="str">
        <f t="shared" si="16"/>
        <v>Error</v>
      </c>
      <c r="AM547" s="22" t="str">
        <f>IF(RiskRegister[[#This Row],[Risk Status]]="Closed",RiskRegister[[#This Row],[Residual Impact Level]],RiskRegister[[#This Row],[Inherent Impact Level]])</f>
        <v>-- Select Impact --</v>
      </c>
      <c r="AN547" s="22" t="str">
        <f>IF(RiskRegister[[#This Row],[Risk Status]]="Closed",RiskRegister[[#This Row],[Residual Likelihood Level]],RiskRegister[[#This Row],[Inherent Likelihood Level]])</f>
        <v>-- Select Likelihood --</v>
      </c>
      <c r="AO547" s="22" t="str">
        <f>IF(RiskRegister[[#This Row],[Risk Status]]="Closed",RiskRegister[[#This Row],[Residual-I-L-Combo]],RiskRegister[[#This Row],[Inherent-I-L-Combo]])</f>
        <v>-- Select Impact ----- Select Likelihood --</v>
      </c>
      <c r="AP547" s="22" t="str">
        <f t="shared" si="17"/>
        <v>-- Error --</v>
      </c>
    </row>
    <row r="548" spans="1:42" s="18" customFormat="1" ht="64" x14ac:dyDescent="0.2">
      <c r="A548" s="18">
        <v>545</v>
      </c>
      <c r="G548" s="18" t="s">
        <v>87</v>
      </c>
      <c r="I548" s="18" t="s">
        <v>85</v>
      </c>
      <c r="L548" s="18" t="s">
        <v>112</v>
      </c>
      <c r="M548" s="19" t="str">
        <f>VLOOKUP(RiskRegister[[#This Row],[Inherent Impact Level]],'Rating factors'!$F$4:$G$9,2,FALSE)</f>
        <v>--- Error ---</v>
      </c>
      <c r="N548" s="18" t="s">
        <v>89</v>
      </c>
      <c r="O548" s="19" t="str">
        <f>VLOOKUP(RiskRegister[[#This Row],[Inherent Likelihood Level]],'Rating factors'!$F$16:$G$21,2,FALSE)</f>
        <v>--- Error ---</v>
      </c>
      <c r="P548" s="19" t="str">
        <f>IFERROR(VLOOKUP(RiskRegister[[#This Row],[Inherent Risk Rating]],'Rating factors'!$F$30:$G$44,2,FALSE),"-- Error --")</f>
        <v>-- Error --</v>
      </c>
      <c r="Q548" s="19" t="str">
        <f>IFERROR(RiskRegister[[#This Row],[Inherent Impact Rating]]*RiskRegister[[#This Row],[Inherent Likelihood Rating]],"-- Error --")</f>
        <v>-- Error --</v>
      </c>
      <c r="R548" s="18" t="s">
        <v>111</v>
      </c>
      <c r="T548" s="18" t="s">
        <v>112</v>
      </c>
      <c r="U548" s="19" t="str">
        <f>VLOOKUP(RiskRegister[[#This Row],[Residual Impact Level]],'Rating factors'!$F$4:$G$9,2,FALSE)</f>
        <v>--- Error ---</v>
      </c>
      <c r="V548" s="18" t="s">
        <v>89</v>
      </c>
      <c r="W548" s="19" t="str">
        <f>VLOOKUP(RiskRegister[[#This Row],[Residual Likelihood Level]],'Rating factors'!$F$16:$G$21,2,FALSE)</f>
        <v>--- Error ---</v>
      </c>
      <c r="X548" s="19" t="str">
        <f>IFERROR(VLOOKUP(RiskRegister[[#This Row],[Residual Risk Rating]],'Rating factors'!$F$30:$G$44,2,FALSE),"-- Error --")</f>
        <v>-- Error --</v>
      </c>
      <c r="Y548" s="19" t="str">
        <f>IFERROR(RiskRegister[[#This Row],[Residual Impact Rating]]*RiskRegister[[#This Row],[Residual Likelihood Rating]],"-- Error --")</f>
        <v>-- Error --</v>
      </c>
      <c r="Z548" s="18" t="s">
        <v>113</v>
      </c>
      <c r="AB548" s="61"/>
      <c r="AD548" s="22" t="str">
        <f ca="1">IF(ISBLANK(RiskRegister[[#This Row],[Risk Due Date]]), "Missing Risk Due Date", IF(RiskRegister[[#This Row],[Risk Due Date]] &lt; TODAY(), "Overdue", "Not Overdue"))</f>
        <v>Missing Risk Due Date</v>
      </c>
      <c r="AF548" s="22" t="str">
        <f>IF(ISBLANK(RiskRegister[[#This Row],[Risk Due Date]]), "Missing Risk Due Date", TEXT(RiskRegister[[#This Row],[Risk Due Date]], "YYYY-MM"))</f>
        <v>Missing Risk Due Date</v>
      </c>
      <c r="AG548" s="22" t="str">
        <f>IF(RiskRegister[[#This Row],[Created Date]]="","Created Date missing",(TEXT(RiskRegister[[#This Row],[Created Date]],"mmm") &amp; "-" &amp; YEAR(RiskRegister[[#This Row],[Created Date]])))</f>
        <v>Created Date missing</v>
      </c>
      <c r="AH548" s="79">
        <f>IF(RiskRegister[[#This Row],[Risk Status]]="Closed",RiskRegister[[#This Row],[Risk Close Date]],RiskRegister[[#This Row],[Risk Due Date]])</f>
        <v>0</v>
      </c>
      <c r="AI548" s="79">
        <f>IF(RiskRegister[[#This Row],[Risk-Change-Date]]=0,DATE(2030,1,1),RiskRegister[[#This Row],[Risk-Change-Date]])</f>
        <v>47484</v>
      </c>
      <c r="AJ548" s="22" t="str">
        <f>RiskRegister[[#This Row],[Inherent Impact Level]]&amp;"-"&amp;RiskRegister[[#This Row],[Inherent Likelihood Level]]</f>
        <v>-- Select Impact ----- Select Likelihood --</v>
      </c>
      <c r="AK548" s="22" t="str">
        <f>RiskRegister[[#This Row],[Residual Impact Level]]&amp;"-"&amp;RiskRegister[[#This Row],[Residual Likelihood Level]]</f>
        <v>-- Select Impact ----- Select Likelihood --</v>
      </c>
      <c r="AL548" s="22" t="str">
        <f t="shared" si="16"/>
        <v>Error</v>
      </c>
      <c r="AM548" s="22" t="str">
        <f>IF(RiskRegister[[#This Row],[Risk Status]]="Closed",RiskRegister[[#This Row],[Residual Impact Level]],RiskRegister[[#This Row],[Inherent Impact Level]])</f>
        <v>-- Select Impact --</v>
      </c>
      <c r="AN548" s="22" t="str">
        <f>IF(RiskRegister[[#This Row],[Risk Status]]="Closed",RiskRegister[[#This Row],[Residual Likelihood Level]],RiskRegister[[#This Row],[Inherent Likelihood Level]])</f>
        <v>-- Select Likelihood --</v>
      </c>
      <c r="AO548" s="22" t="str">
        <f>IF(RiskRegister[[#This Row],[Risk Status]]="Closed",RiskRegister[[#This Row],[Residual-I-L-Combo]],RiskRegister[[#This Row],[Inherent-I-L-Combo]])</f>
        <v>-- Select Impact ----- Select Likelihood --</v>
      </c>
      <c r="AP548" s="22" t="str">
        <f t="shared" si="17"/>
        <v>-- Error --</v>
      </c>
    </row>
    <row r="549" spans="1:42" s="18" customFormat="1" ht="64" x14ac:dyDescent="0.2">
      <c r="A549" s="18">
        <v>546</v>
      </c>
      <c r="G549" s="18" t="s">
        <v>87</v>
      </c>
      <c r="I549" s="18" t="s">
        <v>85</v>
      </c>
      <c r="L549" s="18" t="s">
        <v>112</v>
      </c>
      <c r="M549" s="19" t="str">
        <f>VLOOKUP(RiskRegister[[#This Row],[Inherent Impact Level]],'Rating factors'!$F$4:$G$9,2,FALSE)</f>
        <v>--- Error ---</v>
      </c>
      <c r="N549" s="18" t="s">
        <v>89</v>
      </c>
      <c r="O549" s="19" t="str">
        <f>VLOOKUP(RiskRegister[[#This Row],[Inherent Likelihood Level]],'Rating factors'!$F$16:$G$21,2,FALSE)</f>
        <v>--- Error ---</v>
      </c>
      <c r="P549" s="19" t="str">
        <f>IFERROR(VLOOKUP(RiskRegister[[#This Row],[Inherent Risk Rating]],'Rating factors'!$F$30:$G$44,2,FALSE),"-- Error --")</f>
        <v>-- Error --</v>
      </c>
      <c r="Q549" s="19" t="str">
        <f>IFERROR(RiskRegister[[#This Row],[Inherent Impact Rating]]*RiskRegister[[#This Row],[Inherent Likelihood Rating]],"-- Error --")</f>
        <v>-- Error --</v>
      </c>
      <c r="R549" s="18" t="s">
        <v>111</v>
      </c>
      <c r="T549" s="18" t="s">
        <v>112</v>
      </c>
      <c r="U549" s="19" t="str">
        <f>VLOOKUP(RiskRegister[[#This Row],[Residual Impact Level]],'Rating factors'!$F$4:$G$9,2,FALSE)</f>
        <v>--- Error ---</v>
      </c>
      <c r="V549" s="18" t="s">
        <v>89</v>
      </c>
      <c r="W549" s="19" t="str">
        <f>VLOOKUP(RiskRegister[[#This Row],[Residual Likelihood Level]],'Rating factors'!$F$16:$G$21,2,FALSE)</f>
        <v>--- Error ---</v>
      </c>
      <c r="X549" s="19" t="str">
        <f>IFERROR(VLOOKUP(RiskRegister[[#This Row],[Residual Risk Rating]],'Rating factors'!$F$30:$G$44,2,FALSE),"-- Error --")</f>
        <v>-- Error --</v>
      </c>
      <c r="Y549" s="19" t="str">
        <f>IFERROR(RiskRegister[[#This Row],[Residual Impact Rating]]*RiskRegister[[#This Row],[Residual Likelihood Rating]],"-- Error --")</f>
        <v>-- Error --</v>
      </c>
      <c r="Z549" s="18" t="s">
        <v>113</v>
      </c>
      <c r="AB549" s="61"/>
      <c r="AD549" s="22" t="str">
        <f ca="1">IF(ISBLANK(RiskRegister[[#This Row],[Risk Due Date]]), "Missing Risk Due Date", IF(RiskRegister[[#This Row],[Risk Due Date]] &lt; TODAY(), "Overdue", "Not Overdue"))</f>
        <v>Missing Risk Due Date</v>
      </c>
      <c r="AF549" s="22" t="str">
        <f>IF(ISBLANK(RiskRegister[[#This Row],[Risk Due Date]]), "Missing Risk Due Date", TEXT(RiskRegister[[#This Row],[Risk Due Date]], "YYYY-MM"))</f>
        <v>Missing Risk Due Date</v>
      </c>
      <c r="AG549" s="22" t="str">
        <f>IF(RiskRegister[[#This Row],[Created Date]]="","Created Date missing",(TEXT(RiskRegister[[#This Row],[Created Date]],"mmm") &amp; "-" &amp; YEAR(RiskRegister[[#This Row],[Created Date]])))</f>
        <v>Created Date missing</v>
      </c>
      <c r="AH549" s="79">
        <f>IF(RiskRegister[[#This Row],[Risk Status]]="Closed",RiskRegister[[#This Row],[Risk Close Date]],RiskRegister[[#This Row],[Risk Due Date]])</f>
        <v>0</v>
      </c>
      <c r="AI549" s="79">
        <f>IF(RiskRegister[[#This Row],[Risk-Change-Date]]=0,DATE(2030,1,1),RiskRegister[[#This Row],[Risk-Change-Date]])</f>
        <v>47484</v>
      </c>
      <c r="AJ549" s="22" t="str">
        <f>RiskRegister[[#This Row],[Inherent Impact Level]]&amp;"-"&amp;RiskRegister[[#This Row],[Inherent Likelihood Level]]</f>
        <v>-- Select Impact ----- Select Likelihood --</v>
      </c>
      <c r="AK549" s="22" t="str">
        <f>RiskRegister[[#This Row],[Residual Impact Level]]&amp;"-"&amp;RiskRegister[[#This Row],[Residual Likelihood Level]]</f>
        <v>-- Select Impact ----- Select Likelihood --</v>
      </c>
      <c r="AL549" s="22" t="str">
        <f t="shared" si="16"/>
        <v>Error</v>
      </c>
      <c r="AM549" s="22" t="str">
        <f>IF(RiskRegister[[#This Row],[Risk Status]]="Closed",RiskRegister[[#This Row],[Residual Impact Level]],RiskRegister[[#This Row],[Inherent Impact Level]])</f>
        <v>-- Select Impact --</v>
      </c>
      <c r="AN549" s="22" t="str">
        <f>IF(RiskRegister[[#This Row],[Risk Status]]="Closed",RiskRegister[[#This Row],[Residual Likelihood Level]],RiskRegister[[#This Row],[Inherent Likelihood Level]])</f>
        <v>-- Select Likelihood --</v>
      </c>
      <c r="AO549" s="22" t="str">
        <f>IF(RiskRegister[[#This Row],[Risk Status]]="Closed",RiskRegister[[#This Row],[Residual-I-L-Combo]],RiskRegister[[#This Row],[Inherent-I-L-Combo]])</f>
        <v>-- Select Impact ----- Select Likelihood --</v>
      </c>
      <c r="AP549" s="22" t="str">
        <f t="shared" si="17"/>
        <v>-- Error --</v>
      </c>
    </row>
    <row r="550" spans="1:42" s="18" customFormat="1" ht="64" x14ac:dyDescent="0.2">
      <c r="A550" s="18">
        <v>547</v>
      </c>
      <c r="G550" s="18" t="s">
        <v>87</v>
      </c>
      <c r="I550" s="18" t="s">
        <v>85</v>
      </c>
      <c r="L550" s="18" t="s">
        <v>112</v>
      </c>
      <c r="M550" s="19" t="str">
        <f>VLOOKUP(RiskRegister[[#This Row],[Inherent Impact Level]],'Rating factors'!$F$4:$G$9,2,FALSE)</f>
        <v>--- Error ---</v>
      </c>
      <c r="N550" s="18" t="s">
        <v>89</v>
      </c>
      <c r="O550" s="19" t="str">
        <f>VLOOKUP(RiskRegister[[#This Row],[Inherent Likelihood Level]],'Rating factors'!$F$16:$G$21,2,FALSE)</f>
        <v>--- Error ---</v>
      </c>
      <c r="P550" s="19" t="str">
        <f>IFERROR(VLOOKUP(RiskRegister[[#This Row],[Inherent Risk Rating]],'Rating factors'!$F$30:$G$44,2,FALSE),"-- Error --")</f>
        <v>-- Error --</v>
      </c>
      <c r="Q550" s="19" t="str">
        <f>IFERROR(RiskRegister[[#This Row],[Inherent Impact Rating]]*RiskRegister[[#This Row],[Inherent Likelihood Rating]],"-- Error --")</f>
        <v>-- Error --</v>
      </c>
      <c r="R550" s="18" t="s">
        <v>111</v>
      </c>
      <c r="T550" s="18" t="s">
        <v>112</v>
      </c>
      <c r="U550" s="19" t="str">
        <f>VLOOKUP(RiskRegister[[#This Row],[Residual Impact Level]],'Rating factors'!$F$4:$G$9,2,FALSE)</f>
        <v>--- Error ---</v>
      </c>
      <c r="V550" s="18" t="s">
        <v>89</v>
      </c>
      <c r="W550" s="19" t="str">
        <f>VLOOKUP(RiskRegister[[#This Row],[Residual Likelihood Level]],'Rating factors'!$F$16:$G$21,2,FALSE)</f>
        <v>--- Error ---</v>
      </c>
      <c r="X550" s="19" t="str">
        <f>IFERROR(VLOOKUP(RiskRegister[[#This Row],[Residual Risk Rating]],'Rating factors'!$F$30:$G$44,2,FALSE),"-- Error --")</f>
        <v>-- Error --</v>
      </c>
      <c r="Y550" s="19" t="str">
        <f>IFERROR(RiskRegister[[#This Row],[Residual Impact Rating]]*RiskRegister[[#This Row],[Residual Likelihood Rating]],"-- Error --")</f>
        <v>-- Error --</v>
      </c>
      <c r="Z550" s="18" t="s">
        <v>113</v>
      </c>
      <c r="AB550" s="61"/>
      <c r="AD550" s="22" t="str">
        <f ca="1">IF(ISBLANK(RiskRegister[[#This Row],[Risk Due Date]]), "Missing Risk Due Date", IF(RiskRegister[[#This Row],[Risk Due Date]] &lt; TODAY(), "Overdue", "Not Overdue"))</f>
        <v>Missing Risk Due Date</v>
      </c>
      <c r="AF550" s="22" t="str">
        <f>IF(ISBLANK(RiskRegister[[#This Row],[Risk Due Date]]), "Missing Risk Due Date", TEXT(RiskRegister[[#This Row],[Risk Due Date]], "YYYY-MM"))</f>
        <v>Missing Risk Due Date</v>
      </c>
      <c r="AG550" s="22" t="str">
        <f>IF(RiskRegister[[#This Row],[Created Date]]="","Created Date missing",(TEXT(RiskRegister[[#This Row],[Created Date]],"mmm") &amp; "-" &amp; YEAR(RiskRegister[[#This Row],[Created Date]])))</f>
        <v>Created Date missing</v>
      </c>
      <c r="AH550" s="79">
        <f>IF(RiskRegister[[#This Row],[Risk Status]]="Closed",RiskRegister[[#This Row],[Risk Close Date]],RiskRegister[[#This Row],[Risk Due Date]])</f>
        <v>0</v>
      </c>
      <c r="AI550" s="79">
        <f>IF(RiskRegister[[#This Row],[Risk-Change-Date]]=0,DATE(2030,1,1),RiskRegister[[#This Row],[Risk-Change-Date]])</f>
        <v>47484</v>
      </c>
      <c r="AJ550" s="22" t="str">
        <f>RiskRegister[[#This Row],[Inherent Impact Level]]&amp;"-"&amp;RiskRegister[[#This Row],[Inherent Likelihood Level]]</f>
        <v>-- Select Impact ----- Select Likelihood --</v>
      </c>
      <c r="AK550" s="22" t="str">
        <f>RiskRegister[[#This Row],[Residual Impact Level]]&amp;"-"&amp;RiskRegister[[#This Row],[Residual Likelihood Level]]</f>
        <v>-- Select Impact ----- Select Likelihood --</v>
      </c>
      <c r="AL550" s="22" t="str">
        <f t="shared" si="16"/>
        <v>Error</v>
      </c>
      <c r="AM550" s="22" t="str">
        <f>IF(RiskRegister[[#This Row],[Risk Status]]="Closed",RiskRegister[[#This Row],[Residual Impact Level]],RiskRegister[[#This Row],[Inherent Impact Level]])</f>
        <v>-- Select Impact --</v>
      </c>
      <c r="AN550" s="22" t="str">
        <f>IF(RiskRegister[[#This Row],[Risk Status]]="Closed",RiskRegister[[#This Row],[Residual Likelihood Level]],RiskRegister[[#This Row],[Inherent Likelihood Level]])</f>
        <v>-- Select Likelihood --</v>
      </c>
      <c r="AO550" s="22" t="str">
        <f>IF(RiskRegister[[#This Row],[Risk Status]]="Closed",RiskRegister[[#This Row],[Residual-I-L-Combo]],RiskRegister[[#This Row],[Inherent-I-L-Combo]])</f>
        <v>-- Select Impact ----- Select Likelihood --</v>
      </c>
      <c r="AP550" s="22" t="str">
        <f t="shared" si="17"/>
        <v>-- Error --</v>
      </c>
    </row>
    <row r="551" spans="1:42" s="18" customFormat="1" ht="64" x14ac:dyDescent="0.2">
      <c r="A551" s="18">
        <v>548</v>
      </c>
      <c r="G551" s="18" t="s">
        <v>87</v>
      </c>
      <c r="I551" s="18" t="s">
        <v>85</v>
      </c>
      <c r="L551" s="18" t="s">
        <v>112</v>
      </c>
      <c r="M551" s="19" t="str">
        <f>VLOOKUP(RiskRegister[[#This Row],[Inherent Impact Level]],'Rating factors'!$F$4:$G$9,2,FALSE)</f>
        <v>--- Error ---</v>
      </c>
      <c r="N551" s="18" t="s">
        <v>89</v>
      </c>
      <c r="O551" s="19" t="str">
        <f>VLOOKUP(RiskRegister[[#This Row],[Inherent Likelihood Level]],'Rating factors'!$F$16:$G$21,2,FALSE)</f>
        <v>--- Error ---</v>
      </c>
      <c r="P551" s="19" t="str">
        <f>IFERROR(VLOOKUP(RiskRegister[[#This Row],[Inherent Risk Rating]],'Rating factors'!$F$30:$G$44,2,FALSE),"-- Error --")</f>
        <v>-- Error --</v>
      </c>
      <c r="Q551" s="19" t="str">
        <f>IFERROR(RiskRegister[[#This Row],[Inherent Impact Rating]]*RiskRegister[[#This Row],[Inherent Likelihood Rating]],"-- Error --")</f>
        <v>-- Error --</v>
      </c>
      <c r="R551" s="18" t="s">
        <v>111</v>
      </c>
      <c r="T551" s="18" t="s">
        <v>112</v>
      </c>
      <c r="U551" s="19" t="str">
        <f>VLOOKUP(RiskRegister[[#This Row],[Residual Impact Level]],'Rating factors'!$F$4:$G$9,2,FALSE)</f>
        <v>--- Error ---</v>
      </c>
      <c r="V551" s="18" t="s">
        <v>89</v>
      </c>
      <c r="W551" s="19" t="str">
        <f>VLOOKUP(RiskRegister[[#This Row],[Residual Likelihood Level]],'Rating factors'!$F$16:$G$21,2,FALSE)</f>
        <v>--- Error ---</v>
      </c>
      <c r="X551" s="19" t="str">
        <f>IFERROR(VLOOKUP(RiskRegister[[#This Row],[Residual Risk Rating]],'Rating factors'!$F$30:$G$44,2,FALSE),"-- Error --")</f>
        <v>-- Error --</v>
      </c>
      <c r="Y551" s="19" t="str">
        <f>IFERROR(RiskRegister[[#This Row],[Residual Impact Rating]]*RiskRegister[[#This Row],[Residual Likelihood Rating]],"-- Error --")</f>
        <v>-- Error --</v>
      </c>
      <c r="Z551" s="18" t="s">
        <v>113</v>
      </c>
      <c r="AB551" s="61"/>
      <c r="AD551" s="22" t="str">
        <f ca="1">IF(ISBLANK(RiskRegister[[#This Row],[Risk Due Date]]), "Missing Risk Due Date", IF(RiskRegister[[#This Row],[Risk Due Date]] &lt; TODAY(), "Overdue", "Not Overdue"))</f>
        <v>Missing Risk Due Date</v>
      </c>
      <c r="AF551" s="22" t="str">
        <f>IF(ISBLANK(RiskRegister[[#This Row],[Risk Due Date]]), "Missing Risk Due Date", TEXT(RiskRegister[[#This Row],[Risk Due Date]], "YYYY-MM"))</f>
        <v>Missing Risk Due Date</v>
      </c>
      <c r="AG551" s="22" t="str">
        <f>IF(RiskRegister[[#This Row],[Created Date]]="","Created Date missing",(TEXT(RiskRegister[[#This Row],[Created Date]],"mmm") &amp; "-" &amp; YEAR(RiskRegister[[#This Row],[Created Date]])))</f>
        <v>Created Date missing</v>
      </c>
      <c r="AH551" s="79">
        <f>IF(RiskRegister[[#This Row],[Risk Status]]="Closed",RiskRegister[[#This Row],[Risk Close Date]],RiskRegister[[#This Row],[Risk Due Date]])</f>
        <v>0</v>
      </c>
      <c r="AI551" s="79">
        <f>IF(RiskRegister[[#This Row],[Risk-Change-Date]]=0,DATE(2030,1,1),RiskRegister[[#This Row],[Risk-Change-Date]])</f>
        <v>47484</v>
      </c>
      <c r="AJ551" s="22" t="str">
        <f>RiskRegister[[#This Row],[Inherent Impact Level]]&amp;"-"&amp;RiskRegister[[#This Row],[Inherent Likelihood Level]]</f>
        <v>-- Select Impact ----- Select Likelihood --</v>
      </c>
      <c r="AK551" s="22" t="str">
        <f>RiskRegister[[#This Row],[Residual Impact Level]]&amp;"-"&amp;RiskRegister[[#This Row],[Residual Likelihood Level]]</f>
        <v>-- Select Impact ----- Select Likelihood --</v>
      </c>
      <c r="AL551" s="22" t="str">
        <f t="shared" si="16"/>
        <v>Error</v>
      </c>
      <c r="AM551" s="22" t="str">
        <f>IF(RiskRegister[[#This Row],[Risk Status]]="Closed",RiskRegister[[#This Row],[Residual Impact Level]],RiskRegister[[#This Row],[Inherent Impact Level]])</f>
        <v>-- Select Impact --</v>
      </c>
      <c r="AN551" s="22" t="str">
        <f>IF(RiskRegister[[#This Row],[Risk Status]]="Closed",RiskRegister[[#This Row],[Residual Likelihood Level]],RiskRegister[[#This Row],[Inherent Likelihood Level]])</f>
        <v>-- Select Likelihood --</v>
      </c>
      <c r="AO551" s="22" t="str">
        <f>IF(RiskRegister[[#This Row],[Risk Status]]="Closed",RiskRegister[[#This Row],[Residual-I-L-Combo]],RiskRegister[[#This Row],[Inherent-I-L-Combo]])</f>
        <v>-- Select Impact ----- Select Likelihood --</v>
      </c>
      <c r="AP551" s="22" t="str">
        <f t="shared" si="17"/>
        <v>-- Error --</v>
      </c>
    </row>
    <row r="552" spans="1:42" s="18" customFormat="1" ht="64" x14ac:dyDescent="0.2">
      <c r="A552" s="18">
        <v>549</v>
      </c>
      <c r="G552" s="18" t="s">
        <v>87</v>
      </c>
      <c r="I552" s="18" t="s">
        <v>85</v>
      </c>
      <c r="L552" s="18" t="s">
        <v>112</v>
      </c>
      <c r="M552" s="19" t="str">
        <f>VLOOKUP(RiskRegister[[#This Row],[Inherent Impact Level]],'Rating factors'!$F$4:$G$9,2,FALSE)</f>
        <v>--- Error ---</v>
      </c>
      <c r="N552" s="18" t="s">
        <v>89</v>
      </c>
      <c r="O552" s="19" t="str">
        <f>VLOOKUP(RiskRegister[[#This Row],[Inherent Likelihood Level]],'Rating factors'!$F$16:$G$21,2,FALSE)</f>
        <v>--- Error ---</v>
      </c>
      <c r="P552" s="19" t="str">
        <f>IFERROR(VLOOKUP(RiskRegister[[#This Row],[Inherent Risk Rating]],'Rating factors'!$F$30:$G$44,2,FALSE),"-- Error --")</f>
        <v>-- Error --</v>
      </c>
      <c r="Q552" s="19" t="str">
        <f>IFERROR(RiskRegister[[#This Row],[Inherent Impact Rating]]*RiskRegister[[#This Row],[Inherent Likelihood Rating]],"-- Error --")</f>
        <v>-- Error --</v>
      </c>
      <c r="R552" s="18" t="s">
        <v>111</v>
      </c>
      <c r="T552" s="18" t="s">
        <v>112</v>
      </c>
      <c r="U552" s="19" t="str">
        <f>VLOOKUP(RiskRegister[[#This Row],[Residual Impact Level]],'Rating factors'!$F$4:$G$9,2,FALSE)</f>
        <v>--- Error ---</v>
      </c>
      <c r="V552" s="18" t="s">
        <v>89</v>
      </c>
      <c r="W552" s="19" t="str">
        <f>VLOOKUP(RiskRegister[[#This Row],[Residual Likelihood Level]],'Rating factors'!$F$16:$G$21,2,FALSE)</f>
        <v>--- Error ---</v>
      </c>
      <c r="X552" s="19" t="str">
        <f>IFERROR(VLOOKUP(RiskRegister[[#This Row],[Residual Risk Rating]],'Rating factors'!$F$30:$G$44,2,FALSE),"-- Error --")</f>
        <v>-- Error --</v>
      </c>
      <c r="Y552" s="19" t="str">
        <f>IFERROR(RiskRegister[[#This Row],[Residual Impact Rating]]*RiskRegister[[#This Row],[Residual Likelihood Rating]],"-- Error --")</f>
        <v>-- Error --</v>
      </c>
      <c r="Z552" s="18" t="s">
        <v>113</v>
      </c>
      <c r="AB552" s="61"/>
      <c r="AD552" s="22" t="str">
        <f ca="1">IF(ISBLANK(RiskRegister[[#This Row],[Risk Due Date]]), "Missing Risk Due Date", IF(RiskRegister[[#This Row],[Risk Due Date]] &lt; TODAY(), "Overdue", "Not Overdue"))</f>
        <v>Missing Risk Due Date</v>
      </c>
      <c r="AF552" s="22" t="str">
        <f>IF(ISBLANK(RiskRegister[[#This Row],[Risk Due Date]]), "Missing Risk Due Date", TEXT(RiskRegister[[#This Row],[Risk Due Date]], "YYYY-MM"))</f>
        <v>Missing Risk Due Date</v>
      </c>
      <c r="AG552" s="22" t="str">
        <f>IF(RiskRegister[[#This Row],[Created Date]]="","Created Date missing",(TEXT(RiskRegister[[#This Row],[Created Date]],"mmm") &amp; "-" &amp; YEAR(RiskRegister[[#This Row],[Created Date]])))</f>
        <v>Created Date missing</v>
      </c>
      <c r="AH552" s="79">
        <f>IF(RiskRegister[[#This Row],[Risk Status]]="Closed",RiskRegister[[#This Row],[Risk Close Date]],RiskRegister[[#This Row],[Risk Due Date]])</f>
        <v>0</v>
      </c>
      <c r="AI552" s="79">
        <f>IF(RiskRegister[[#This Row],[Risk-Change-Date]]=0,DATE(2030,1,1),RiskRegister[[#This Row],[Risk-Change-Date]])</f>
        <v>47484</v>
      </c>
      <c r="AJ552" s="22" t="str">
        <f>RiskRegister[[#This Row],[Inherent Impact Level]]&amp;"-"&amp;RiskRegister[[#This Row],[Inherent Likelihood Level]]</f>
        <v>-- Select Impact ----- Select Likelihood --</v>
      </c>
      <c r="AK552" s="22" t="str">
        <f>RiskRegister[[#This Row],[Residual Impact Level]]&amp;"-"&amp;RiskRegister[[#This Row],[Residual Likelihood Level]]</f>
        <v>-- Select Impact ----- Select Likelihood --</v>
      </c>
      <c r="AL552" s="22" t="str">
        <f t="shared" si="16"/>
        <v>Error</v>
      </c>
      <c r="AM552" s="22" t="str">
        <f>IF(RiskRegister[[#This Row],[Risk Status]]="Closed",RiskRegister[[#This Row],[Residual Impact Level]],RiskRegister[[#This Row],[Inherent Impact Level]])</f>
        <v>-- Select Impact --</v>
      </c>
      <c r="AN552" s="22" t="str">
        <f>IF(RiskRegister[[#This Row],[Risk Status]]="Closed",RiskRegister[[#This Row],[Residual Likelihood Level]],RiskRegister[[#This Row],[Inherent Likelihood Level]])</f>
        <v>-- Select Likelihood --</v>
      </c>
      <c r="AO552" s="22" t="str">
        <f>IF(RiskRegister[[#This Row],[Risk Status]]="Closed",RiskRegister[[#This Row],[Residual-I-L-Combo]],RiskRegister[[#This Row],[Inherent-I-L-Combo]])</f>
        <v>-- Select Impact ----- Select Likelihood --</v>
      </c>
      <c r="AP552" s="22" t="str">
        <f t="shared" si="17"/>
        <v>-- Error --</v>
      </c>
    </row>
    <row r="553" spans="1:42" s="18" customFormat="1" ht="64" x14ac:dyDescent="0.2">
      <c r="A553" s="18">
        <v>550</v>
      </c>
      <c r="G553" s="18" t="s">
        <v>87</v>
      </c>
      <c r="I553" s="18" t="s">
        <v>85</v>
      </c>
      <c r="L553" s="18" t="s">
        <v>112</v>
      </c>
      <c r="M553" s="19" t="str">
        <f>VLOOKUP(RiskRegister[[#This Row],[Inherent Impact Level]],'Rating factors'!$F$4:$G$9,2,FALSE)</f>
        <v>--- Error ---</v>
      </c>
      <c r="N553" s="18" t="s">
        <v>89</v>
      </c>
      <c r="O553" s="19" t="str">
        <f>VLOOKUP(RiskRegister[[#This Row],[Inherent Likelihood Level]],'Rating factors'!$F$16:$G$21,2,FALSE)</f>
        <v>--- Error ---</v>
      </c>
      <c r="P553" s="19" t="str">
        <f>IFERROR(VLOOKUP(RiskRegister[[#This Row],[Inherent Risk Rating]],'Rating factors'!$F$30:$G$44,2,FALSE),"-- Error --")</f>
        <v>-- Error --</v>
      </c>
      <c r="Q553" s="19" t="str">
        <f>IFERROR(RiskRegister[[#This Row],[Inherent Impact Rating]]*RiskRegister[[#This Row],[Inherent Likelihood Rating]],"-- Error --")</f>
        <v>-- Error --</v>
      </c>
      <c r="R553" s="18" t="s">
        <v>111</v>
      </c>
      <c r="T553" s="18" t="s">
        <v>112</v>
      </c>
      <c r="U553" s="19" t="str">
        <f>VLOOKUP(RiskRegister[[#This Row],[Residual Impact Level]],'Rating factors'!$F$4:$G$9,2,FALSE)</f>
        <v>--- Error ---</v>
      </c>
      <c r="V553" s="18" t="s">
        <v>89</v>
      </c>
      <c r="W553" s="19" t="str">
        <f>VLOOKUP(RiskRegister[[#This Row],[Residual Likelihood Level]],'Rating factors'!$F$16:$G$21,2,FALSE)</f>
        <v>--- Error ---</v>
      </c>
      <c r="X553" s="19" t="str">
        <f>IFERROR(VLOOKUP(RiskRegister[[#This Row],[Residual Risk Rating]],'Rating factors'!$F$30:$G$44,2,FALSE),"-- Error --")</f>
        <v>-- Error --</v>
      </c>
      <c r="Y553" s="19" t="str">
        <f>IFERROR(RiskRegister[[#This Row],[Residual Impact Rating]]*RiskRegister[[#This Row],[Residual Likelihood Rating]],"-- Error --")</f>
        <v>-- Error --</v>
      </c>
      <c r="Z553" s="18" t="s">
        <v>113</v>
      </c>
      <c r="AB553" s="61"/>
      <c r="AD553" s="22" t="str">
        <f ca="1">IF(ISBLANK(RiskRegister[[#This Row],[Risk Due Date]]), "Missing Risk Due Date", IF(RiskRegister[[#This Row],[Risk Due Date]] &lt; TODAY(), "Overdue", "Not Overdue"))</f>
        <v>Missing Risk Due Date</v>
      </c>
      <c r="AF553" s="22" t="str">
        <f>IF(ISBLANK(RiskRegister[[#This Row],[Risk Due Date]]), "Missing Risk Due Date", TEXT(RiskRegister[[#This Row],[Risk Due Date]], "YYYY-MM"))</f>
        <v>Missing Risk Due Date</v>
      </c>
      <c r="AG553" s="22" t="str">
        <f>IF(RiskRegister[[#This Row],[Created Date]]="","Created Date missing",(TEXT(RiskRegister[[#This Row],[Created Date]],"mmm") &amp; "-" &amp; YEAR(RiskRegister[[#This Row],[Created Date]])))</f>
        <v>Created Date missing</v>
      </c>
      <c r="AH553" s="79">
        <f>IF(RiskRegister[[#This Row],[Risk Status]]="Closed",RiskRegister[[#This Row],[Risk Close Date]],RiskRegister[[#This Row],[Risk Due Date]])</f>
        <v>0</v>
      </c>
      <c r="AI553" s="79">
        <f>IF(RiskRegister[[#This Row],[Risk-Change-Date]]=0,DATE(2030,1,1),RiskRegister[[#This Row],[Risk-Change-Date]])</f>
        <v>47484</v>
      </c>
      <c r="AJ553" s="22" t="str">
        <f>RiskRegister[[#This Row],[Inherent Impact Level]]&amp;"-"&amp;RiskRegister[[#This Row],[Inherent Likelihood Level]]</f>
        <v>-- Select Impact ----- Select Likelihood --</v>
      </c>
      <c r="AK553" s="22" t="str">
        <f>RiskRegister[[#This Row],[Residual Impact Level]]&amp;"-"&amp;RiskRegister[[#This Row],[Residual Likelihood Level]]</f>
        <v>-- Select Impact ----- Select Likelihood --</v>
      </c>
      <c r="AL553" s="22" t="str">
        <f t="shared" si="16"/>
        <v>Error</v>
      </c>
      <c r="AM553" s="22" t="str">
        <f>IF(RiskRegister[[#This Row],[Risk Status]]="Closed",RiskRegister[[#This Row],[Residual Impact Level]],RiskRegister[[#This Row],[Inherent Impact Level]])</f>
        <v>-- Select Impact --</v>
      </c>
      <c r="AN553" s="22" t="str">
        <f>IF(RiskRegister[[#This Row],[Risk Status]]="Closed",RiskRegister[[#This Row],[Residual Likelihood Level]],RiskRegister[[#This Row],[Inherent Likelihood Level]])</f>
        <v>-- Select Likelihood --</v>
      </c>
      <c r="AO553" s="22" t="str">
        <f>IF(RiskRegister[[#This Row],[Risk Status]]="Closed",RiskRegister[[#This Row],[Residual-I-L-Combo]],RiskRegister[[#This Row],[Inherent-I-L-Combo]])</f>
        <v>-- Select Impact ----- Select Likelihood --</v>
      </c>
      <c r="AP553" s="22" t="str">
        <f t="shared" si="17"/>
        <v>-- Error --</v>
      </c>
    </row>
    <row r="554" spans="1:42" s="18" customFormat="1" ht="64" x14ac:dyDescent="0.2">
      <c r="A554" s="18">
        <v>551</v>
      </c>
      <c r="G554" s="18" t="s">
        <v>87</v>
      </c>
      <c r="I554" s="18" t="s">
        <v>85</v>
      </c>
      <c r="L554" s="18" t="s">
        <v>112</v>
      </c>
      <c r="M554" s="19" t="str">
        <f>VLOOKUP(RiskRegister[[#This Row],[Inherent Impact Level]],'Rating factors'!$F$4:$G$9,2,FALSE)</f>
        <v>--- Error ---</v>
      </c>
      <c r="N554" s="18" t="s">
        <v>89</v>
      </c>
      <c r="O554" s="19" t="str">
        <f>VLOOKUP(RiskRegister[[#This Row],[Inherent Likelihood Level]],'Rating factors'!$F$16:$G$21,2,FALSE)</f>
        <v>--- Error ---</v>
      </c>
      <c r="P554" s="19" t="str">
        <f>IFERROR(VLOOKUP(RiskRegister[[#This Row],[Inherent Risk Rating]],'Rating factors'!$F$30:$G$44,2,FALSE),"-- Error --")</f>
        <v>-- Error --</v>
      </c>
      <c r="Q554" s="19" t="str">
        <f>IFERROR(RiskRegister[[#This Row],[Inherent Impact Rating]]*RiskRegister[[#This Row],[Inherent Likelihood Rating]],"-- Error --")</f>
        <v>-- Error --</v>
      </c>
      <c r="R554" s="18" t="s">
        <v>111</v>
      </c>
      <c r="T554" s="18" t="s">
        <v>112</v>
      </c>
      <c r="U554" s="19" t="str">
        <f>VLOOKUP(RiskRegister[[#This Row],[Residual Impact Level]],'Rating factors'!$F$4:$G$9,2,FALSE)</f>
        <v>--- Error ---</v>
      </c>
      <c r="V554" s="18" t="s">
        <v>89</v>
      </c>
      <c r="W554" s="19" t="str">
        <f>VLOOKUP(RiskRegister[[#This Row],[Residual Likelihood Level]],'Rating factors'!$F$16:$G$21,2,FALSE)</f>
        <v>--- Error ---</v>
      </c>
      <c r="X554" s="19" t="str">
        <f>IFERROR(VLOOKUP(RiskRegister[[#This Row],[Residual Risk Rating]],'Rating factors'!$F$30:$G$44,2,FALSE),"-- Error --")</f>
        <v>-- Error --</v>
      </c>
      <c r="Y554" s="19" t="str">
        <f>IFERROR(RiskRegister[[#This Row],[Residual Impact Rating]]*RiskRegister[[#This Row],[Residual Likelihood Rating]],"-- Error --")</f>
        <v>-- Error --</v>
      </c>
      <c r="Z554" s="18" t="s">
        <v>113</v>
      </c>
      <c r="AB554" s="61"/>
      <c r="AD554" s="22" t="str">
        <f ca="1">IF(ISBLANK(RiskRegister[[#This Row],[Risk Due Date]]), "Missing Risk Due Date", IF(RiskRegister[[#This Row],[Risk Due Date]] &lt; TODAY(), "Overdue", "Not Overdue"))</f>
        <v>Missing Risk Due Date</v>
      </c>
      <c r="AF554" s="22" t="str">
        <f>IF(ISBLANK(RiskRegister[[#This Row],[Risk Due Date]]), "Missing Risk Due Date", TEXT(RiskRegister[[#This Row],[Risk Due Date]], "YYYY-MM"))</f>
        <v>Missing Risk Due Date</v>
      </c>
      <c r="AG554" s="22" t="str">
        <f>IF(RiskRegister[[#This Row],[Created Date]]="","Created Date missing",(TEXT(RiskRegister[[#This Row],[Created Date]],"mmm") &amp; "-" &amp; YEAR(RiskRegister[[#This Row],[Created Date]])))</f>
        <v>Created Date missing</v>
      </c>
      <c r="AH554" s="79">
        <f>IF(RiskRegister[[#This Row],[Risk Status]]="Closed",RiskRegister[[#This Row],[Risk Close Date]],RiskRegister[[#This Row],[Risk Due Date]])</f>
        <v>0</v>
      </c>
      <c r="AI554" s="79">
        <f>IF(RiskRegister[[#This Row],[Risk-Change-Date]]=0,DATE(2030,1,1),RiskRegister[[#This Row],[Risk-Change-Date]])</f>
        <v>47484</v>
      </c>
      <c r="AJ554" s="22" t="str">
        <f>RiskRegister[[#This Row],[Inherent Impact Level]]&amp;"-"&amp;RiskRegister[[#This Row],[Inherent Likelihood Level]]</f>
        <v>-- Select Impact ----- Select Likelihood --</v>
      </c>
      <c r="AK554" s="22" t="str">
        <f>RiskRegister[[#This Row],[Residual Impact Level]]&amp;"-"&amp;RiskRegister[[#This Row],[Residual Likelihood Level]]</f>
        <v>-- Select Impact ----- Select Likelihood --</v>
      </c>
      <c r="AL554" s="22" t="str">
        <f t="shared" si="16"/>
        <v>Error</v>
      </c>
      <c r="AM554" s="22" t="str">
        <f>IF(RiskRegister[[#This Row],[Risk Status]]="Closed",RiskRegister[[#This Row],[Residual Impact Level]],RiskRegister[[#This Row],[Inherent Impact Level]])</f>
        <v>-- Select Impact --</v>
      </c>
      <c r="AN554" s="22" t="str">
        <f>IF(RiskRegister[[#This Row],[Risk Status]]="Closed",RiskRegister[[#This Row],[Residual Likelihood Level]],RiskRegister[[#This Row],[Inherent Likelihood Level]])</f>
        <v>-- Select Likelihood --</v>
      </c>
      <c r="AO554" s="22" t="str">
        <f>IF(RiskRegister[[#This Row],[Risk Status]]="Closed",RiskRegister[[#This Row],[Residual-I-L-Combo]],RiskRegister[[#This Row],[Inherent-I-L-Combo]])</f>
        <v>-- Select Impact ----- Select Likelihood --</v>
      </c>
      <c r="AP554" s="22" t="str">
        <f t="shared" si="17"/>
        <v>-- Error --</v>
      </c>
    </row>
    <row r="555" spans="1:42" s="18" customFormat="1" ht="64" x14ac:dyDescent="0.2">
      <c r="A555" s="18">
        <v>552</v>
      </c>
      <c r="G555" s="18" t="s">
        <v>87</v>
      </c>
      <c r="I555" s="18" t="s">
        <v>85</v>
      </c>
      <c r="L555" s="18" t="s">
        <v>112</v>
      </c>
      <c r="M555" s="19" t="str">
        <f>VLOOKUP(RiskRegister[[#This Row],[Inherent Impact Level]],'Rating factors'!$F$4:$G$9,2,FALSE)</f>
        <v>--- Error ---</v>
      </c>
      <c r="N555" s="18" t="s">
        <v>89</v>
      </c>
      <c r="O555" s="19" t="str">
        <f>VLOOKUP(RiskRegister[[#This Row],[Inherent Likelihood Level]],'Rating factors'!$F$16:$G$21,2,FALSE)</f>
        <v>--- Error ---</v>
      </c>
      <c r="P555" s="19" t="str">
        <f>IFERROR(VLOOKUP(RiskRegister[[#This Row],[Inherent Risk Rating]],'Rating factors'!$F$30:$G$44,2,FALSE),"-- Error --")</f>
        <v>-- Error --</v>
      </c>
      <c r="Q555" s="19" t="str">
        <f>IFERROR(RiskRegister[[#This Row],[Inherent Impact Rating]]*RiskRegister[[#This Row],[Inherent Likelihood Rating]],"-- Error --")</f>
        <v>-- Error --</v>
      </c>
      <c r="R555" s="18" t="s">
        <v>111</v>
      </c>
      <c r="T555" s="18" t="s">
        <v>112</v>
      </c>
      <c r="U555" s="19" t="str">
        <f>VLOOKUP(RiskRegister[[#This Row],[Residual Impact Level]],'Rating factors'!$F$4:$G$9,2,FALSE)</f>
        <v>--- Error ---</v>
      </c>
      <c r="V555" s="18" t="s">
        <v>89</v>
      </c>
      <c r="W555" s="19" t="str">
        <f>VLOOKUP(RiskRegister[[#This Row],[Residual Likelihood Level]],'Rating factors'!$F$16:$G$21,2,FALSE)</f>
        <v>--- Error ---</v>
      </c>
      <c r="X555" s="19" t="str">
        <f>IFERROR(VLOOKUP(RiskRegister[[#This Row],[Residual Risk Rating]],'Rating factors'!$F$30:$G$44,2,FALSE),"-- Error --")</f>
        <v>-- Error --</v>
      </c>
      <c r="Y555" s="19" t="str">
        <f>IFERROR(RiskRegister[[#This Row],[Residual Impact Rating]]*RiskRegister[[#This Row],[Residual Likelihood Rating]],"-- Error --")</f>
        <v>-- Error --</v>
      </c>
      <c r="Z555" s="18" t="s">
        <v>113</v>
      </c>
      <c r="AB555" s="61"/>
      <c r="AD555" s="22" t="str">
        <f ca="1">IF(ISBLANK(RiskRegister[[#This Row],[Risk Due Date]]), "Missing Risk Due Date", IF(RiskRegister[[#This Row],[Risk Due Date]] &lt; TODAY(), "Overdue", "Not Overdue"))</f>
        <v>Missing Risk Due Date</v>
      </c>
      <c r="AF555" s="22" t="str">
        <f>IF(ISBLANK(RiskRegister[[#This Row],[Risk Due Date]]), "Missing Risk Due Date", TEXT(RiskRegister[[#This Row],[Risk Due Date]], "YYYY-MM"))</f>
        <v>Missing Risk Due Date</v>
      </c>
      <c r="AG555" s="22" t="str">
        <f>IF(RiskRegister[[#This Row],[Created Date]]="","Created Date missing",(TEXT(RiskRegister[[#This Row],[Created Date]],"mmm") &amp; "-" &amp; YEAR(RiskRegister[[#This Row],[Created Date]])))</f>
        <v>Created Date missing</v>
      </c>
      <c r="AH555" s="79">
        <f>IF(RiskRegister[[#This Row],[Risk Status]]="Closed",RiskRegister[[#This Row],[Risk Close Date]],RiskRegister[[#This Row],[Risk Due Date]])</f>
        <v>0</v>
      </c>
      <c r="AI555" s="79">
        <f>IF(RiskRegister[[#This Row],[Risk-Change-Date]]=0,DATE(2030,1,1),RiskRegister[[#This Row],[Risk-Change-Date]])</f>
        <v>47484</v>
      </c>
      <c r="AJ555" s="22" t="str">
        <f>RiskRegister[[#This Row],[Inherent Impact Level]]&amp;"-"&amp;RiskRegister[[#This Row],[Inherent Likelihood Level]]</f>
        <v>-- Select Impact ----- Select Likelihood --</v>
      </c>
      <c r="AK555" s="22" t="str">
        <f>RiskRegister[[#This Row],[Residual Impact Level]]&amp;"-"&amp;RiskRegister[[#This Row],[Residual Likelihood Level]]</f>
        <v>-- Select Impact ----- Select Likelihood --</v>
      </c>
      <c r="AL555" s="22" t="str">
        <f t="shared" si="16"/>
        <v>Error</v>
      </c>
      <c r="AM555" s="22" t="str">
        <f>IF(RiskRegister[[#This Row],[Risk Status]]="Closed",RiskRegister[[#This Row],[Residual Impact Level]],RiskRegister[[#This Row],[Inherent Impact Level]])</f>
        <v>-- Select Impact --</v>
      </c>
      <c r="AN555" s="22" t="str">
        <f>IF(RiskRegister[[#This Row],[Risk Status]]="Closed",RiskRegister[[#This Row],[Residual Likelihood Level]],RiskRegister[[#This Row],[Inherent Likelihood Level]])</f>
        <v>-- Select Likelihood --</v>
      </c>
      <c r="AO555" s="22" t="str">
        <f>IF(RiskRegister[[#This Row],[Risk Status]]="Closed",RiskRegister[[#This Row],[Residual-I-L-Combo]],RiskRegister[[#This Row],[Inherent-I-L-Combo]])</f>
        <v>-- Select Impact ----- Select Likelihood --</v>
      </c>
      <c r="AP555" s="22" t="str">
        <f t="shared" si="17"/>
        <v>-- Error --</v>
      </c>
    </row>
    <row r="556" spans="1:42" s="18" customFormat="1" ht="64" x14ac:dyDescent="0.2">
      <c r="A556" s="18">
        <v>553</v>
      </c>
      <c r="G556" s="18" t="s">
        <v>87</v>
      </c>
      <c r="I556" s="18" t="s">
        <v>85</v>
      </c>
      <c r="L556" s="18" t="s">
        <v>112</v>
      </c>
      <c r="M556" s="19" t="str">
        <f>VLOOKUP(RiskRegister[[#This Row],[Inherent Impact Level]],'Rating factors'!$F$4:$G$9,2,FALSE)</f>
        <v>--- Error ---</v>
      </c>
      <c r="N556" s="18" t="s">
        <v>89</v>
      </c>
      <c r="O556" s="19" t="str">
        <f>VLOOKUP(RiskRegister[[#This Row],[Inherent Likelihood Level]],'Rating factors'!$F$16:$G$21,2,FALSE)</f>
        <v>--- Error ---</v>
      </c>
      <c r="P556" s="19" t="str">
        <f>IFERROR(VLOOKUP(RiskRegister[[#This Row],[Inherent Risk Rating]],'Rating factors'!$F$30:$G$44,2,FALSE),"-- Error --")</f>
        <v>-- Error --</v>
      </c>
      <c r="Q556" s="19" t="str">
        <f>IFERROR(RiskRegister[[#This Row],[Inherent Impact Rating]]*RiskRegister[[#This Row],[Inherent Likelihood Rating]],"-- Error --")</f>
        <v>-- Error --</v>
      </c>
      <c r="R556" s="18" t="s">
        <v>111</v>
      </c>
      <c r="T556" s="18" t="s">
        <v>112</v>
      </c>
      <c r="U556" s="19" t="str">
        <f>VLOOKUP(RiskRegister[[#This Row],[Residual Impact Level]],'Rating factors'!$F$4:$G$9,2,FALSE)</f>
        <v>--- Error ---</v>
      </c>
      <c r="V556" s="18" t="s">
        <v>89</v>
      </c>
      <c r="W556" s="19" t="str">
        <f>VLOOKUP(RiskRegister[[#This Row],[Residual Likelihood Level]],'Rating factors'!$F$16:$G$21,2,FALSE)</f>
        <v>--- Error ---</v>
      </c>
      <c r="X556" s="19" t="str">
        <f>IFERROR(VLOOKUP(RiskRegister[[#This Row],[Residual Risk Rating]],'Rating factors'!$F$30:$G$44,2,FALSE),"-- Error --")</f>
        <v>-- Error --</v>
      </c>
      <c r="Y556" s="19" t="str">
        <f>IFERROR(RiskRegister[[#This Row],[Residual Impact Rating]]*RiskRegister[[#This Row],[Residual Likelihood Rating]],"-- Error --")</f>
        <v>-- Error --</v>
      </c>
      <c r="Z556" s="18" t="s">
        <v>113</v>
      </c>
      <c r="AB556" s="61"/>
      <c r="AD556" s="22" t="str">
        <f ca="1">IF(ISBLANK(RiskRegister[[#This Row],[Risk Due Date]]), "Missing Risk Due Date", IF(RiskRegister[[#This Row],[Risk Due Date]] &lt; TODAY(), "Overdue", "Not Overdue"))</f>
        <v>Missing Risk Due Date</v>
      </c>
      <c r="AF556" s="22" t="str">
        <f>IF(ISBLANK(RiskRegister[[#This Row],[Risk Due Date]]), "Missing Risk Due Date", TEXT(RiskRegister[[#This Row],[Risk Due Date]], "YYYY-MM"))</f>
        <v>Missing Risk Due Date</v>
      </c>
      <c r="AG556" s="22" t="str">
        <f>IF(RiskRegister[[#This Row],[Created Date]]="","Created Date missing",(TEXT(RiskRegister[[#This Row],[Created Date]],"mmm") &amp; "-" &amp; YEAR(RiskRegister[[#This Row],[Created Date]])))</f>
        <v>Created Date missing</v>
      </c>
      <c r="AH556" s="79">
        <f>IF(RiskRegister[[#This Row],[Risk Status]]="Closed",RiskRegister[[#This Row],[Risk Close Date]],RiskRegister[[#This Row],[Risk Due Date]])</f>
        <v>0</v>
      </c>
      <c r="AI556" s="79">
        <f>IF(RiskRegister[[#This Row],[Risk-Change-Date]]=0,DATE(2030,1,1),RiskRegister[[#This Row],[Risk-Change-Date]])</f>
        <v>47484</v>
      </c>
      <c r="AJ556" s="22" t="str">
        <f>RiskRegister[[#This Row],[Inherent Impact Level]]&amp;"-"&amp;RiskRegister[[#This Row],[Inherent Likelihood Level]]</f>
        <v>-- Select Impact ----- Select Likelihood --</v>
      </c>
      <c r="AK556" s="22" t="str">
        <f>RiskRegister[[#This Row],[Residual Impact Level]]&amp;"-"&amp;RiskRegister[[#This Row],[Residual Likelihood Level]]</f>
        <v>-- Select Impact ----- Select Likelihood --</v>
      </c>
      <c r="AL556" s="22" t="str">
        <f t="shared" si="16"/>
        <v>Error</v>
      </c>
      <c r="AM556" s="22" t="str">
        <f>IF(RiskRegister[[#This Row],[Risk Status]]="Closed",RiskRegister[[#This Row],[Residual Impact Level]],RiskRegister[[#This Row],[Inherent Impact Level]])</f>
        <v>-- Select Impact --</v>
      </c>
      <c r="AN556" s="22" t="str">
        <f>IF(RiskRegister[[#This Row],[Risk Status]]="Closed",RiskRegister[[#This Row],[Residual Likelihood Level]],RiskRegister[[#This Row],[Inherent Likelihood Level]])</f>
        <v>-- Select Likelihood --</v>
      </c>
      <c r="AO556" s="22" t="str">
        <f>IF(RiskRegister[[#This Row],[Risk Status]]="Closed",RiskRegister[[#This Row],[Residual-I-L-Combo]],RiskRegister[[#This Row],[Inherent-I-L-Combo]])</f>
        <v>-- Select Impact ----- Select Likelihood --</v>
      </c>
      <c r="AP556" s="22" t="str">
        <f t="shared" si="17"/>
        <v>-- Error --</v>
      </c>
    </row>
    <row r="557" spans="1:42" s="18" customFormat="1" ht="64" x14ac:dyDescent="0.2">
      <c r="A557" s="18">
        <v>554</v>
      </c>
      <c r="G557" s="18" t="s">
        <v>87</v>
      </c>
      <c r="I557" s="18" t="s">
        <v>85</v>
      </c>
      <c r="L557" s="18" t="s">
        <v>112</v>
      </c>
      <c r="M557" s="19" t="str">
        <f>VLOOKUP(RiskRegister[[#This Row],[Inherent Impact Level]],'Rating factors'!$F$4:$G$9,2,FALSE)</f>
        <v>--- Error ---</v>
      </c>
      <c r="N557" s="18" t="s">
        <v>89</v>
      </c>
      <c r="O557" s="19" t="str">
        <f>VLOOKUP(RiskRegister[[#This Row],[Inherent Likelihood Level]],'Rating factors'!$F$16:$G$21,2,FALSE)</f>
        <v>--- Error ---</v>
      </c>
      <c r="P557" s="19" t="str">
        <f>IFERROR(VLOOKUP(RiskRegister[[#This Row],[Inherent Risk Rating]],'Rating factors'!$F$30:$G$44,2,FALSE),"-- Error --")</f>
        <v>-- Error --</v>
      </c>
      <c r="Q557" s="19" t="str">
        <f>IFERROR(RiskRegister[[#This Row],[Inherent Impact Rating]]*RiskRegister[[#This Row],[Inherent Likelihood Rating]],"-- Error --")</f>
        <v>-- Error --</v>
      </c>
      <c r="R557" s="18" t="s">
        <v>111</v>
      </c>
      <c r="T557" s="18" t="s">
        <v>112</v>
      </c>
      <c r="U557" s="19" t="str">
        <f>VLOOKUP(RiskRegister[[#This Row],[Residual Impact Level]],'Rating factors'!$F$4:$G$9,2,FALSE)</f>
        <v>--- Error ---</v>
      </c>
      <c r="V557" s="18" t="s">
        <v>89</v>
      </c>
      <c r="W557" s="19" t="str">
        <f>VLOOKUP(RiskRegister[[#This Row],[Residual Likelihood Level]],'Rating factors'!$F$16:$G$21,2,FALSE)</f>
        <v>--- Error ---</v>
      </c>
      <c r="X557" s="19" t="str">
        <f>IFERROR(VLOOKUP(RiskRegister[[#This Row],[Residual Risk Rating]],'Rating factors'!$F$30:$G$44,2,FALSE),"-- Error --")</f>
        <v>-- Error --</v>
      </c>
      <c r="Y557" s="19" t="str">
        <f>IFERROR(RiskRegister[[#This Row],[Residual Impact Rating]]*RiskRegister[[#This Row],[Residual Likelihood Rating]],"-- Error --")</f>
        <v>-- Error --</v>
      </c>
      <c r="Z557" s="18" t="s">
        <v>113</v>
      </c>
      <c r="AB557" s="61"/>
      <c r="AD557" s="22" t="str">
        <f ca="1">IF(ISBLANK(RiskRegister[[#This Row],[Risk Due Date]]), "Missing Risk Due Date", IF(RiskRegister[[#This Row],[Risk Due Date]] &lt; TODAY(), "Overdue", "Not Overdue"))</f>
        <v>Missing Risk Due Date</v>
      </c>
      <c r="AF557" s="22" t="str">
        <f>IF(ISBLANK(RiskRegister[[#This Row],[Risk Due Date]]), "Missing Risk Due Date", TEXT(RiskRegister[[#This Row],[Risk Due Date]], "YYYY-MM"))</f>
        <v>Missing Risk Due Date</v>
      </c>
      <c r="AG557" s="22" t="str">
        <f>IF(RiskRegister[[#This Row],[Created Date]]="","Created Date missing",(TEXT(RiskRegister[[#This Row],[Created Date]],"mmm") &amp; "-" &amp; YEAR(RiskRegister[[#This Row],[Created Date]])))</f>
        <v>Created Date missing</v>
      </c>
      <c r="AH557" s="79">
        <f>IF(RiskRegister[[#This Row],[Risk Status]]="Closed",RiskRegister[[#This Row],[Risk Close Date]],RiskRegister[[#This Row],[Risk Due Date]])</f>
        <v>0</v>
      </c>
      <c r="AI557" s="79">
        <f>IF(RiskRegister[[#This Row],[Risk-Change-Date]]=0,DATE(2030,1,1),RiskRegister[[#This Row],[Risk-Change-Date]])</f>
        <v>47484</v>
      </c>
      <c r="AJ557" s="22" t="str">
        <f>RiskRegister[[#This Row],[Inherent Impact Level]]&amp;"-"&amp;RiskRegister[[#This Row],[Inherent Likelihood Level]]</f>
        <v>-- Select Impact ----- Select Likelihood --</v>
      </c>
      <c r="AK557" s="22" t="str">
        <f>RiskRegister[[#This Row],[Residual Impact Level]]&amp;"-"&amp;RiskRegister[[#This Row],[Residual Likelihood Level]]</f>
        <v>-- Select Impact ----- Select Likelihood --</v>
      </c>
      <c r="AL557" s="22" t="str">
        <f t="shared" si="16"/>
        <v>Error</v>
      </c>
      <c r="AM557" s="22" t="str">
        <f>IF(RiskRegister[[#This Row],[Risk Status]]="Closed",RiskRegister[[#This Row],[Residual Impact Level]],RiskRegister[[#This Row],[Inherent Impact Level]])</f>
        <v>-- Select Impact --</v>
      </c>
      <c r="AN557" s="22" t="str">
        <f>IF(RiskRegister[[#This Row],[Risk Status]]="Closed",RiskRegister[[#This Row],[Residual Likelihood Level]],RiskRegister[[#This Row],[Inherent Likelihood Level]])</f>
        <v>-- Select Likelihood --</v>
      </c>
      <c r="AO557" s="22" t="str">
        <f>IF(RiskRegister[[#This Row],[Risk Status]]="Closed",RiskRegister[[#This Row],[Residual-I-L-Combo]],RiskRegister[[#This Row],[Inherent-I-L-Combo]])</f>
        <v>-- Select Impact ----- Select Likelihood --</v>
      </c>
      <c r="AP557" s="22" t="str">
        <f t="shared" si="17"/>
        <v>-- Error --</v>
      </c>
    </row>
    <row r="558" spans="1:42" s="18" customFormat="1" ht="64" x14ac:dyDescent="0.2">
      <c r="A558" s="18">
        <v>555</v>
      </c>
      <c r="G558" s="18" t="s">
        <v>87</v>
      </c>
      <c r="I558" s="18" t="s">
        <v>85</v>
      </c>
      <c r="L558" s="18" t="s">
        <v>112</v>
      </c>
      <c r="M558" s="19" t="str">
        <f>VLOOKUP(RiskRegister[[#This Row],[Inherent Impact Level]],'Rating factors'!$F$4:$G$9,2,FALSE)</f>
        <v>--- Error ---</v>
      </c>
      <c r="N558" s="18" t="s">
        <v>89</v>
      </c>
      <c r="O558" s="19" t="str">
        <f>VLOOKUP(RiskRegister[[#This Row],[Inherent Likelihood Level]],'Rating factors'!$F$16:$G$21,2,FALSE)</f>
        <v>--- Error ---</v>
      </c>
      <c r="P558" s="19" t="str">
        <f>IFERROR(VLOOKUP(RiskRegister[[#This Row],[Inherent Risk Rating]],'Rating factors'!$F$30:$G$44,2,FALSE),"-- Error --")</f>
        <v>-- Error --</v>
      </c>
      <c r="Q558" s="19" t="str">
        <f>IFERROR(RiskRegister[[#This Row],[Inherent Impact Rating]]*RiskRegister[[#This Row],[Inherent Likelihood Rating]],"-- Error --")</f>
        <v>-- Error --</v>
      </c>
      <c r="R558" s="18" t="s">
        <v>111</v>
      </c>
      <c r="T558" s="18" t="s">
        <v>112</v>
      </c>
      <c r="U558" s="19" t="str">
        <f>VLOOKUP(RiskRegister[[#This Row],[Residual Impact Level]],'Rating factors'!$F$4:$G$9,2,FALSE)</f>
        <v>--- Error ---</v>
      </c>
      <c r="V558" s="18" t="s">
        <v>89</v>
      </c>
      <c r="W558" s="19" t="str">
        <f>VLOOKUP(RiskRegister[[#This Row],[Residual Likelihood Level]],'Rating factors'!$F$16:$G$21,2,FALSE)</f>
        <v>--- Error ---</v>
      </c>
      <c r="X558" s="19" t="str">
        <f>IFERROR(VLOOKUP(RiskRegister[[#This Row],[Residual Risk Rating]],'Rating factors'!$F$30:$G$44,2,FALSE),"-- Error --")</f>
        <v>-- Error --</v>
      </c>
      <c r="Y558" s="19" t="str">
        <f>IFERROR(RiskRegister[[#This Row],[Residual Impact Rating]]*RiskRegister[[#This Row],[Residual Likelihood Rating]],"-- Error --")</f>
        <v>-- Error --</v>
      </c>
      <c r="Z558" s="18" t="s">
        <v>113</v>
      </c>
      <c r="AB558" s="61"/>
      <c r="AD558" s="22" t="str">
        <f ca="1">IF(ISBLANK(RiskRegister[[#This Row],[Risk Due Date]]), "Missing Risk Due Date", IF(RiskRegister[[#This Row],[Risk Due Date]] &lt; TODAY(), "Overdue", "Not Overdue"))</f>
        <v>Missing Risk Due Date</v>
      </c>
      <c r="AF558" s="22" t="str">
        <f>IF(ISBLANK(RiskRegister[[#This Row],[Risk Due Date]]), "Missing Risk Due Date", TEXT(RiskRegister[[#This Row],[Risk Due Date]], "YYYY-MM"))</f>
        <v>Missing Risk Due Date</v>
      </c>
      <c r="AG558" s="22" t="str">
        <f>IF(RiskRegister[[#This Row],[Created Date]]="","Created Date missing",(TEXT(RiskRegister[[#This Row],[Created Date]],"mmm") &amp; "-" &amp; YEAR(RiskRegister[[#This Row],[Created Date]])))</f>
        <v>Created Date missing</v>
      </c>
      <c r="AH558" s="79">
        <f>IF(RiskRegister[[#This Row],[Risk Status]]="Closed",RiskRegister[[#This Row],[Risk Close Date]],RiskRegister[[#This Row],[Risk Due Date]])</f>
        <v>0</v>
      </c>
      <c r="AI558" s="79">
        <f>IF(RiskRegister[[#This Row],[Risk-Change-Date]]=0,DATE(2030,1,1),RiskRegister[[#This Row],[Risk-Change-Date]])</f>
        <v>47484</v>
      </c>
      <c r="AJ558" s="22" t="str">
        <f>RiskRegister[[#This Row],[Inherent Impact Level]]&amp;"-"&amp;RiskRegister[[#This Row],[Inherent Likelihood Level]]</f>
        <v>-- Select Impact ----- Select Likelihood --</v>
      </c>
      <c r="AK558" s="22" t="str">
        <f>RiskRegister[[#This Row],[Residual Impact Level]]&amp;"-"&amp;RiskRegister[[#This Row],[Residual Likelihood Level]]</f>
        <v>-- Select Impact ----- Select Likelihood --</v>
      </c>
      <c r="AL558" s="22" t="str">
        <f t="shared" si="16"/>
        <v>Error</v>
      </c>
      <c r="AM558" s="22" t="str">
        <f>IF(RiskRegister[[#This Row],[Risk Status]]="Closed",RiskRegister[[#This Row],[Residual Impact Level]],RiskRegister[[#This Row],[Inherent Impact Level]])</f>
        <v>-- Select Impact --</v>
      </c>
      <c r="AN558" s="22" t="str">
        <f>IF(RiskRegister[[#This Row],[Risk Status]]="Closed",RiskRegister[[#This Row],[Residual Likelihood Level]],RiskRegister[[#This Row],[Inherent Likelihood Level]])</f>
        <v>-- Select Likelihood --</v>
      </c>
      <c r="AO558" s="22" t="str">
        <f>IF(RiskRegister[[#This Row],[Risk Status]]="Closed",RiskRegister[[#This Row],[Residual-I-L-Combo]],RiskRegister[[#This Row],[Inherent-I-L-Combo]])</f>
        <v>-- Select Impact ----- Select Likelihood --</v>
      </c>
      <c r="AP558" s="22" t="str">
        <f t="shared" si="17"/>
        <v>-- Error --</v>
      </c>
    </row>
    <row r="559" spans="1:42" s="18" customFormat="1" ht="64" x14ac:dyDescent="0.2">
      <c r="A559" s="18">
        <v>556</v>
      </c>
      <c r="G559" s="18" t="s">
        <v>87</v>
      </c>
      <c r="I559" s="18" t="s">
        <v>85</v>
      </c>
      <c r="L559" s="18" t="s">
        <v>112</v>
      </c>
      <c r="M559" s="19" t="str">
        <f>VLOOKUP(RiskRegister[[#This Row],[Inherent Impact Level]],'Rating factors'!$F$4:$G$9,2,FALSE)</f>
        <v>--- Error ---</v>
      </c>
      <c r="N559" s="18" t="s">
        <v>89</v>
      </c>
      <c r="O559" s="19" t="str">
        <f>VLOOKUP(RiskRegister[[#This Row],[Inherent Likelihood Level]],'Rating factors'!$F$16:$G$21,2,FALSE)</f>
        <v>--- Error ---</v>
      </c>
      <c r="P559" s="19" t="str">
        <f>IFERROR(VLOOKUP(RiskRegister[[#This Row],[Inherent Risk Rating]],'Rating factors'!$F$30:$G$44,2,FALSE),"-- Error --")</f>
        <v>-- Error --</v>
      </c>
      <c r="Q559" s="19" t="str">
        <f>IFERROR(RiskRegister[[#This Row],[Inherent Impact Rating]]*RiskRegister[[#This Row],[Inherent Likelihood Rating]],"-- Error --")</f>
        <v>-- Error --</v>
      </c>
      <c r="R559" s="18" t="s">
        <v>111</v>
      </c>
      <c r="T559" s="18" t="s">
        <v>112</v>
      </c>
      <c r="U559" s="19" t="str">
        <f>VLOOKUP(RiskRegister[[#This Row],[Residual Impact Level]],'Rating factors'!$F$4:$G$9,2,FALSE)</f>
        <v>--- Error ---</v>
      </c>
      <c r="V559" s="18" t="s">
        <v>89</v>
      </c>
      <c r="W559" s="19" t="str">
        <f>VLOOKUP(RiskRegister[[#This Row],[Residual Likelihood Level]],'Rating factors'!$F$16:$G$21,2,FALSE)</f>
        <v>--- Error ---</v>
      </c>
      <c r="X559" s="19" t="str">
        <f>IFERROR(VLOOKUP(RiskRegister[[#This Row],[Residual Risk Rating]],'Rating factors'!$F$30:$G$44,2,FALSE),"-- Error --")</f>
        <v>-- Error --</v>
      </c>
      <c r="Y559" s="19" t="str">
        <f>IFERROR(RiskRegister[[#This Row],[Residual Impact Rating]]*RiskRegister[[#This Row],[Residual Likelihood Rating]],"-- Error --")</f>
        <v>-- Error --</v>
      </c>
      <c r="Z559" s="18" t="s">
        <v>113</v>
      </c>
      <c r="AB559" s="61"/>
      <c r="AD559" s="22" t="str">
        <f ca="1">IF(ISBLANK(RiskRegister[[#This Row],[Risk Due Date]]), "Missing Risk Due Date", IF(RiskRegister[[#This Row],[Risk Due Date]] &lt; TODAY(), "Overdue", "Not Overdue"))</f>
        <v>Missing Risk Due Date</v>
      </c>
      <c r="AF559" s="22" t="str">
        <f>IF(ISBLANK(RiskRegister[[#This Row],[Risk Due Date]]), "Missing Risk Due Date", TEXT(RiskRegister[[#This Row],[Risk Due Date]], "YYYY-MM"))</f>
        <v>Missing Risk Due Date</v>
      </c>
      <c r="AG559" s="22" t="str">
        <f>IF(RiskRegister[[#This Row],[Created Date]]="","Created Date missing",(TEXT(RiskRegister[[#This Row],[Created Date]],"mmm") &amp; "-" &amp; YEAR(RiskRegister[[#This Row],[Created Date]])))</f>
        <v>Created Date missing</v>
      </c>
      <c r="AH559" s="79">
        <f>IF(RiskRegister[[#This Row],[Risk Status]]="Closed",RiskRegister[[#This Row],[Risk Close Date]],RiskRegister[[#This Row],[Risk Due Date]])</f>
        <v>0</v>
      </c>
      <c r="AI559" s="79">
        <f>IF(RiskRegister[[#This Row],[Risk-Change-Date]]=0,DATE(2030,1,1),RiskRegister[[#This Row],[Risk-Change-Date]])</f>
        <v>47484</v>
      </c>
      <c r="AJ559" s="22" t="str">
        <f>RiskRegister[[#This Row],[Inherent Impact Level]]&amp;"-"&amp;RiskRegister[[#This Row],[Inherent Likelihood Level]]</f>
        <v>-- Select Impact ----- Select Likelihood --</v>
      </c>
      <c r="AK559" s="22" t="str">
        <f>RiskRegister[[#This Row],[Residual Impact Level]]&amp;"-"&amp;RiskRegister[[#This Row],[Residual Likelihood Level]]</f>
        <v>-- Select Impact ----- Select Likelihood --</v>
      </c>
      <c r="AL559" s="22" t="str">
        <f t="shared" si="16"/>
        <v>Error</v>
      </c>
      <c r="AM559" s="22" t="str">
        <f>IF(RiskRegister[[#This Row],[Risk Status]]="Closed",RiskRegister[[#This Row],[Residual Impact Level]],RiskRegister[[#This Row],[Inherent Impact Level]])</f>
        <v>-- Select Impact --</v>
      </c>
      <c r="AN559" s="22" t="str">
        <f>IF(RiskRegister[[#This Row],[Risk Status]]="Closed",RiskRegister[[#This Row],[Residual Likelihood Level]],RiskRegister[[#This Row],[Inherent Likelihood Level]])</f>
        <v>-- Select Likelihood --</v>
      </c>
      <c r="AO559" s="22" t="str">
        <f>IF(RiskRegister[[#This Row],[Risk Status]]="Closed",RiskRegister[[#This Row],[Residual-I-L-Combo]],RiskRegister[[#This Row],[Inherent-I-L-Combo]])</f>
        <v>-- Select Impact ----- Select Likelihood --</v>
      </c>
      <c r="AP559" s="22" t="str">
        <f t="shared" si="17"/>
        <v>-- Error --</v>
      </c>
    </row>
    <row r="560" spans="1:42" s="18" customFormat="1" ht="64" x14ac:dyDescent="0.2">
      <c r="A560" s="18">
        <v>557</v>
      </c>
      <c r="G560" s="18" t="s">
        <v>87</v>
      </c>
      <c r="I560" s="18" t="s">
        <v>85</v>
      </c>
      <c r="L560" s="18" t="s">
        <v>112</v>
      </c>
      <c r="M560" s="19" t="str">
        <f>VLOOKUP(RiskRegister[[#This Row],[Inherent Impact Level]],'Rating factors'!$F$4:$G$9,2,FALSE)</f>
        <v>--- Error ---</v>
      </c>
      <c r="N560" s="18" t="s">
        <v>89</v>
      </c>
      <c r="O560" s="19" t="str">
        <f>VLOOKUP(RiskRegister[[#This Row],[Inherent Likelihood Level]],'Rating factors'!$F$16:$G$21,2,FALSE)</f>
        <v>--- Error ---</v>
      </c>
      <c r="P560" s="19" t="str">
        <f>IFERROR(VLOOKUP(RiskRegister[[#This Row],[Inherent Risk Rating]],'Rating factors'!$F$30:$G$44,2,FALSE),"-- Error --")</f>
        <v>-- Error --</v>
      </c>
      <c r="Q560" s="19" t="str">
        <f>IFERROR(RiskRegister[[#This Row],[Inherent Impact Rating]]*RiskRegister[[#This Row],[Inherent Likelihood Rating]],"-- Error --")</f>
        <v>-- Error --</v>
      </c>
      <c r="R560" s="18" t="s">
        <v>111</v>
      </c>
      <c r="T560" s="18" t="s">
        <v>112</v>
      </c>
      <c r="U560" s="19" t="str">
        <f>VLOOKUP(RiskRegister[[#This Row],[Residual Impact Level]],'Rating factors'!$F$4:$G$9,2,FALSE)</f>
        <v>--- Error ---</v>
      </c>
      <c r="V560" s="18" t="s">
        <v>89</v>
      </c>
      <c r="W560" s="19" t="str">
        <f>VLOOKUP(RiskRegister[[#This Row],[Residual Likelihood Level]],'Rating factors'!$F$16:$G$21,2,FALSE)</f>
        <v>--- Error ---</v>
      </c>
      <c r="X560" s="19" t="str">
        <f>IFERROR(VLOOKUP(RiskRegister[[#This Row],[Residual Risk Rating]],'Rating factors'!$F$30:$G$44,2,FALSE),"-- Error --")</f>
        <v>-- Error --</v>
      </c>
      <c r="Y560" s="19" t="str">
        <f>IFERROR(RiskRegister[[#This Row],[Residual Impact Rating]]*RiskRegister[[#This Row],[Residual Likelihood Rating]],"-- Error --")</f>
        <v>-- Error --</v>
      </c>
      <c r="Z560" s="18" t="s">
        <v>113</v>
      </c>
      <c r="AB560" s="61"/>
      <c r="AD560" s="22" t="str">
        <f ca="1">IF(ISBLANK(RiskRegister[[#This Row],[Risk Due Date]]), "Missing Risk Due Date", IF(RiskRegister[[#This Row],[Risk Due Date]] &lt; TODAY(), "Overdue", "Not Overdue"))</f>
        <v>Missing Risk Due Date</v>
      </c>
      <c r="AF560" s="22" t="str">
        <f>IF(ISBLANK(RiskRegister[[#This Row],[Risk Due Date]]), "Missing Risk Due Date", TEXT(RiskRegister[[#This Row],[Risk Due Date]], "YYYY-MM"))</f>
        <v>Missing Risk Due Date</v>
      </c>
      <c r="AG560" s="22" t="str">
        <f>IF(RiskRegister[[#This Row],[Created Date]]="","Created Date missing",(TEXT(RiskRegister[[#This Row],[Created Date]],"mmm") &amp; "-" &amp; YEAR(RiskRegister[[#This Row],[Created Date]])))</f>
        <v>Created Date missing</v>
      </c>
      <c r="AH560" s="79">
        <f>IF(RiskRegister[[#This Row],[Risk Status]]="Closed",RiskRegister[[#This Row],[Risk Close Date]],RiskRegister[[#This Row],[Risk Due Date]])</f>
        <v>0</v>
      </c>
      <c r="AI560" s="79">
        <f>IF(RiskRegister[[#This Row],[Risk-Change-Date]]=0,DATE(2030,1,1),RiskRegister[[#This Row],[Risk-Change-Date]])</f>
        <v>47484</v>
      </c>
      <c r="AJ560" s="22" t="str">
        <f>RiskRegister[[#This Row],[Inherent Impact Level]]&amp;"-"&amp;RiskRegister[[#This Row],[Inherent Likelihood Level]]</f>
        <v>-- Select Impact ----- Select Likelihood --</v>
      </c>
      <c r="AK560" s="22" t="str">
        <f>RiskRegister[[#This Row],[Residual Impact Level]]&amp;"-"&amp;RiskRegister[[#This Row],[Residual Likelihood Level]]</f>
        <v>-- Select Impact ----- Select Likelihood --</v>
      </c>
      <c r="AL560" s="22" t="str">
        <f t="shared" si="16"/>
        <v>Error</v>
      </c>
      <c r="AM560" s="22" t="str">
        <f>IF(RiskRegister[[#This Row],[Risk Status]]="Closed",RiskRegister[[#This Row],[Residual Impact Level]],RiskRegister[[#This Row],[Inherent Impact Level]])</f>
        <v>-- Select Impact --</v>
      </c>
      <c r="AN560" s="22" t="str">
        <f>IF(RiskRegister[[#This Row],[Risk Status]]="Closed",RiskRegister[[#This Row],[Residual Likelihood Level]],RiskRegister[[#This Row],[Inherent Likelihood Level]])</f>
        <v>-- Select Likelihood --</v>
      </c>
      <c r="AO560" s="22" t="str">
        <f>IF(RiskRegister[[#This Row],[Risk Status]]="Closed",RiskRegister[[#This Row],[Residual-I-L-Combo]],RiskRegister[[#This Row],[Inherent-I-L-Combo]])</f>
        <v>-- Select Impact ----- Select Likelihood --</v>
      </c>
      <c r="AP560" s="22" t="str">
        <f t="shared" si="17"/>
        <v>-- Error --</v>
      </c>
    </row>
    <row r="561" spans="1:42" s="18" customFormat="1" ht="64" x14ac:dyDescent="0.2">
      <c r="A561" s="18">
        <v>558</v>
      </c>
      <c r="G561" s="18" t="s">
        <v>87</v>
      </c>
      <c r="I561" s="18" t="s">
        <v>85</v>
      </c>
      <c r="L561" s="18" t="s">
        <v>112</v>
      </c>
      <c r="M561" s="19" t="str">
        <f>VLOOKUP(RiskRegister[[#This Row],[Inherent Impact Level]],'Rating factors'!$F$4:$G$9,2,FALSE)</f>
        <v>--- Error ---</v>
      </c>
      <c r="N561" s="18" t="s">
        <v>89</v>
      </c>
      <c r="O561" s="19" t="str">
        <f>VLOOKUP(RiskRegister[[#This Row],[Inherent Likelihood Level]],'Rating factors'!$F$16:$G$21,2,FALSE)</f>
        <v>--- Error ---</v>
      </c>
      <c r="P561" s="19" t="str">
        <f>IFERROR(VLOOKUP(RiskRegister[[#This Row],[Inherent Risk Rating]],'Rating factors'!$F$30:$G$44,2,FALSE),"-- Error --")</f>
        <v>-- Error --</v>
      </c>
      <c r="Q561" s="19" t="str">
        <f>IFERROR(RiskRegister[[#This Row],[Inherent Impact Rating]]*RiskRegister[[#This Row],[Inherent Likelihood Rating]],"-- Error --")</f>
        <v>-- Error --</v>
      </c>
      <c r="R561" s="18" t="s">
        <v>111</v>
      </c>
      <c r="T561" s="18" t="s">
        <v>112</v>
      </c>
      <c r="U561" s="19" t="str">
        <f>VLOOKUP(RiskRegister[[#This Row],[Residual Impact Level]],'Rating factors'!$F$4:$G$9,2,FALSE)</f>
        <v>--- Error ---</v>
      </c>
      <c r="V561" s="18" t="s">
        <v>89</v>
      </c>
      <c r="W561" s="19" t="str">
        <f>VLOOKUP(RiskRegister[[#This Row],[Residual Likelihood Level]],'Rating factors'!$F$16:$G$21,2,FALSE)</f>
        <v>--- Error ---</v>
      </c>
      <c r="X561" s="19" t="str">
        <f>IFERROR(VLOOKUP(RiskRegister[[#This Row],[Residual Risk Rating]],'Rating factors'!$F$30:$G$44,2,FALSE),"-- Error --")</f>
        <v>-- Error --</v>
      </c>
      <c r="Y561" s="19" t="str">
        <f>IFERROR(RiskRegister[[#This Row],[Residual Impact Rating]]*RiskRegister[[#This Row],[Residual Likelihood Rating]],"-- Error --")</f>
        <v>-- Error --</v>
      </c>
      <c r="Z561" s="18" t="s">
        <v>113</v>
      </c>
      <c r="AB561" s="61"/>
      <c r="AD561" s="22" t="str">
        <f ca="1">IF(ISBLANK(RiskRegister[[#This Row],[Risk Due Date]]), "Missing Risk Due Date", IF(RiskRegister[[#This Row],[Risk Due Date]] &lt; TODAY(), "Overdue", "Not Overdue"))</f>
        <v>Missing Risk Due Date</v>
      </c>
      <c r="AF561" s="22" t="str">
        <f>IF(ISBLANK(RiskRegister[[#This Row],[Risk Due Date]]), "Missing Risk Due Date", TEXT(RiskRegister[[#This Row],[Risk Due Date]], "YYYY-MM"))</f>
        <v>Missing Risk Due Date</v>
      </c>
      <c r="AG561" s="22" t="str">
        <f>IF(RiskRegister[[#This Row],[Created Date]]="","Created Date missing",(TEXT(RiskRegister[[#This Row],[Created Date]],"mmm") &amp; "-" &amp; YEAR(RiskRegister[[#This Row],[Created Date]])))</f>
        <v>Created Date missing</v>
      </c>
      <c r="AH561" s="79">
        <f>IF(RiskRegister[[#This Row],[Risk Status]]="Closed",RiskRegister[[#This Row],[Risk Close Date]],RiskRegister[[#This Row],[Risk Due Date]])</f>
        <v>0</v>
      </c>
      <c r="AI561" s="79">
        <f>IF(RiskRegister[[#This Row],[Risk-Change-Date]]=0,DATE(2030,1,1),RiskRegister[[#This Row],[Risk-Change-Date]])</f>
        <v>47484</v>
      </c>
      <c r="AJ561" s="22" t="str">
        <f>RiskRegister[[#This Row],[Inherent Impact Level]]&amp;"-"&amp;RiskRegister[[#This Row],[Inherent Likelihood Level]]</f>
        <v>-- Select Impact ----- Select Likelihood --</v>
      </c>
      <c r="AK561" s="22" t="str">
        <f>RiskRegister[[#This Row],[Residual Impact Level]]&amp;"-"&amp;RiskRegister[[#This Row],[Residual Likelihood Level]]</f>
        <v>-- Select Impact ----- Select Likelihood --</v>
      </c>
      <c r="AL561" s="22" t="str">
        <f t="shared" si="16"/>
        <v>Error</v>
      </c>
      <c r="AM561" s="22" t="str">
        <f>IF(RiskRegister[[#This Row],[Risk Status]]="Closed",RiskRegister[[#This Row],[Residual Impact Level]],RiskRegister[[#This Row],[Inherent Impact Level]])</f>
        <v>-- Select Impact --</v>
      </c>
      <c r="AN561" s="22" t="str">
        <f>IF(RiskRegister[[#This Row],[Risk Status]]="Closed",RiskRegister[[#This Row],[Residual Likelihood Level]],RiskRegister[[#This Row],[Inherent Likelihood Level]])</f>
        <v>-- Select Likelihood --</v>
      </c>
      <c r="AO561" s="22" t="str">
        <f>IF(RiskRegister[[#This Row],[Risk Status]]="Closed",RiskRegister[[#This Row],[Residual-I-L-Combo]],RiskRegister[[#This Row],[Inherent-I-L-Combo]])</f>
        <v>-- Select Impact ----- Select Likelihood --</v>
      </c>
      <c r="AP561" s="22" t="str">
        <f t="shared" si="17"/>
        <v>-- Error --</v>
      </c>
    </row>
    <row r="562" spans="1:42" s="18" customFormat="1" ht="64" x14ac:dyDescent="0.2">
      <c r="A562" s="18">
        <v>559</v>
      </c>
      <c r="G562" s="18" t="s">
        <v>87</v>
      </c>
      <c r="I562" s="18" t="s">
        <v>85</v>
      </c>
      <c r="L562" s="18" t="s">
        <v>112</v>
      </c>
      <c r="M562" s="19" t="str">
        <f>VLOOKUP(RiskRegister[[#This Row],[Inherent Impact Level]],'Rating factors'!$F$4:$G$9,2,FALSE)</f>
        <v>--- Error ---</v>
      </c>
      <c r="N562" s="18" t="s">
        <v>89</v>
      </c>
      <c r="O562" s="19" t="str">
        <f>VLOOKUP(RiskRegister[[#This Row],[Inherent Likelihood Level]],'Rating factors'!$F$16:$G$21,2,FALSE)</f>
        <v>--- Error ---</v>
      </c>
      <c r="P562" s="19" t="str">
        <f>IFERROR(VLOOKUP(RiskRegister[[#This Row],[Inherent Risk Rating]],'Rating factors'!$F$30:$G$44,2,FALSE),"-- Error --")</f>
        <v>-- Error --</v>
      </c>
      <c r="Q562" s="19" t="str">
        <f>IFERROR(RiskRegister[[#This Row],[Inherent Impact Rating]]*RiskRegister[[#This Row],[Inherent Likelihood Rating]],"-- Error --")</f>
        <v>-- Error --</v>
      </c>
      <c r="R562" s="18" t="s">
        <v>111</v>
      </c>
      <c r="T562" s="18" t="s">
        <v>112</v>
      </c>
      <c r="U562" s="19" t="str">
        <f>VLOOKUP(RiskRegister[[#This Row],[Residual Impact Level]],'Rating factors'!$F$4:$G$9,2,FALSE)</f>
        <v>--- Error ---</v>
      </c>
      <c r="V562" s="18" t="s">
        <v>89</v>
      </c>
      <c r="W562" s="19" t="str">
        <f>VLOOKUP(RiskRegister[[#This Row],[Residual Likelihood Level]],'Rating factors'!$F$16:$G$21,2,FALSE)</f>
        <v>--- Error ---</v>
      </c>
      <c r="X562" s="19" t="str">
        <f>IFERROR(VLOOKUP(RiskRegister[[#This Row],[Residual Risk Rating]],'Rating factors'!$F$30:$G$44,2,FALSE),"-- Error --")</f>
        <v>-- Error --</v>
      </c>
      <c r="Y562" s="19" t="str">
        <f>IFERROR(RiskRegister[[#This Row],[Residual Impact Rating]]*RiskRegister[[#This Row],[Residual Likelihood Rating]],"-- Error --")</f>
        <v>-- Error --</v>
      </c>
      <c r="Z562" s="18" t="s">
        <v>113</v>
      </c>
      <c r="AB562" s="61"/>
      <c r="AD562" s="22" t="str">
        <f ca="1">IF(ISBLANK(RiskRegister[[#This Row],[Risk Due Date]]), "Missing Risk Due Date", IF(RiskRegister[[#This Row],[Risk Due Date]] &lt; TODAY(), "Overdue", "Not Overdue"))</f>
        <v>Missing Risk Due Date</v>
      </c>
      <c r="AF562" s="22" t="str">
        <f>IF(ISBLANK(RiskRegister[[#This Row],[Risk Due Date]]), "Missing Risk Due Date", TEXT(RiskRegister[[#This Row],[Risk Due Date]], "YYYY-MM"))</f>
        <v>Missing Risk Due Date</v>
      </c>
      <c r="AG562" s="22" t="str">
        <f>IF(RiskRegister[[#This Row],[Created Date]]="","Created Date missing",(TEXT(RiskRegister[[#This Row],[Created Date]],"mmm") &amp; "-" &amp; YEAR(RiskRegister[[#This Row],[Created Date]])))</f>
        <v>Created Date missing</v>
      </c>
      <c r="AH562" s="79">
        <f>IF(RiskRegister[[#This Row],[Risk Status]]="Closed",RiskRegister[[#This Row],[Risk Close Date]],RiskRegister[[#This Row],[Risk Due Date]])</f>
        <v>0</v>
      </c>
      <c r="AI562" s="79">
        <f>IF(RiskRegister[[#This Row],[Risk-Change-Date]]=0,DATE(2030,1,1),RiskRegister[[#This Row],[Risk-Change-Date]])</f>
        <v>47484</v>
      </c>
      <c r="AJ562" s="22" t="str">
        <f>RiskRegister[[#This Row],[Inherent Impact Level]]&amp;"-"&amp;RiskRegister[[#This Row],[Inherent Likelihood Level]]</f>
        <v>-- Select Impact ----- Select Likelihood --</v>
      </c>
      <c r="AK562" s="22" t="str">
        <f>RiskRegister[[#This Row],[Residual Impact Level]]&amp;"-"&amp;RiskRegister[[#This Row],[Residual Likelihood Level]]</f>
        <v>-- Select Impact ----- Select Likelihood --</v>
      </c>
      <c r="AL562" s="22" t="str">
        <f t="shared" si="16"/>
        <v>Error</v>
      </c>
      <c r="AM562" s="22" t="str">
        <f>IF(RiskRegister[[#This Row],[Risk Status]]="Closed",RiskRegister[[#This Row],[Residual Impact Level]],RiskRegister[[#This Row],[Inherent Impact Level]])</f>
        <v>-- Select Impact --</v>
      </c>
      <c r="AN562" s="22" t="str">
        <f>IF(RiskRegister[[#This Row],[Risk Status]]="Closed",RiskRegister[[#This Row],[Residual Likelihood Level]],RiskRegister[[#This Row],[Inherent Likelihood Level]])</f>
        <v>-- Select Likelihood --</v>
      </c>
      <c r="AO562" s="22" t="str">
        <f>IF(RiskRegister[[#This Row],[Risk Status]]="Closed",RiskRegister[[#This Row],[Residual-I-L-Combo]],RiskRegister[[#This Row],[Inherent-I-L-Combo]])</f>
        <v>-- Select Impact ----- Select Likelihood --</v>
      </c>
      <c r="AP562" s="22" t="str">
        <f t="shared" si="17"/>
        <v>-- Error --</v>
      </c>
    </row>
    <row r="563" spans="1:42" s="18" customFormat="1" ht="64" x14ac:dyDescent="0.2">
      <c r="A563" s="18">
        <v>560</v>
      </c>
      <c r="G563" s="18" t="s">
        <v>87</v>
      </c>
      <c r="I563" s="18" t="s">
        <v>85</v>
      </c>
      <c r="L563" s="18" t="s">
        <v>112</v>
      </c>
      <c r="M563" s="19" t="str">
        <f>VLOOKUP(RiskRegister[[#This Row],[Inherent Impact Level]],'Rating factors'!$F$4:$G$9,2,FALSE)</f>
        <v>--- Error ---</v>
      </c>
      <c r="N563" s="18" t="s">
        <v>89</v>
      </c>
      <c r="O563" s="19" t="str">
        <f>VLOOKUP(RiskRegister[[#This Row],[Inherent Likelihood Level]],'Rating factors'!$F$16:$G$21,2,FALSE)</f>
        <v>--- Error ---</v>
      </c>
      <c r="P563" s="19" t="str">
        <f>IFERROR(VLOOKUP(RiskRegister[[#This Row],[Inherent Risk Rating]],'Rating factors'!$F$30:$G$44,2,FALSE),"-- Error --")</f>
        <v>-- Error --</v>
      </c>
      <c r="Q563" s="19" t="str">
        <f>IFERROR(RiskRegister[[#This Row],[Inherent Impact Rating]]*RiskRegister[[#This Row],[Inherent Likelihood Rating]],"-- Error --")</f>
        <v>-- Error --</v>
      </c>
      <c r="R563" s="18" t="s">
        <v>111</v>
      </c>
      <c r="T563" s="18" t="s">
        <v>112</v>
      </c>
      <c r="U563" s="19" t="str">
        <f>VLOOKUP(RiskRegister[[#This Row],[Residual Impact Level]],'Rating factors'!$F$4:$G$9,2,FALSE)</f>
        <v>--- Error ---</v>
      </c>
      <c r="V563" s="18" t="s">
        <v>89</v>
      </c>
      <c r="W563" s="19" t="str">
        <f>VLOOKUP(RiskRegister[[#This Row],[Residual Likelihood Level]],'Rating factors'!$F$16:$G$21,2,FALSE)</f>
        <v>--- Error ---</v>
      </c>
      <c r="X563" s="19" t="str">
        <f>IFERROR(VLOOKUP(RiskRegister[[#This Row],[Residual Risk Rating]],'Rating factors'!$F$30:$G$44,2,FALSE),"-- Error --")</f>
        <v>-- Error --</v>
      </c>
      <c r="Y563" s="19" t="str">
        <f>IFERROR(RiskRegister[[#This Row],[Residual Impact Rating]]*RiskRegister[[#This Row],[Residual Likelihood Rating]],"-- Error --")</f>
        <v>-- Error --</v>
      </c>
      <c r="Z563" s="18" t="s">
        <v>113</v>
      </c>
      <c r="AB563" s="61"/>
      <c r="AD563" s="22" t="str">
        <f ca="1">IF(ISBLANK(RiskRegister[[#This Row],[Risk Due Date]]), "Missing Risk Due Date", IF(RiskRegister[[#This Row],[Risk Due Date]] &lt; TODAY(), "Overdue", "Not Overdue"))</f>
        <v>Missing Risk Due Date</v>
      </c>
      <c r="AF563" s="22" t="str">
        <f>IF(ISBLANK(RiskRegister[[#This Row],[Risk Due Date]]), "Missing Risk Due Date", TEXT(RiskRegister[[#This Row],[Risk Due Date]], "YYYY-MM"))</f>
        <v>Missing Risk Due Date</v>
      </c>
      <c r="AG563" s="22" t="str">
        <f>IF(RiskRegister[[#This Row],[Created Date]]="","Created Date missing",(TEXT(RiskRegister[[#This Row],[Created Date]],"mmm") &amp; "-" &amp; YEAR(RiskRegister[[#This Row],[Created Date]])))</f>
        <v>Created Date missing</v>
      </c>
      <c r="AH563" s="79">
        <f>IF(RiskRegister[[#This Row],[Risk Status]]="Closed",RiskRegister[[#This Row],[Risk Close Date]],RiskRegister[[#This Row],[Risk Due Date]])</f>
        <v>0</v>
      </c>
      <c r="AI563" s="79">
        <f>IF(RiskRegister[[#This Row],[Risk-Change-Date]]=0,DATE(2030,1,1),RiskRegister[[#This Row],[Risk-Change-Date]])</f>
        <v>47484</v>
      </c>
      <c r="AJ563" s="22" t="str">
        <f>RiskRegister[[#This Row],[Inherent Impact Level]]&amp;"-"&amp;RiskRegister[[#This Row],[Inherent Likelihood Level]]</f>
        <v>-- Select Impact ----- Select Likelihood --</v>
      </c>
      <c r="AK563" s="22" t="str">
        <f>RiskRegister[[#This Row],[Residual Impact Level]]&amp;"-"&amp;RiskRegister[[#This Row],[Residual Likelihood Level]]</f>
        <v>-- Select Impact ----- Select Likelihood --</v>
      </c>
      <c r="AL563" s="22" t="str">
        <f t="shared" si="16"/>
        <v>Error</v>
      </c>
      <c r="AM563" s="22" t="str">
        <f>IF(RiskRegister[[#This Row],[Risk Status]]="Closed",RiskRegister[[#This Row],[Residual Impact Level]],RiskRegister[[#This Row],[Inherent Impact Level]])</f>
        <v>-- Select Impact --</v>
      </c>
      <c r="AN563" s="22" t="str">
        <f>IF(RiskRegister[[#This Row],[Risk Status]]="Closed",RiskRegister[[#This Row],[Residual Likelihood Level]],RiskRegister[[#This Row],[Inherent Likelihood Level]])</f>
        <v>-- Select Likelihood --</v>
      </c>
      <c r="AO563" s="22" t="str">
        <f>IF(RiskRegister[[#This Row],[Risk Status]]="Closed",RiskRegister[[#This Row],[Residual-I-L-Combo]],RiskRegister[[#This Row],[Inherent-I-L-Combo]])</f>
        <v>-- Select Impact ----- Select Likelihood --</v>
      </c>
      <c r="AP563" s="22" t="str">
        <f t="shared" si="17"/>
        <v>-- Error --</v>
      </c>
    </row>
    <row r="564" spans="1:42" s="18" customFormat="1" ht="64" x14ac:dyDescent="0.2">
      <c r="A564" s="18">
        <v>561</v>
      </c>
      <c r="G564" s="18" t="s">
        <v>87</v>
      </c>
      <c r="I564" s="18" t="s">
        <v>85</v>
      </c>
      <c r="L564" s="18" t="s">
        <v>112</v>
      </c>
      <c r="M564" s="19" t="str">
        <f>VLOOKUP(RiskRegister[[#This Row],[Inherent Impact Level]],'Rating factors'!$F$4:$G$9,2,FALSE)</f>
        <v>--- Error ---</v>
      </c>
      <c r="N564" s="18" t="s">
        <v>89</v>
      </c>
      <c r="O564" s="19" t="str">
        <f>VLOOKUP(RiskRegister[[#This Row],[Inherent Likelihood Level]],'Rating factors'!$F$16:$G$21,2,FALSE)</f>
        <v>--- Error ---</v>
      </c>
      <c r="P564" s="19" t="str">
        <f>IFERROR(VLOOKUP(RiskRegister[[#This Row],[Inherent Risk Rating]],'Rating factors'!$F$30:$G$44,2,FALSE),"-- Error --")</f>
        <v>-- Error --</v>
      </c>
      <c r="Q564" s="19" t="str">
        <f>IFERROR(RiskRegister[[#This Row],[Inherent Impact Rating]]*RiskRegister[[#This Row],[Inherent Likelihood Rating]],"-- Error --")</f>
        <v>-- Error --</v>
      </c>
      <c r="R564" s="18" t="s">
        <v>111</v>
      </c>
      <c r="T564" s="18" t="s">
        <v>112</v>
      </c>
      <c r="U564" s="19" t="str">
        <f>VLOOKUP(RiskRegister[[#This Row],[Residual Impact Level]],'Rating factors'!$F$4:$G$9,2,FALSE)</f>
        <v>--- Error ---</v>
      </c>
      <c r="V564" s="18" t="s">
        <v>89</v>
      </c>
      <c r="W564" s="19" t="str">
        <f>VLOOKUP(RiskRegister[[#This Row],[Residual Likelihood Level]],'Rating factors'!$F$16:$G$21,2,FALSE)</f>
        <v>--- Error ---</v>
      </c>
      <c r="X564" s="19" t="str">
        <f>IFERROR(VLOOKUP(RiskRegister[[#This Row],[Residual Risk Rating]],'Rating factors'!$F$30:$G$44,2,FALSE),"-- Error --")</f>
        <v>-- Error --</v>
      </c>
      <c r="Y564" s="19" t="str">
        <f>IFERROR(RiskRegister[[#This Row],[Residual Impact Rating]]*RiskRegister[[#This Row],[Residual Likelihood Rating]],"-- Error --")</f>
        <v>-- Error --</v>
      </c>
      <c r="Z564" s="18" t="s">
        <v>113</v>
      </c>
      <c r="AB564" s="61"/>
      <c r="AD564" s="22" t="str">
        <f ca="1">IF(ISBLANK(RiskRegister[[#This Row],[Risk Due Date]]), "Missing Risk Due Date", IF(RiskRegister[[#This Row],[Risk Due Date]] &lt; TODAY(), "Overdue", "Not Overdue"))</f>
        <v>Missing Risk Due Date</v>
      </c>
      <c r="AF564" s="22" t="str">
        <f>IF(ISBLANK(RiskRegister[[#This Row],[Risk Due Date]]), "Missing Risk Due Date", TEXT(RiskRegister[[#This Row],[Risk Due Date]], "YYYY-MM"))</f>
        <v>Missing Risk Due Date</v>
      </c>
      <c r="AG564" s="22" t="str">
        <f>IF(RiskRegister[[#This Row],[Created Date]]="","Created Date missing",(TEXT(RiskRegister[[#This Row],[Created Date]],"mmm") &amp; "-" &amp; YEAR(RiskRegister[[#This Row],[Created Date]])))</f>
        <v>Created Date missing</v>
      </c>
      <c r="AH564" s="79">
        <f>IF(RiskRegister[[#This Row],[Risk Status]]="Closed",RiskRegister[[#This Row],[Risk Close Date]],RiskRegister[[#This Row],[Risk Due Date]])</f>
        <v>0</v>
      </c>
      <c r="AI564" s="79">
        <f>IF(RiskRegister[[#This Row],[Risk-Change-Date]]=0,DATE(2030,1,1),RiskRegister[[#This Row],[Risk-Change-Date]])</f>
        <v>47484</v>
      </c>
      <c r="AJ564" s="22" t="str">
        <f>RiskRegister[[#This Row],[Inherent Impact Level]]&amp;"-"&amp;RiskRegister[[#This Row],[Inherent Likelihood Level]]</f>
        <v>-- Select Impact ----- Select Likelihood --</v>
      </c>
      <c r="AK564" s="22" t="str">
        <f>RiskRegister[[#This Row],[Residual Impact Level]]&amp;"-"&amp;RiskRegister[[#This Row],[Residual Likelihood Level]]</f>
        <v>-- Select Impact ----- Select Likelihood --</v>
      </c>
      <c r="AL564" s="22" t="str">
        <f t="shared" si="16"/>
        <v>Error</v>
      </c>
      <c r="AM564" s="22" t="str">
        <f>IF(RiskRegister[[#This Row],[Risk Status]]="Closed",RiskRegister[[#This Row],[Residual Impact Level]],RiskRegister[[#This Row],[Inherent Impact Level]])</f>
        <v>-- Select Impact --</v>
      </c>
      <c r="AN564" s="22" t="str">
        <f>IF(RiskRegister[[#This Row],[Risk Status]]="Closed",RiskRegister[[#This Row],[Residual Likelihood Level]],RiskRegister[[#This Row],[Inherent Likelihood Level]])</f>
        <v>-- Select Likelihood --</v>
      </c>
      <c r="AO564" s="22" t="str">
        <f>IF(RiskRegister[[#This Row],[Risk Status]]="Closed",RiskRegister[[#This Row],[Residual-I-L-Combo]],RiskRegister[[#This Row],[Inherent-I-L-Combo]])</f>
        <v>-- Select Impact ----- Select Likelihood --</v>
      </c>
      <c r="AP564" s="22" t="str">
        <f t="shared" si="17"/>
        <v>-- Error --</v>
      </c>
    </row>
    <row r="565" spans="1:42" s="18" customFormat="1" ht="64" x14ac:dyDescent="0.2">
      <c r="A565" s="18">
        <v>562</v>
      </c>
      <c r="G565" s="18" t="s">
        <v>87</v>
      </c>
      <c r="I565" s="18" t="s">
        <v>85</v>
      </c>
      <c r="L565" s="18" t="s">
        <v>112</v>
      </c>
      <c r="M565" s="19" t="str">
        <f>VLOOKUP(RiskRegister[[#This Row],[Inherent Impact Level]],'Rating factors'!$F$4:$G$9,2,FALSE)</f>
        <v>--- Error ---</v>
      </c>
      <c r="N565" s="18" t="s">
        <v>89</v>
      </c>
      <c r="O565" s="19" t="str">
        <f>VLOOKUP(RiskRegister[[#This Row],[Inherent Likelihood Level]],'Rating factors'!$F$16:$G$21,2,FALSE)</f>
        <v>--- Error ---</v>
      </c>
      <c r="P565" s="19" t="str">
        <f>IFERROR(VLOOKUP(RiskRegister[[#This Row],[Inherent Risk Rating]],'Rating factors'!$F$30:$G$44,2,FALSE),"-- Error --")</f>
        <v>-- Error --</v>
      </c>
      <c r="Q565" s="19" t="str">
        <f>IFERROR(RiskRegister[[#This Row],[Inherent Impact Rating]]*RiskRegister[[#This Row],[Inherent Likelihood Rating]],"-- Error --")</f>
        <v>-- Error --</v>
      </c>
      <c r="R565" s="18" t="s">
        <v>111</v>
      </c>
      <c r="T565" s="18" t="s">
        <v>112</v>
      </c>
      <c r="U565" s="19" t="str">
        <f>VLOOKUP(RiskRegister[[#This Row],[Residual Impact Level]],'Rating factors'!$F$4:$G$9,2,FALSE)</f>
        <v>--- Error ---</v>
      </c>
      <c r="V565" s="18" t="s">
        <v>89</v>
      </c>
      <c r="W565" s="19" t="str">
        <f>VLOOKUP(RiskRegister[[#This Row],[Residual Likelihood Level]],'Rating factors'!$F$16:$G$21,2,FALSE)</f>
        <v>--- Error ---</v>
      </c>
      <c r="X565" s="19" t="str">
        <f>IFERROR(VLOOKUP(RiskRegister[[#This Row],[Residual Risk Rating]],'Rating factors'!$F$30:$G$44,2,FALSE),"-- Error --")</f>
        <v>-- Error --</v>
      </c>
      <c r="Y565" s="19" t="str">
        <f>IFERROR(RiskRegister[[#This Row],[Residual Impact Rating]]*RiskRegister[[#This Row],[Residual Likelihood Rating]],"-- Error --")</f>
        <v>-- Error --</v>
      </c>
      <c r="Z565" s="18" t="s">
        <v>113</v>
      </c>
      <c r="AB565" s="61"/>
      <c r="AD565" s="22" t="str">
        <f ca="1">IF(ISBLANK(RiskRegister[[#This Row],[Risk Due Date]]), "Missing Risk Due Date", IF(RiskRegister[[#This Row],[Risk Due Date]] &lt; TODAY(), "Overdue", "Not Overdue"))</f>
        <v>Missing Risk Due Date</v>
      </c>
      <c r="AF565" s="22" t="str">
        <f>IF(ISBLANK(RiskRegister[[#This Row],[Risk Due Date]]), "Missing Risk Due Date", TEXT(RiskRegister[[#This Row],[Risk Due Date]], "YYYY-MM"))</f>
        <v>Missing Risk Due Date</v>
      </c>
      <c r="AG565" s="22" t="str">
        <f>IF(RiskRegister[[#This Row],[Created Date]]="","Created Date missing",(TEXT(RiskRegister[[#This Row],[Created Date]],"mmm") &amp; "-" &amp; YEAR(RiskRegister[[#This Row],[Created Date]])))</f>
        <v>Created Date missing</v>
      </c>
      <c r="AH565" s="79">
        <f>IF(RiskRegister[[#This Row],[Risk Status]]="Closed",RiskRegister[[#This Row],[Risk Close Date]],RiskRegister[[#This Row],[Risk Due Date]])</f>
        <v>0</v>
      </c>
      <c r="AI565" s="79">
        <f>IF(RiskRegister[[#This Row],[Risk-Change-Date]]=0,DATE(2030,1,1),RiskRegister[[#This Row],[Risk-Change-Date]])</f>
        <v>47484</v>
      </c>
      <c r="AJ565" s="22" t="str">
        <f>RiskRegister[[#This Row],[Inherent Impact Level]]&amp;"-"&amp;RiskRegister[[#This Row],[Inherent Likelihood Level]]</f>
        <v>-- Select Impact ----- Select Likelihood --</v>
      </c>
      <c r="AK565" s="22" t="str">
        <f>RiskRegister[[#This Row],[Residual Impact Level]]&amp;"-"&amp;RiskRegister[[#This Row],[Residual Likelihood Level]]</f>
        <v>-- Select Impact ----- Select Likelihood --</v>
      </c>
      <c r="AL565" s="22" t="str">
        <f t="shared" si="16"/>
        <v>Error</v>
      </c>
      <c r="AM565" s="22" t="str">
        <f>IF(RiskRegister[[#This Row],[Risk Status]]="Closed",RiskRegister[[#This Row],[Residual Impact Level]],RiskRegister[[#This Row],[Inherent Impact Level]])</f>
        <v>-- Select Impact --</v>
      </c>
      <c r="AN565" s="22" t="str">
        <f>IF(RiskRegister[[#This Row],[Risk Status]]="Closed",RiskRegister[[#This Row],[Residual Likelihood Level]],RiskRegister[[#This Row],[Inherent Likelihood Level]])</f>
        <v>-- Select Likelihood --</v>
      </c>
      <c r="AO565" s="22" t="str">
        <f>IF(RiskRegister[[#This Row],[Risk Status]]="Closed",RiskRegister[[#This Row],[Residual-I-L-Combo]],RiskRegister[[#This Row],[Inherent-I-L-Combo]])</f>
        <v>-- Select Impact ----- Select Likelihood --</v>
      </c>
      <c r="AP565" s="22" t="str">
        <f t="shared" si="17"/>
        <v>-- Error --</v>
      </c>
    </row>
    <row r="566" spans="1:42" s="18" customFormat="1" ht="64" x14ac:dyDescent="0.2">
      <c r="A566" s="18">
        <v>563</v>
      </c>
      <c r="G566" s="18" t="s">
        <v>87</v>
      </c>
      <c r="I566" s="18" t="s">
        <v>85</v>
      </c>
      <c r="L566" s="18" t="s">
        <v>112</v>
      </c>
      <c r="M566" s="19" t="str">
        <f>VLOOKUP(RiskRegister[[#This Row],[Inherent Impact Level]],'Rating factors'!$F$4:$G$9,2,FALSE)</f>
        <v>--- Error ---</v>
      </c>
      <c r="N566" s="18" t="s">
        <v>89</v>
      </c>
      <c r="O566" s="19" t="str">
        <f>VLOOKUP(RiskRegister[[#This Row],[Inherent Likelihood Level]],'Rating factors'!$F$16:$G$21,2,FALSE)</f>
        <v>--- Error ---</v>
      </c>
      <c r="P566" s="19" t="str">
        <f>IFERROR(VLOOKUP(RiskRegister[[#This Row],[Inherent Risk Rating]],'Rating factors'!$F$30:$G$44,2,FALSE),"-- Error --")</f>
        <v>-- Error --</v>
      </c>
      <c r="Q566" s="19" t="str">
        <f>IFERROR(RiskRegister[[#This Row],[Inherent Impact Rating]]*RiskRegister[[#This Row],[Inherent Likelihood Rating]],"-- Error --")</f>
        <v>-- Error --</v>
      </c>
      <c r="R566" s="18" t="s">
        <v>111</v>
      </c>
      <c r="T566" s="18" t="s">
        <v>112</v>
      </c>
      <c r="U566" s="19" t="str">
        <f>VLOOKUP(RiskRegister[[#This Row],[Residual Impact Level]],'Rating factors'!$F$4:$G$9,2,FALSE)</f>
        <v>--- Error ---</v>
      </c>
      <c r="V566" s="18" t="s">
        <v>89</v>
      </c>
      <c r="W566" s="19" t="str">
        <f>VLOOKUP(RiskRegister[[#This Row],[Residual Likelihood Level]],'Rating factors'!$F$16:$G$21,2,FALSE)</f>
        <v>--- Error ---</v>
      </c>
      <c r="X566" s="19" t="str">
        <f>IFERROR(VLOOKUP(RiskRegister[[#This Row],[Residual Risk Rating]],'Rating factors'!$F$30:$G$44,2,FALSE),"-- Error --")</f>
        <v>-- Error --</v>
      </c>
      <c r="Y566" s="19" t="str">
        <f>IFERROR(RiskRegister[[#This Row],[Residual Impact Rating]]*RiskRegister[[#This Row],[Residual Likelihood Rating]],"-- Error --")</f>
        <v>-- Error --</v>
      </c>
      <c r="Z566" s="18" t="s">
        <v>113</v>
      </c>
      <c r="AB566" s="61"/>
      <c r="AD566" s="22" t="str">
        <f ca="1">IF(ISBLANK(RiskRegister[[#This Row],[Risk Due Date]]), "Missing Risk Due Date", IF(RiskRegister[[#This Row],[Risk Due Date]] &lt; TODAY(), "Overdue", "Not Overdue"))</f>
        <v>Missing Risk Due Date</v>
      </c>
      <c r="AF566" s="22" t="str">
        <f>IF(ISBLANK(RiskRegister[[#This Row],[Risk Due Date]]), "Missing Risk Due Date", TEXT(RiskRegister[[#This Row],[Risk Due Date]], "YYYY-MM"))</f>
        <v>Missing Risk Due Date</v>
      </c>
      <c r="AG566" s="22" t="str">
        <f>IF(RiskRegister[[#This Row],[Created Date]]="","Created Date missing",(TEXT(RiskRegister[[#This Row],[Created Date]],"mmm") &amp; "-" &amp; YEAR(RiskRegister[[#This Row],[Created Date]])))</f>
        <v>Created Date missing</v>
      </c>
      <c r="AH566" s="79">
        <f>IF(RiskRegister[[#This Row],[Risk Status]]="Closed",RiskRegister[[#This Row],[Risk Close Date]],RiskRegister[[#This Row],[Risk Due Date]])</f>
        <v>0</v>
      </c>
      <c r="AI566" s="79">
        <f>IF(RiskRegister[[#This Row],[Risk-Change-Date]]=0,DATE(2030,1,1),RiskRegister[[#This Row],[Risk-Change-Date]])</f>
        <v>47484</v>
      </c>
      <c r="AJ566" s="22" t="str">
        <f>RiskRegister[[#This Row],[Inherent Impact Level]]&amp;"-"&amp;RiskRegister[[#This Row],[Inherent Likelihood Level]]</f>
        <v>-- Select Impact ----- Select Likelihood --</v>
      </c>
      <c r="AK566" s="22" t="str">
        <f>RiskRegister[[#This Row],[Residual Impact Level]]&amp;"-"&amp;RiskRegister[[#This Row],[Residual Likelihood Level]]</f>
        <v>-- Select Impact ----- Select Likelihood --</v>
      </c>
      <c r="AL566" s="22" t="str">
        <f t="shared" si="16"/>
        <v>Error</v>
      </c>
      <c r="AM566" s="22" t="str">
        <f>IF(RiskRegister[[#This Row],[Risk Status]]="Closed",RiskRegister[[#This Row],[Residual Impact Level]],RiskRegister[[#This Row],[Inherent Impact Level]])</f>
        <v>-- Select Impact --</v>
      </c>
      <c r="AN566" s="22" t="str">
        <f>IF(RiskRegister[[#This Row],[Risk Status]]="Closed",RiskRegister[[#This Row],[Residual Likelihood Level]],RiskRegister[[#This Row],[Inherent Likelihood Level]])</f>
        <v>-- Select Likelihood --</v>
      </c>
      <c r="AO566" s="22" t="str">
        <f>IF(RiskRegister[[#This Row],[Risk Status]]="Closed",RiskRegister[[#This Row],[Residual-I-L-Combo]],RiskRegister[[#This Row],[Inherent-I-L-Combo]])</f>
        <v>-- Select Impact ----- Select Likelihood --</v>
      </c>
      <c r="AP566" s="22" t="str">
        <f t="shared" si="17"/>
        <v>-- Error --</v>
      </c>
    </row>
    <row r="567" spans="1:42" s="18" customFormat="1" ht="64" x14ac:dyDescent="0.2">
      <c r="A567" s="18">
        <v>564</v>
      </c>
      <c r="G567" s="18" t="s">
        <v>87</v>
      </c>
      <c r="I567" s="18" t="s">
        <v>85</v>
      </c>
      <c r="L567" s="18" t="s">
        <v>112</v>
      </c>
      <c r="M567" s="19" t="str">
        <f>VLOOKUP(RiskRegister[[#This Row],[Inherent Impact Level]],'Rating factors'!$F$4:$G$9,2,FALSE)</f>
        <v>--- Error ---</v>
      </c>
      <c r="N567" s="18" t="s">
        <v>89</v>
      </c>
      <c r="O567" s="19" t="str">
        <f>VLOOKUP(RiskRegister[[#This Row],[Inherent Likelihood Level]],'Rating factors'!$F$16:$G$21,2,FALSE)</f>
        <v>--- Error ---</v>
      </c>
      <c r="P567" s="19" t="str">
        <f>IFERROR(VLOOKUP(RiskRegister[[#This Row],[Inherent Risk Rating]],'Rating factors'!$F$30:$G$44,2,FALSE),"-- Error --")</f>
        <v>-- Error --</v>
      </c>
      <c r="Q567" s="19" t="str">
        <f>IFERROR(RiskRegister[[#This Row],[Inherent Impact Rating]]*RiskRegister[[#This Row],[Inherent Likelihood Rating]],"-- Error --")</f>
        <v>-- Error --</v>
      </c>
      <c r="R567" s="18" t="s">
        <v>111</v>
      </c>
      <c r="T567" s="18" t="s">
        <v>112</v>
      </c>
      <c r="U567" s="19" t="str">
        <f>VLOOKUP(RiskRegister[[#This Row],[Residual Impact Level]],'Rating factors'!$F$4:$G$9,2,FALSE)</f>
        <v>--- Error ---</v>
      </c>
      <c r="V567" s="18" t="s">
        <v>89</v>
      </c>
      <c r="W567" s="19" t="str">
        <f>VLOOKUP(RiskRegister[[#This Row],[Residual Likelihood Level]],'Rating factors'!$F$16:$G$21,2,FALSE)</f>
        <v>--- Error ---</v>
      </c>
      <c r="X567" s="19" t="str">
        <f>IFERROR(VLOOKUP(RiskRegister[[#This Row],[Residual Risk Rating]],'Rating factors'!$F$30:$G$44,2,FALSE),"-- Error --")</f>
        <v>-- Error --</v>
      </c>
      <c r="Y567" s="19" t="str">
        <f>IFERROR(RiskRegister[[#This Row],[Residual Impact Rating]]*RiskRegister[[#This Row],[Residual Likelihood Rating]],"-- Error --")</f>
        <v>-- Error --</v>
      </c>
      <c r="Z567" s="18" t="s">
        <v>113</v>
      </c>
      <c r="AB567" s="61"/>
      <c r="AD567" s="22" t="str">
        <f ca="1">IF(ISBLANK(RiskRegister[[#This Row],[Risk Due Date]]), "Missing Risk Due Date", IF(RiskRegister[[#This Row],[Risk Due Date]] &lt; TODAY(), "Overdue", "Not Overdue"))</f>
        <v>Missing Risk Due Date</v>
      </c>
      <c r="AF567" s="22" t="str">
        <f>IF(ISBLANK(RiskRegister[[#This Row],[Risk Due Date]]), "Missing Risk Due Date", TEXT(RiskRegister[[#This Row],[Risk Due Date]], "YYYY-MM"))</f>
        <v>Missing Risk Due Date</v>
      </c>
      <c r="AG567" s="22" t="str">
        <f>IF(RiskRegister[[#This Row],[Created Date]]="","Created Date missing",(TEXT(RiskRegister[[#This Row],[Created Date]],"mmm") &amp; "-" &amp; YEAR(RiskRegister[[#This Row],[Created Date]])))</f>
        <v>Created Date missing</v>
      </c>
      <c r="AH567" s="79">
        <f>IF(RiskRegister[[#This Row],[Risk Status]]="Closed",RiskRegister[[#This Row],[Risk Close Date]],RiskRegister[[#This Row],[Risk Due Date]])</f>
        <v>0</v>
      </c>
      <c r="AI567" s="79">
        <f>IF(RiskRegister[[#This Row],[Risk-Change-Date]]=0,DATE(2030,1,1),RiskRegister[[#This Row],[Risk-Change-Date]])</f>
        <v>47484</v>
      </c>
      <c r="AJ567" s="22" t="str">
        <f>RiskRegister[[#This Row],[Inherent Impact Level]]&amp;"-"&amp;RiskRegister[[#This Row],[Inherent Likelihood Level]]</f>
        <v>-- Select Impact ----- Select Likelihood --</v>
      </c>
      <c r="AK567" s="22" t="str">
        <f>RiskRegister[[#This Row],[Residual Impact Level]]&amp;"-"&amp;RiskRegister[[#This Row],[Residual Likelihood Level]]</f>
        <v>-- Select Impact ----- Select Likelihood --</v>
      </c>
      <c r="AL567" s="22" t="str">
        <f t="shared" si="16"/>
        <v>Error</v>
      </c>
      <c r="AM567" s="22" t="str">
        <f>IF(RiskRegister[[#This Row],[Risk Status]]="Closed",RiskRegister[[#This Row],[Residual Impact Level]],RiskRegister[[#This Row],[Inherent Impact Level]])</f>
        <v>-- Select Impact --</v>
      </c>
      <c r="AN567" s="22" t="str">
        <f>IF(RiskRegister[[#This Row],[Risk Status]]="Closed",RiskRegister[[#This Row],[Residual Likelihood Level]],RiskRegister[[#This Row],[Inherent Likelihood Level]])</f>
        <v>-- Select Likelihood --</v>
      </c>
      <c r="AO567" s="22" t="str">
        <f>IF(RiskRegister[[#This Row],[Risk Status]]="Closed",RiskRegister[[#This Row],[Residual-I-L-Combo]],RiskRegister[[#This Row],[Inherent-I-L-Combo]])</f>
        <v>-- Select Impact ----- Select Likelihood --</v>
      </c>
      <c r="AP567" s="22" t="str">
        <f t="shared" si="17"/>
        <v>-- Error --</v>
      </c>
    </row>
    <row r="568" spans="1:42" s="18" customFormat="1" ht="64" x14ac:dyDescent="0.2">
      <c r="A568" s="18">
        <v>565</v>
      </c>
      <c r="G568" s="18" t="s">
        <v>87</v>
      </c>
      <c r="I568" s="18" t="s">
        <v>85</v>
      </c>
      <c r="L568" s="18" t="s">
        <v>112</v>
      </c>
      <c r="M568" s="19" t="str">
        <f>VLOOKUP(RiskRegister[[#This Row],[Inherent Impact Level]],'Rating factors'!$F$4:$G$9,2,FALSE)</f>
        <v>--- Error ---</v>
      </c>
      <c r="N568" s="18" t="s">
        <v>89</v>
      </c>
      <c r="O568" s="19" t="str">
        <f>VLOOKUP(RiskRegister[[#This Row],[Inherent Likelihood Level]],'Rating factors'!$F$16:$G$21,2,FALSE)</f>
        <v>--- Error ---</v>
      </c>
      <c r="P568" s="19" t="str">
        <f>IFERROR(VLOOKUP(RiskRegister[[#This Row],[Inherent Risk Rating]],'Rating factors'!$F$30:$G$44,2,FALSE),"-- Error --")</f>
        <v>-- Error --</v>
      </c>
      <c r="Q568" s="19" t="str">
        <f>IFERROR(RiskRegister[[#This Row],[Inherent Impact Rating]]*RiskRegister[[#This Row],[Inherent Likelihood Rating]],"-- Error --")</f>
        <v>-- Error --</v>
      </c>
      <c r="R568" s="18" t="s">
        <v>111</v>
      </c>
      <c r="T568" s="18" t="s">
        <v>112</v>
      </c>
      <c r="U568" s="19" t="str">
        <f>VLOOKUP(RiskRegister[[#This Row],[Residual Impact Level]],'Rating factors'!$F$4:$G$9,2,FALSE)</f>
        <v>--- Error ---</v>
      </c>
      <c r="V568" s="18" t="s">
        <v>89</v>
      </c>
      <c r="W568" s="19" t="str">
        <f>VLOOKUP(RiskRegister[[#This Row],[Residual Likelihood Level]],'Rating factors'!$F$16:$G$21,2,FALSE)</f>
        <v>--- Error ---</v>
      </c>
      <c r="X568" s="19" t="str">
        <f>IFERROR(VLOOKUP(RiskRegister[[#This Row],[Residual Risk Rating]],'Rating factors'!$F$30:$G$44,2,FALSE),"-- Error --")</f>
        <v>-- Error --</v>
      </c>
      <c r="Y568" s="19" t="str">
        <f>IFERROR(RiskRegister[[#This Row],[Residual Impact Rating]]*RiskRegister[[#This Row],[Residual Likelihood Rating]],"-- Error --")</f>
        <v>-- Error --</v>
      </c>
      <c r="Z568" s="18" t="s">
        <v>113</v>
      </c>
      <c r="AB568" s="61"/>
      <c r="AD568" s="22" t="str">
        <f ca="1">IF(ISBLANK(RiskRegister[[#This Row],[Risk Due Date]]), "Missing Risk Due Date", IF(RiskRegister[[#This Row],[Risk Due Date]] &lt; TODAY(), "Overdue", "Not Overdue"))</f>
        <v>Missing Risk Due Date</v>
      </c>
      <c r="AF568" s="22" t="str">
        <f>IF(ISBLANK(RiskRegister[[#This Row],[Risk Due Date]]), "Missing Risk Due Date", TEXT(RiskRegister[[#This Row],[Risk Due Date]], "YYYY-MM"))</f>
        <v>Missing Risk Due Date</v>
      </c>
      <c r="AG568" s="22" t="str">
        <f>IF(RiskRegister[[#This Row],[Created Date]]="","Created Date missing",(TEXT(RiskRegister[[#This Row],[Created Date]],"mmm") &amp; "-" &amp; YEAR(RiskRegister[[#This Row],[Created Date]])))</f>
        <v>Created Date missing</v>
      </c>
      <c r="AH568" s="79">
        <f>IF(RiskRegister[[#This Row],[Risk Status]]="Closed",RiskRegister[[#This Row],[Risk Close Date]],RiskRegister[[#This Row],[Risk Due Date]])</f>
        <v>0</v>
      </c>
      <c r="AI568" s="79">
        <f>IF(RiskRegister[[#This Row],[Risk-Change-Date]]=0,DATE(2030,1,1),RiskRegister[[#This Row],[Risk-Change-Date]])</f>
        <v>47484</v>
      </c>
      <c r="AJ568" s="22" t="str">
        <f>RiskRegister[[#This Row],[Inherent Impact Level]]&amp;"-"&amp;RiskRegister[[#This Row],[Inherent Likelihood Level]]</f>
        <v>-- Select Impact ----- Select Likelihood --</v>
      </c>
      <c r="AK568" s="22" t="str">
        <f>RiskRegister[[#This Row],[Residual Impact Level]]&amp;"-"&amp;RiskRegister[[#This Row],[Residual Likelihood Level]]</f>
        <v>-- Select Impact ----- Select Likelihood --</v>
      </c>
      <c r="AL568" s="22" t="str">
        <f t="shared" si="16"/>
        <v>Error</v>
      </c>
      <c r="AM568" s="22" t="str">
        <f>IF(RiskRegister[[#This Row],[Risk Status]]="Closed",RiskRegister[[#This Row],[Residual Impact Level]],RiskRegister[[#This Row],[Inherent Impact Level]])</f>
        <v>-- Select Impact --</v>
      </c>
      <c r="AN568" s="22" t="str">
        <f>IF(RiskRegister[[#This Row],[Risk Status]]="Closed",RiskRegister[[#This Row],[Residual Likelihood Level]],RiskRegister[[#This Row],[Inherent Likelihood Level]])</f>
        <v>-- Select Likelihood --</v>
      </c>
      <c r="AO568" s="22" t="str">
        <f>IF(RiskRegister[[#This Row],[Risk Status]]="Closed",RiskRegister[[#This Row],[Residual-I-L-Combo]],RiskRegister[[#This Row],[Inherent-I-L-Combo]])</f>
        <v>-- Select Impact ----- Select Likelihood --</v>
      </c>
      <c r="AP568" s="22" t="str">
        <f t="shared" si="17"/>
        <v>-- Error --</v>
      </c>
    </row>
    <row r="569" spans="1:42" s="18" customFormat="1" ht="64" x14ac:dyDescent="0.2">
      <c r="A569" s="18">
        <v>566</v>
      </c>
      <c r="G569" s="18" t="s">
        <v>87</v>
      </c>
      <c r="I569" s="18" t="s">
        <v>85</v>
      </c>
      <c r="L569" s="18" t="s">
        <v>112</v>
      </c>
      <c r="M569" s="19" t="str">
        <f>VLOOKUP(RiskRegister[[#This Row],[Inherent Impact Level]],'Rating factors'!$F$4:$G$9,2,FALSE)</f>
        <v>--- Error ---</v>
      </c>
      <c r="N569" s="18" t="s">
        <v>89</v>
      </c>
      <c r="O569" s="19" t="str">
        <f>VLOOKUP(RiskRegister[[#This Row],[Inherent Likelihood Level]],'Rating factors'!$F$16:$G$21,2,FALSE)</f>
        <v>--- Error ---</v>
      </c>
      <c r="P569" s="19" t="str">
        <f>IFERROR(VLOOKUP(RiskRegister[[#This Row],[Inherent Risk Rating]],'Rating factors'!$F$30:$G$44,2,FALSE),"-- Error --")</f>
        <v>-- Error --</v>
      </c>
      <c r="Q569" s="19" t="str">
        <f>IFERROR(RiskRegister[[#This Row],[Inherent Impact Rating]]*RiskRegister[[#This Row],[Inherent Likelihood Rating]],"-- Error --")</f>
        <v>-- Error --</v>
      </c>
      <c r="R569" s="18" t="s">
        <v>111</v>
      </c>
      <c r="T569" s="18" t="s">
        <v>112</v>
      </c>
      <c r="U569" s="19" t="str">
        <f>VLOOKUP(RiskRegister[[#This Row],[Residual Impact Level]],'Rating factors'!$F$4:$G$9,2,FALSE)</f>
        <v>--- Error ---</v>
      </c>
      <c r="V569" s="18" t="s">
        <v>89</v>
      </c>
      <c r="W569" s="19" t="str">
        <f>VLOOKUP(RiskRegister[[#This Row],[Residual Likelihood Level]],'Rating factors'!$F$16:$G$21,2,FALSE)</f>
        <v>--- Error ---</v>
      </c>
      <c r="X569" s="19" t="str">
        <f>IFERROR(VLOOKUP(RiskRegister[[#This Row],[Residual Risk Rating]],'Rating factors'!$F$30:$G$44,2,FALSE),"-- Error --")</f>
        <v>-- Error --</v>
      </c>
      <c r="Y569" s="19" t="str">
        <f>IFERROR(RiskRegister[[#This Row],[Residual Impact Rating]]*RiskRegister[[#This Row],[Residual Likelihood Rating]],"-- Error --")</f>
        <v>-- Error --</v>
      </c>
      <c r="Z569" s="18" t="s">
        <v>113</v>
      </c>
      <c r="AB569" s="61"/>
      <c r="AD569" s="22" t="str">
        <f ca="1">IF(ISBLANK(RiskRegister[[#This Row],[Risk Due Date]]), "Missing Risk Due Date", IF(RiskRegister[[#This Row],[Risk Due Date]] &lt; TODAY(), "Overdue", "Not Overdue"))</f>
        <v>Missing Risk Due Date</v>
      </c>
      <c r="AF569" s="22" t="str">
        <f>IF(ISBLANK(RiskRegister[[#This Row],[Risk Due Date]]), "Missing Risk Due Date", TEXT(RiskRegister[[#This Row],[Risk Due Date]], "YYYY-MM"))</f>
        <v>Missing Risk Due Date</v>
      </c>
      <c r="AG569" s="22" t="str">
        <f>IF(RiskRegister[[#This Row],[Created Date]]="","Created Date missing",(TEXT(RiskRegister[[#This Row],[Created Date]],"mmm") &amp; "-" &amp; YEAR(RiskRegister[[#This Row],[Created Date]])))</f>
        <v>Created Date missing</v>
      </c>
      <c r="AH569" s="79">
        <f>IF(RiskRegister[[#This Row],[Risk Status]]="Closed",RiskRegister[[#This Row],[Risk Close Date]],RiskRegister[[#This Row],[Risk Due Date]])</f>
        <v>0</v>
      </c>
      <c r="AI569" s="79">
        <f>IF(RiskRegister[[#This Row],[Risk-Change-Date]]=0,DATE(2030,1,1),RiskRegister[[#This Row],[Risk-Change-Date]])</f>
        <v>47484</v>
      </c>
      <c r="AJ569" s="22" t="str">
        <f>RiskRegister[[#This Row],[Inherent Impact Level]]&amp;"-"&amp;RiskRegister[[#This Row],[Inherent Likelihood Level]]</f>
        <v>-- Select Impact ----- Select Likelihood --</v>
      </c>
      <c r="AK569" s="22" t="str">
        <f>RiskRegister[[#This Row],[Residual Impact Level]]&amp;"-"&amp;RiskRegister[[#This Row],[Residual Likelihood Level]]</f>
        <v>-- Select Impact ----- Select Likelihood --</v>
      </c>
      <c r="AL569" s="22" t="str">
        <f t="shared" si="16"/>
        <v>Error</v>
      </c>
      <c r="AM569" s="22" t="str">
        <f>IF(RiskRegister[[#This Row],[Risk Status]]="Closed",RiskRegister[[#This Row],[Residual Impact Level]],RiskRegister[[#This Row],[Inherent Impact Level]])</f>
        <v>-- Select Impact --</v>
      </c>
      <c r="AN569" s="22" t="str">
        <f>IF(RiskRegister[[#This Row],[Risk Status]]="Closed",RiskRegister[[#This Row],[Residual Likelihood Level]],RiskRegister[[#This Row],[Inherent Likelihood Level]])</f>
        <v>-- Select Likelihood --</v>
      </c>
      <c r="AO569" s="22" t="str">
        <f>IF(RiskRegister[[#This Row],[Risk Status]]="Closed",RiskRegister[[#This Row],[Residual-I-L-Combo]],RiskRegister[[#This Row],[Inherent-I-L-Combo]])</f>
        <v>-- Select Impact ----- Select Likelihood --</v>
      </c>
      <c r="AP569" s="22" t="str">
        <f t="shared" si="17"/>
        <v>-- Error --</v>
      </c>
    </row>
    <row r="570" spans="1:42" s="18" customFormat="1" ht="64" x14ac:dyDescent="0.2">
      <c r="A570" s="18">
        <v>567</v>
      </c>
      <c r="G570" s="18" t="s">
        <v>87</v>
      </c>
      <c r="I570" s="18" t="s">
        <v>85</v>
      </c>
      <c r="L570" s="18" t="s">
        <v>112</v>
      </c>
      <c r="M570" s="19" t="str">
        <f>VLOOKUP(RiskRegister[[#This Row],[Inherent Impact Level]],'Rating factors'!$F$4:$G$9,2,FALSE)</f>
        <v>--- Error ---</v>
      </c>
      <c r="N570" s="18" t="s">
        <v>89</v>
      </c>
      <c r="O570" s="19" t="str">
        <f>VLOOKUP(RiskRegister[[#This Row],[Inherent Likelihood Level]],'Rating factors'!$F$16:$G$21,2,FALSE)</f>
        <v>--- Error ---</v>
      </c>
      <c r="P570" s="19" t="str">
        <f>IFERROR(VLOOKUP(RiskRegister[[#This Row],[Inherent Risk Rating]],'Rating factors'!$F$30:$G$44,2,FALSE),"-- Error --")</f>
        <v>-- Error --</v>
      </c>
      <c r="Q570" s="19" t="str">
        <f>IFERROR(RiskRegister[[#This Row],[Inherent Impact Rating]]*RiskRegister[[#This Row],[Inherent Likelihood Rating]],"-- Error --")</f>
        <v>-- Error --</v>
      </c>
      <c r="R570" s="18" t="s">
        <v>111</v>
      </c>
      <c r="T570" s="18" t="s">
        <v>112</v>
      </c>
      <c r="U570" s="19" t="str">
        <f>VLOOKUP(RiskRegister[[#This Row],[Residual Impact Level]],'Rating factors'!$F$4:$G$9,2,FALSE)</f>
        <v>--- Error ---</v>
      </c>
      <c r="V570" s="18" t="s">
        <v>89</v>
      </c>
      <c r="W570" s="19" t="str">
        <f>VLOOKUP(RiskRegister[[#This Row],[Residual Likelihood Level]],'Rating factors'!$F$16:$G$21,2,FALSE)</f>
        <v>--- Error ---</v>
      </c>
      <c r="X570" s="19" t="str">
        <f>IFERROR(VLOOKUP(RiskRegister[[#This Row],[Residual Risk Rating]],'Rating factors'!$F$30:$G$44,2,FALSE),"-- Error --")</f>
        <v>-- Error --</v>
      </c>
      <c r="Y570" s="19" t="str">
        <f>IFERROR(RiskRegister[[#This Row],[Residual Impact Rating]]*RiskRegister[[#This Row],[Residual Likelihood Rating]],"-- Error --")</f>
        <v>-- Error --</v>
      </c>
      <c r="Z570" s="18" t="s">
        <v>113</v>
      </c>
      <c r="AB570" s="61"/>
      <c r="AD570" s="22" t="str">
        <f ca="1">IF(ISBLANK(RiskRegister[[#This Row],[Risk Due Date]]), "Missing Risk Due Date", IF(RiskRegister[[#This Row],[Risk Due Date]] &lt; TODAY(), "Overdue", "Not Overdue"))</f>
        <v>Missing Risk Due Date</v>
      </c>
      <c r="AF570" s="22" t="str">
        <f>IF(ISBLANK(RiskRegister[[#This Row],[Risk Due Date]]), "Missing Risk Due Date", TEXT(RiskRegister[[#This Row],[Risk Due Date]], "YYYY-MM"))</f>
        <v>Missing Risk Due Date</v>
      </c>
      <c r="AG570" s="22" t="str">
        <f>IF(RiskRegister[[#This Row],[Created Date]]="","Created Date missing",(TEXT(RiskRegister[[#This Row],[Created Date]],"mmm") &amp; "-" &amp; YEAR(RiskRegister[[#This Row],[Created Date]])))</f>
        <v>Created Date missing</v>
      </c>
      <c r="AH570" s="79">
        <f>IF(RiskRegister[[#This Row],[Risk Status]]="Closed",RiskRegister[[#This Row],[Risk Close Date]],RiskRegister[[#This Row],[Risk Due Date]])</f>
        <v>0</v>
      </c>
      <c r="AI570" s="79">
        <f>IF(RiskRegister[[#This Row],[Risk-Change-Date]]=0,DATE(2030,1,1),RiskRegister[[#This Row],[Risk-Change-Date]])</f>
        <v>47484</v>
      </c>
      <c r="AJ570" s="22" t="str">
        <f>RiskRegister[[#This Row],[Inherent Impact Level]]&amp;"-"&amp;RiskRegister[[#This Row],[Inherent Likelihood Level]]</f>
        <v>-- Select Impact ----- Select Likelihood --</v>
      </c>
      <c r="AK570" s="22" t="str">
        <f>RiskRegister[[#This Row],[Residual Impact Level]]&amp;"-"&amp;RiskRegister[[#This Row],[Residual Likelihood Level]]</f>
        <v>-- Select Impact ----- Select Likelihood --</v>
      </c>
      <c r="AL570" s="22" t="str">
        <f t="shared" si="16"/>
        <v>Error</v>
      </c>
      <c r="AM570" s="22" t="str">
        <f>IF(RiskRegister[[#This Row],[Risk Status]]="Closed",RiskRegister[[#This Row],[Residual Impact Level]],RiskRegister[[#This Row],[Inherent Impact Level]])</f>
        <v>-- Select Impact --</v>
      </c>
      <c r="AN570" s="22" t="str">
        <f>IF(RiskRegister[[#This Row],[Risk Status]]="Closed",RiskRegister[[#This Row],[Residual Likelihood Level]],RiskRegister[[#This Row],[Inherent Likelihood Level]])</f>
        <v>-- Select Likelihood --</v>
      </c>
      <c r="AO570" s="22" t="str">
        <f>IF(RiskRegister[[#This Row],[Risk Status]]="Closed",RiskRegister[[#This Row],[Residual-I-L-Combo]],RiskRegister[[#This Row],[Inherent-I-L-Combo]])</f>
        <v>-- Select Impact ----- Select Likelihood --</v>
      </c>
      <c r="AP570" s="22" t="str">
        <f t="shared" si="17"/>
        <v>-- Error --</v>
      </c>
    </row>
    <row r="571" spans="1:42" s="18" customFormat="1" ht="64" x14ac:dyDescent="0.2">
      <c r="A571" s="18">
        <v>568</v>
      </c>
      <c r="G571" s="18" t="s">
        <v>87</v>
      </c>
      <c r="I571" s="18" t="s">
        <v>85</v>
      </c>
      <c r="L571" s="18" t="s">
        <v>112</v>
      </c>
      <c r="M571" s="19" t="str">
        <f>VLOOKUP(RiskRegister[[#This Row],[Inherent Impact Level]],'Rating factors'!$F$4:$G$9,2,FALSE)</f>
        <v>--- Error ---</v>
      </c>
      <c r="N571" s="18" t="s">
        <v>89</v>
      </c>
      <c r="O571" s="19" t="str">
        <f>VLOOKUP(RiskRegister[[#This Row],[Inherent Likelihood Level]],'Rating factors'!$F$16:$G$21,2,FALSE)</f>
        <v>--- Error ---</v>
      </c>
      <c r="P571" s="19" t="str">
        <f>IFERROR(VLOOKUP(RiskRegister[[#This Row],[Inherent Risk Rating]],'Rating factors'!$F$30:$G$44,2,FALSE),"-- Error --")</f>
        <v>-- Error --</v>
      </c>
      <c r="Q571" s="19" t="str">
        <f>IFERROR(RiskRegister[[#This Row],[Inherent Impact Rating]]*RiskRegister[[#This Row],[Inherent Likelihood Rating]],"-- Error --")</f>
        <v>-- Error --</v>
      </c>
      <c r="R571" s="18" t="s">
        <v>111</v>
      </c>
      <c r="T571" s="18" t="s">
        <v>112</v>
      </c>
      <c r="U571" s="19" t="str">
        <f>VLOOKUP(RiskRegister[[#This Row],[Residual Impact Level]],'Rating factors'!$F$4:$G$9,2,FALSE)</f>
        <v>--- Error ---</v>
      </c>
      <c r="V571" s="18" t="s">
        <v>89</v>
      </c>
      <c r="W571" s="19" t="str">
        <f>VLOOKUP(RiskRegister[[#This Row],[Residual Likelihood Level]],'Rating factors'!$F$16:$G$21,2,FALSE)</f>
        <v>--- Error ---</v>
      </c>
      <c r="X571" s="19" t="str">
        <f>IFERROR(VLOOKUP(RiskRegister[[#This Row],[Residual Risk Rating]],'Rating factors'!$F$30:$G$44,2,FALSE),"-- Error --")</f>
        <v>-- Error --</v>
      </c>
      <c r="Y571" s="19" t="str">
        <f>IFERROR(RiskRegister[[#This Row],[Residual Impact Rating]]*RiskRegister[[#This Row],[Residual Likelihood Rating]],"-- Error --")</f>
        <v>-- Error --</v>
      </c>
      <c r="Z571" s="18" t="s">
        <v>113</v>
      </c>
      <c r="AB571" s="61"/>
      <c r="AD571" s="22" t="str">
        <f ca="1">IF(ISBLANK(RiskRegister[[#This Row],[Risk Due Date]]), "Missing Risk Due Date", IF(RiskRegister[[#This Row],[Risk Due Date]] &lt; TODAY(), "Overdue", "Not Overdue"))</f>
        <v>Missing Risk Due Date</v>
      </c>
      <c r="AF571" s="22" t="str">
        <f>IF(ISBLANK(RiskRegister[[#This Row],[Risk Due Date]]), "Missing Risk Due Date", TEXT(RiskRegister[[#This Row],[Risk Due Date]], "YYYY-MM"))</f>
        <v>Missing Risk Due Date</v>
      </c>
      <c r="AG571" s="22" t="str">
        <f>IF(RiskRegister[[#This Row],[Created Date]]="","Created Date missing",(TEXT(RiskRegister[[#This Row],[Created Date]],"mmm") &amp; "-" &amp; YEAR(RiskRegister[[#This Row],[Created Date]])))</f>
        <v>Created Date missing</v>
      </c>
      <c r="AH571" s="79">
        <f>IF(RiskRegister[[#This Row],[Risk Status]]="Closed",RiskRegister[[#This Row],[Risk Close Date]],RiskRegister[[#This Row],[Risk Due Date]])</f>
        <v>0</v>
      </c>
      <c r="AI571" s="79">
        <f>IF(RiskRegister[[#This Row],[Risk-Change-Date]]=0,DATE(2030,1,1),RiskRegister[[#This Row],[Risk-Change-Date]])</f>
        <v>47484</v>
      </c>
      <c r="AJ571" s="22" t="str">
        <f>RiskRegister[[#This Row],[Inherent Impact Level]]&amp;"-"&amp;RiskRegister[[#This Row],[Inherent Likelihood Level]]</f>
        <v>-- Select Impact ----- Select Likelihood --</v>
      </c>
      <c r="AK571" s="22" t="str">
        <f>RiskRegister[[#This Row],[Residual Impact Level]]&amp;"-"&amp;RiskRegister[[#This Row],[Residual Likelihood Level]]</f>
        <v>-- Select Impact ----- Select Likelihood --</v>
      </c>
      <c r="AL571" s="22" t="str">
        <f t="shared" si="16"/>
        <v>Error</v>
      </c>
      <c r="AM571" s="22" t="str">
        <f>IF(RiskRegister[[#This Row],[Risk Status]]="Closed",RiskRegister[[#This Row],[Residual Impact Level]],RiskRegister[[#This Row],[Inherent Impact Level]])</f>
        <v>-- Select Impact --</v>
      </c>
      <c r="AN571" s="22" t="str">
        <f>IF(RiskRegister[[#This Row],[Risk Status]]="Closed",RiskRegister[[#This Row],[Residual Likelihood Level]],RiskRegister[[#This Row],[Inherent Likelihood Level]])</f>
        <v>-- Select Likelihood --</v>
      </c>
      <c r="AO571" s="22" t="str">
        <f>IF(RiskRegister[[#This Row],[Risk Status]]="Closed",RiskRegister[[#This Row],[Residual-I-L-Combo]],RiskRegister[[#This Row],[Inherent-I-L-Combo]])</f>
        <v>-- Select Impact ----- Select Likelihood --</v>
      </c>
      <c r="AP571" s="22" t="str">
        <f t="shared" si="17"/>
        <v>-- Error --</v>
      </c>
    </row>
    <row r="572" spans="1:42" s="18" customFormat="1" ht="64" x14ac:dyDescent="0.2">
      <c r="A572" s="18">
        <v>569</v>
      </c>
      <c r="G572" s="18" t="s">
        <v>87</v>
      </c>
      <c r="I572" s="18" t="s">
        <v>85</v>
      </c>
      <c r="L572" s="18" t="s">
        <v>112</v>
      </c>
      <c r="M572" s="19" t="str">
        <f>VLOOKUP(RiskRegister[[#This Row],[Inherent Impact Level]],'Rating factors'!$F$4:$G$9,2,FALSE)</f>
        <v>--- Error ---</v>
      </c>
      <c r="N572" s="18" t="s">
        <v>89</v>
      </c>
      <c r="O572" s="19" t="str">
        <f>VLOOKUP(RiskRegister[[#This Row],[Inherent Likelihood Level]],'Rating factors'!$F$16:$G$21,2,FALSE)</f>
        <v>--- Error ---</v>
      </c>
      <c r="P572" s="19" t="str">
        <f>IFERROR(VLOOKUP(RiskRegister[[#This Row],[Inherent Risk Rating]],'Rating factors'!$F$30:$G$44,2,FALSE),"-- Error --")</f>
        <v>-- Error --</v>
      </c>
      <c r="Q572" s="19" t="str">
        <f>IFERROR(RiskRegister[[#This Row],[Inherent Impact Rating]]*RiskRegister[[#This Row],[Inherent Likelihood Rating]],"-- Error --")</f>
        <v>-- Error --</v>
      </c>
      <c r="R572" s="18" t="s">
        <v>111</v>
      </c>
      <c r="T572" s="18" t="s">
        <v>112</v>
      </c>
      <c r="U572" s="19" t="str">
        <f>VLOOKUP(RiskRegister[[#This Row],[Residual Impact Level]],'Rating factors'!$F$4:$G$9,2,FALSE)</f>
        <v>--- Error ---</v>
      </c>
      <c r="V572" s="18" t="s">
        <v>89</v>
      </c>
      <c r="W572" s="19" t="str">
        <f>VLOOKUP(RiskRegister[[#This Row],[Residual Likelihood Level]],'Rating factors'!$F$16:$G$21,2,FALSE)</f>
        <v>--- Error ---</v>
      </c>
      <c r="X572" s="19" t="str">
        <f>IFERROR(VLOOKUP(RiskRegister[[#This Row],[Residual Risk Rating]],'Rating factors'!$F$30:$G$44,2,FALSE),"-- Error --")</f>
        <v>-- Error --</v>
      </c>
      <c r="Y572" s="19" t="str">
        <f>IFERROR(RiskRegister[[#This Row],[Residual Impact Rating]]*RiskRegister[[#This Row],[Residual Likelihood Rating]],"-- Error --")</f>
        <v>-- Error --</v>
      </c>
      <c r="Z572" s="18" t="s">
        <v>113</v>
      </c>
      <c r="AB572" s="61"/>
      <c r="AD572" s="22" t="str">
        <f ca="1">IF(ISBLANK(RiskRegister[[#This Row],[Risk Due Date]]), "Missing Risk Due Date", IF(RiskRegister[[#This Row],[Risk Due Date]] &lt; TODAY(), "Overdue", "Not Overdue"))</f>
        <v>Missing Risk Due Date</v>
      </c>
      <c r="AF572" s="22" t="str">
        <f>IF(ISBLANK(RiskRegister[[#This Row],[Risk Due Date]]), "Missing Risk Due Date", TEXT(RiskRegister[[#This Row],[Risk Due Date]], "YYYY-MM"))</f>
        <v>Missing Risk Due Date</v>
      </c>
      <c r="AG572" s="22" t="str">
        <f>IF(RiskRegister[[#This Row],[Created Date]]="","Created Date missing",(TEXT(RiskRegister[[#This Row],[Created Date]],"mmm") &amp; "-" &amp; YEAR(RiskRegister[[#This Row],[Created Date]])))</f>
        <v>Created Date missing</v>
      </c>
      <c r="AH572" s="79">
        <f>IF(RiskRegister[[#This Row],[Risk Status]]="Closed",RiskRegister[[#This Row],[Risk Close Date]],RiskRegister[[#This Row],[Risk Due Date]])</f>
        <v>0</v>
      </c>
      <c r="AI572" s="79">
        <f>IF(RiskRegister[[#This Row],[Risk-Change-Date]]=0,DATE(2030,1,1),RiskRegister[[#This Row],[Risk-Change-Date]])</f>
        <v>47484</v>
      </c>
      <c r="AJ572" s="22" t="str">
        <f>RiskRegister[[#This Row],[Inherent Impact Level]]&amp;"-"&amp;RiskRegister[[#This Row],[Inherent Likelihood Level]]</f>
        <v>-- Select Impact ----- Select Likelihood --</v>
      </c>
      <c r="AK572" s="22" t="str">
        <f>RiskRegister[[#This Row],[Residual Impact Level]]&amp;"-"&amp;RiskRegister[[#This Row],[Residual Likelihood Level]]</f>
        <v>-- Select Impact ----- Select Likelihood --</v>
      </c>
      <c r="AL572" s="22" t="str">
        <f t="shared" si="16"/>
        <v>Error</v>
      </c>
      <c r="AM572" s="22" t="str">
        <f>IF(RiskRegister[[#This Row],[Risk Status]]="Closed",RiskRegister[[#This Row],[Residual Impact Level]],RiskRegister[[#This Row],[Inherent Impact Level]])</f>
        <v>-- Select Impact --</v>
      </c>
      <c r="AN572" s="22" t="str">
        <f>IF(RiskRegister[[#This Row],[Risk Status]]="Closed",RiskRegister[[#This Row],[Residual Likelihood Level]],RiskRegister[[#This Row],[Inherent Likelihood Level]])</f>
        <v>-- Select Likelihood --</v>
      </c>
      <c r="AO572" s="22" t="str">
        <f>IF(RiskRegister[[#This Row],[Risk Status]]="Closed",RiskRegister[[#This Row],[Residual-I-L-Combo]],RiskRegister[[#This Row],[Inherent-I-L-Combo]])</f>
        <v>-- Select Impact ----- Select Likelihood --</v>
      </c>
      <c r="AP572" s="22" t="str">
        <f t="shared" si="17"/>
        <v>-- Error --</v>
      </c>
    </row>
    <row r="573" spans="1:42" s="18" customFormat="1" ht="64" x14ac:dyDescent="0.2">
      <c r="A573" s="18">
        <v>570</v>
      </c>
      <c r="G573" s="18" t="s">
        <v>87</v>
      </c>
      <c r="I573" s="18" t="s">
        <v>85</v>
      </c>
      <c r="L573" s="18" t="s">
        <v>112</v>
      </c>
      <c r="M573" s="19" t="str">
        <f>VLOOKUP(RiskRegister[[#This Row],[Inherent Impact Level]],'Rating factors'!$F$4:$G$9,2,FALSE)</f>
        <v>--- Error ---</v>
      </c>
      <c r="N573" s="18" t="s">
        <v>89</v>
      </c>
      <c r="O573" s="19" t="str">
        <f>VLOOKUP(RiskRegister[[#This Row],[Inherent Likelihood Level]],'Rating factors'!$F$16:$G$21,2,FALSE)</f>
        <v>--- Error ---</v>
      </c>
      <c r="P573" s="19" t="str">
        <f>IFERROR(VLOOKUP(RiskRegister[[#This Row],[Inherent Risk Rating]],'Rating factors'!$F$30:$G$44,2,FALSE),"-- Error --")</f>
        <v>-- Error --</v>
      </c>
      <c r="Q573" s="19" t="str">
        <f>IFERROR(RiskRegister[[#This Row],[Inherent Impact Rating]]*RiskRegister[[#This Row],[Inherent Likelihood Rating]],"-- Error --")</f>
        <v>-- Error --</v>
      </c>
      <c r="R573" s="18" t="s">
        <v>111</v>
      </c>
      <c r="T573" s="18" t="s">
        <v>112</v>
      </c>
      <c r="U573" s="19" t="str">
        <f>VLOOKUP(RiskRegister[[#This Row],[Residual Impact Level]],'Rating factors'!$F$4:$G$9,2,FALSE)</f>
        <v>--- Error ---</v>
      </c>
      <c r="V573" s="18" t="s">
        <v>89</v>
      </c>
      <c r="W573" s="19" t="str">
        <f>VLOOKUP(RiskRegister[[#This Row],[Residual Likelihood Level]],'Rating factors'!$F$16:$G$21,2,FALSE)</f>
        <v>--- Error ---</v>
      </c>
      <c r="X573" s="19" t="str">
        <f>IFERROR(VLOOKUP(RiskRegister[[#This Row],[Residual Risk Rating]],'Rating factors'!$F$30:$G$44,2,FALSE),"-- Error --")</f>
        <v>-- Error --</v>
      </c>
      <c r="Y573" s="19" t="str">
        <f>IFERROR(RiskRegister[[#This Row],[Residual Impact Rating]]*RiskRegister[[#This Row],[Residual Likelihood Rating]],"-- Error --")</f>
        <v>-- Error --</v>
      </c>
      <c r="Z573" s="18" t="s">
        <v>113</v>
      </c>
      <c r="AB573" s="61"/>
      <c r="AD573" s="22" t="str">
        <f ca="1">IF(ISBLANK(RiskRegister[[#This Row],[Risk Due Date]]), "Missing Risk Due Date", IF(RiskRegister[[#This Row],[Risk Due Date]] &lt; TODAY(), "Overdue", "Not Overdue"))</f>
        <v>Missing Risk Due Date</v>
      </c>
      <c r="AF573" s="22" t="str">
        <f>IF(ISBLANK(RiskRegister[[#This Row],[Risk Due Date]]), "Missing Risk Due Date", TEXT(RiskRegister[[#This Row],[Risk Due Date]], "YYYY-MM"))</f>
        <v>Missing Risk Due Date</v>
      </c>
      <c r="AG573" s="22" t="str">
        <f>IF(RiskRegister[[#This Row],[Created Date]]="","Created Date missing",(TEXT(RiskRegister[[#This Row],[Created Date]],"mmm") &amp; "-" &amp; YEAR(RiskRegister[[#This Row],[Created Date]])))</f>
        <v>Created Date missing</v>
      </c>
      <c r="AH573" s="79">
        <f>IF(RiskRegister[[#This Row],[Risk Status]]="Closed",RiskRegister[[#This Row],[Risk Close Date]],RiskRegister[[#This Row],[Risk Due Date]])</f>
        <v>0</v>
      </c>
      <c r="AI573" s="79">
        <f>IF(RiskRegister[[#This Row],[Risk-Change-Date]]=0,DATE(2030,1,1),RiskRegister[[#This Row],[Risk-Change-Date]])</f>
        <v>47484</v>
      </c>
      <c r="AJ573" s="22" t="str">
        <f>RiskRegister[[#This Row],[Inherent Impact Level]]&amp;"-"&amp;RiskRegister[[#This Row],[Inherent Likelihood Level]]</f>
        <v>-- Select Impact ----- Select Likelihood --</v>
      </c>
      <c r="AK573" s="22" t="str">
        <f>RiskRegister[[#This Row],[Residual Impact Level]]&amp;"-"&amp;RiskRegister[[#This Row],[Residual Likelihood Level]]</f>
        <v>-- Select Impact ----- Select Likelihood --</v>
      </c>
      <c r="AL573" s="22" t="str">
        <f t="shared" si="16"/>
        <v>Error</v>
      </c>
      <c r="AM573" s="22" t="str">
        <f>IF(RiskRegister[[#This Row],[Risk Status]]="Closed",RiskRegister[[#This Row],[Residual Impact Level]],RiskRegister[[#This Row],[Inherent Impact Level]])</f>
        <v>-- Select Impact --</v>
      </c>
      <c r="AN573" s="22" t="str">
        <f>IF(RiskRegister[[#This Row],[Risk Status]]="Closed",RiskRegister[[#This Row],[Residual Likelihood Level]],RiskRegister[[#This Row],[Inherent Likelihood Level]])</f>
        <v>-- Select Likelihood --</v>
      </c>
      <c r="AO573" s="22" t="str">
        <f>IF(RiskRegister[[#This Row],[Risk Status]]="Closed",RiskRegister[[#This Row],[Residual-I-L-Combo]],RiskRegister[[#This Row],[Inherent-I-L-Combo]])</f>
        <v>-- Select Impact ----- Select Likelihood --</v>
      </c>
      <c r="AP573" s="22" t="str">
        <f t="shared" si="17"/>
        <v>-- Error --</v>
      </c>
    </row>
    <row r="574" spans="1:42" s="18" customFormat="1" ht="64" x14ac:dyDescent="0.2">
      <c r="A574" s="18">
        <v>571</v>
      </c>
      <c r="G574" s="18" t="s">
        <v>87</v>
      </c>
      <c r="I574" s="18" t="s">
        <v>85</v>
      </c>
      <c r="L574" s="18" t="s">
        <v>112</v>
      </c>
      <c r="M574" s="19" t="str">
        <f>VLOOKUP(RiskRegister[[#This Row],[Inherent Impact Level]],'Rating factors'!$F$4:$G$9,2,FALSE)</f>
        <v>--- Error ---</v>
      </c>
      <c r="N574" s="18" t="s">
        <v>89</v>
      </c>
      <c r="O574" s="19" t="str">
        <f>VLOOKUP(RiskRegister[[#This Row],[Inherent Likelihood Level]],'Rating factors'!$F$16:$G$21,2,FALSE)</f>
        <v>--- Error ---</v>
      </c>
      <c r="P574" s="19" t="str">
        <f>IFERROR(VLOOKUP(RiskRegister[[#This Row],[Inherent Risk Rating]],'Rating factors'!$F$30:$G$44,2,FALSE),"-- Error --")</f>
        <v>-- Error --</v>
      </c>
      <c r="Q574" s="19" t="str">
        <f>IFERROR(RiskRegister[[#This Row],[Inherent Impact Rating]]*RiskRegister[[#This Row],[Inherent Likelihood Rating]],"-- Error --")</f>
        <v>-- Error --</v>
      </c>
      <c r="R574" s="18" t="s">
        <v>111</v>
      </c>
      <c r="T574" s="18" t="s">
        <v>112</v>
      </c>
      <c r="U574" s="19" t="str">
        <f>VLOOKUP(RiskRegister[[#This Row],[Residual Impact Level]],'Rating factors'!$F$4:$G$9,2,FALSE)</f>
        <v>--- Error ---</v>
      </c>
      <c r="V574" s="18" t="s">
        <v>89</v>
      </c>
      <c r="W574" s="19" t="str">
        <f>VLOOKUP(RiskRegister[[#This Row],[Residual Likelihood Level]],'Rating factors'!$F$16:$G$21,2,FALSE)</f>
        <v>--- Error ---</v>
      </c>
      <c r="X574" s="19" t="str">
        <f>IFERROR(VLOOKUP(RiskRegister[[#This Row],[Residual Risk Rating]],'Rating factors'!$F$30:$G$44,2,FALSE),"-- Error --")</f>
        <v>-- Error --</v>
      </c>
      <c r="Y574" s="19" t="str">
        <f>IFERROR(RiskRegister[[#This Row],[Residual Impact Rating]]*RiskRegister[[#This Row],[Residual Likelihood Rating]],"-- Error --")</f>
        <v>-- Error --</v>
      </c>
      <c r="Z574" s="18" t="s">
        <v>113</v>
      </c>
      <c r="AB574" s="61"/>
      <c r="AD574" s="22" t="str">
        <f ca="1">IF(ISBLANK(RiskRegister[[#This Row],[Risk Due Date]]), "Missing Risk Due Date", IF(RiskRegister[[#This Row],[Risk Due Date]] &lt; TODAY(), "Overdue", "Not Overdue"))</f>
        <v>Missing Risk Due Date</v>
      </c>
      <c r="AF574" s="22" t="str">
        <f>IF(ISBLANK(RiskRegister[[#This Row],[Risk Due Date]]), "Missing Risk Due Date", TEXT(RiskRegister[[#This Row],[Risk Due Date]], "YYYY-MM"))</f>
        <v>Missing Risk Due Date</v>
      </c>
      <c r="AG574" s="22" t="str">
        <f>IF(RiskRegister[[#This Row],[Created Date]]="","Created Date missing",(TEXT(RiskRegister[[#This Row],[Created Date]],"mmm") &amp; "-" &amp; YEAR(RiskRegister[[#This Row],[Created Date]])))</f>
        <v>Created Date missing</v>
      </c>
      <c r="AH574" s="79">
        <f>IF(RiskRegister[[#This Row],[Risk Status]]="Closed",RiskRegister[[#This Row],[Risk Close Date]],RiskRegister[[#This Row],[Risk Due Date]])</f>
        <v>0</v>
      </c>
      <c r="AI574" s="79">
        <f>IF(RiskRegister[[#This Row],[Risk-Change-Date]]=0,DATE(2030,1,1),RiskRegister[[#This Row],[Risk-Change-Date]])</f>
        <v>47484</v>
      </c>
      <c r="AJ574" s="22" t="str">
        <f>RiskRegister[[#This Row],[Inherent Impact Level]]&amp;"-"&amp;RiskRegister[[#This Row],[Inherent Likelihood Level]]</f>
        <v>-- Select Impact ----- Select Likelihood --</v>
      </c>
      <c r="AK574" s="22" t="str">
        <f>RiskRegister[[#This Row],[Residual Impact Level]]&amp;"-"&amp;RiskRegister[[#This Row],[Residual Likelihood Level]]</f>
        <v>-- Select Impact ----- Select Likelihood --</v>
      </c>
      <c r="AL574" s="22" t="str">
        <f t="shared" si="16"/>
        <v>Error</v>
      </c>
      <c r="AM574" s="22" t="str">
        <f>IF(RiskRegister[[#This Row],[Risk Status]]="Closed",RiskRegister[[#This Row],[Residual Impact Level]],RiskRegister[[#This Row],[Inherent Impact Level]])</f>
        <v>-- Select Impact --</v>
      </c>
      <c r="AN574" s="22" t="str">
        <f>IF(RiskRegister[[#This Row],[Risk Status]]="Closed",RiskRegister[[#This Row],[Residual Likelihood Level]],RiskRegister[[#This Row],[Inherent Likelihood Level]])</f>
        <v>-- Select Likelihood --</v>
      </c>
      <c r="AO574" s="22" t="str">
        <f>IF(RiskRegister[[#This Row],[Risk Status]]="Closed",RiskRegister[[#This Row],[Residual-I-L-Combo]],RiskRegister[[#This Row],[Inherent-I-L-Combo]])</f>
        <v>-- Select Impact ----- Select Likelihood --</v>
      </c>
      <c r="AP574" s="22" t="str">
        <f t="shared" si="17"/>
        <v>-- Error --</v>
      </c>
    </row>
    <row r="575" spans="1:42" s="18" customFormat="1" ht="64" x14ac:dyDescent="0.2">
      <c r="A575" s="18">
        <v>572</v>
      </c>
      <c r="G575" s="18" t="s">
        <v>87</v>
      </c>
      <c r="I575" s="18" t="s">
        <v>85</v>
      </c>
      <c r="L575" s="18" t="s">
        <v>112</v>
      </c>
      <c r="M575" s="19" t="str">
        <f>VLOOKUP(RiskRegister[[#This Row],[Inherent Impact Level]],'Rating factors'!$F$4:$G$9,2,FALSE)</f>
        <v>--- Error ---</v>
      </c>
      <c r="N575" s="18" t="s">
        <v>89</v>
      </c>
      <c r="O575" s="19" t="str">
        <f>VLOOKUP(RiskRegister[[#This Row],[Inherent Likelihood Level]],'Rating factors'!$F$16:$G$21,2,FALSE)</f>
        <v>--- Error ---</v>
      </c>
      <c r="P575" s="19" t="str">
        <f>IFERROR(VLOOKUP(RiskRegister[[#This Row],[Inherent Risk Rating]],'Rating factors'!$F$30:$G$44,2,FALSE),"-- Error --")</f>
        <v>-- Error --</v>
      </c>
      <c r="Q575" s="19" t="str">
        <f>IFERROR(RiskRegister[[#This Row],[Inherent Impact Rating]]*RiskRegister[[#This Row],[Inherent Likelihood Rating]],"-- Error --")</f>
        <v>-- Error --</v>
      </c>
      <c r="R575" s="18" t="s">
        <v>111</v>
      </c>
      <c r="T575" s="18" t="s">
        <v>112</v>
      </c>
      <c r="U575" s="19" t="str">
        <f>VLOOKUP(RiskRegister[[#This Row],[Residual Impact Level]],'Rating factors'!$F$4:$G$9,2,FALSE)</f>
        <v>--- Error ---</v>
      </c>
      <c r="V575" s="18" t="s">
        <v>89</v>
      </c>
      <c r="W575" s="19" t="str">
        <f>VLOOKUP(RiskRegister[[#This Row],[Residual Likelihood Level]],'Rating factors'!$F$16:$G$21,2,FALSE)</f>
        <v>--- Error ---</v>
      </c>
      <c r="X575" s="19" t="str">
        <f>IFERROR(VLOOKUP(RiskRegister[[#This Row],[Residual Risk Rating]],'Rating factors'!$F$30:$G$44,2,FALSE),"-- Error --")</f>
        <v>-- Error --</v>
      </c>
      <c r="Y575" s="19" t="str">
        <f>IFERROR(RiskRegister[[#This Row],[Residual Impact Rating]]*RiskRegister[[#This Row],[Residual Likelihood Rating]],"-- Error --")</f>
        <v>-- Error --</v>
      </c>
      <c r="Z575" s="18" t="s">
        <v>113</v>
      </c>
      <c r="AB575" s="61"/>
      <c r="AD575" s="22" t="str">
        <f ca="1">IF(ISBLANK(RiskRegister[[#This Row],[Risk Due Date]]), "Missing Risk Due Date", IF(RiskRegister[[#This Row],[Risk Due Date]] &lt; TODAY(), "Overdue", "Not Overdue"))</f>
        <v>Missing Risk Due Date</v>
      </c>
      <c r="AF575" s="22" t="str">
        <f>IF(ISBLANK(RiskRegister[[#This Row],[Risk Due Date]]), "Missing Risk Due Date", TEXT(RiskRegister[[#This Row],[Risk Due Date]], "YYYY-MM"))</f>
        <v>Missing Risk Due Date</v>
      </c>
      <c r="AG575" s="22" t="str">
        <f>IF(RiskRegister[[#This Row],[Created Date]]="","Created Date missing",(TEXT(RiskRegister[[#This Row],[Created Date]],"mmm") &amp; "-" &amp; YEAR(RiskRegister[[#This Row],[Created Date]])))</f>
        <v>Created Date missing</v>
      </c>
      <c r="AH575" s="79">
        <f>IF(RiskRegister[[#This Row],[Risk Status]]="Closed",RiskRegister[[#This Row],[Risk Close Date]],RiskRegister[[#This Row],[Risk Due Date]])</f>
        <v>0</v>
      </c>
      <c r="AI575" s="79">
        <f>IF(RiskRegister[[#This Row],[Risk-Change-Date]]=0,DATE(2030,1,1),RiskRegister[[#This Row],[Risk-Change-Date]])</f>
        <v>47484</v>
      </c>
      <c r="AJ575" s="22" t="str">
        <f>RiskRegister[[#This Row],[Inherent Impact Level]]&amp;"-"&amp;RiskRegister[[#This Row],[Inherent Likelihood Level]]</f>
        <v>-- Select Impact ----- Select Likelihood --</v>
      </c>
      <c r="AK575" s="22" t="str">
        <f>RiskRegister[[#This Row],[Residual Impact Level]]&amp;"-"&amp;RiskRegister[[#This Row],[Residual Likelihood Level]]</f>
        <v>-- Select Impact ----- Select Likelihood --</v>
      </c>
      <c r="AL575" s="22" t="str">
        <f t="shared" si="16"/>
        <v>Error</v>
      </c>
      <c r="AM575" s="22" t="str">
        <f>IF(RiskRegister[[#This Row],[Risk Status]]="Closed",RiskRegister[[#This Row],[Residual Impact Level]],RiskRegister[[#This Row],[Inherent Impact Level]])</f>
        <v>-- Select Impact --</v>
      </c>
      <c r="AN575" s="22" t="str">
        <f>IF(RiskRegister[[#This Row],[Risk Status]]="Closed",RiskRegister[[#This Row],[Residual Likelihood Level]],RiskRegister[[#This Row],[Inherent Likelihood Level]])</f>
        <v>-- Select Likelihood --</v>
      </c>
      <c r="AO575" s="22" t="str">
        <f>IF(RiskRegister[[#This Row],[Risk Status]]="Closed",RiskRegister[[#This Row],[Residual-I-L-Combo]],RiskRegister[[#This Row],[Inherent-I-L-Combo]])</f>
        <v>-- Select Impact ----- Select Likelihood --</v>
      </c>
      <c r="AP575" s="22" t="str">
        <f t="shared" si="17"/>
        <v>-- Error --</v>
      </c>
    </row>
    <row r="576" spans="1:42" s="18" customFormat="1" ht="64" x14ac:dyDescent="0.2">
      <c r="A576" s="18">
        <v>573</v>
      </c>
      <c r="G576" s="18" t="s">
        <v>87</v>
      </c>
      <c r="I576" s="18" t="s">
        <v>85</v>
      </c>
      <c r="L576" s="18" t="s">
        <v>112</v>
      </c>
      <c r="M576" s="19" t="str">
        <f>VLOOKUP(RiskRegister[[#This Row],[Inherent Impact Level]],'Rating factors'!$F$4:$G$9,2,FALSE)</f>
        <v>--- Error ---</v>
      </c>
      <c r="N576" s="18" t="s">
        <v>89</v>
      </c>
      <c r="O576" s="19" t="str">
        <f>VLOOKUP(RiskRegister[[#This Row],[Inherent Likelihood Level]],'Rating factors'!$F$16:$G$21,2,FALSE)</f>
        <v>--- Error ---</v>
      </c>
      <c r="P576" s="19" t="str">
        <f>IFERROR(VLOOKUP(RiskRegister[[#This Row],[Inherent Risk Rating]],'Rating factors'!$F$30:$G$44,2,FALSE),"-- Error --")</f>
        <v>-- Error --</v>
      </c>
      <c r="Q576" s="19" t="str">
        <f>IFERROR(RiskRegister[[#This Row],[Inherent Impact Rating]]*RiskRegister[[#This Row],[Inherent Likelihood Rating]],"-- Error --")</f>
        <v>-- Error --</v>
      </c>
      <c r="R576" s="18" t="s">
        <v>111</v>
      </c>
      <c r="T576" s="18" t="s">
        <v>112</v>
      </c>
      <c r="U576" s="19" t="str">
        <f>VLOOKUP(RiskRegister[[#This Row],[Residual Impact Level]],'Rating factors'!$F$4:$G$9,2,FALSE)</f>
        <v>--- Error ---</v>
      </c>
      <c r="V576" s="18" t="s">
        <v>89</v>
      </c>
      <c r="W576" s="19" t="str">
        <f>VLOOKUP(RiskRegister[[#This Row],[Residual Likelihood Level]],'Rating factors'!$F$16:$G$21,2,FALSE)</f>
        <v>--- Error ---</v>
      </c>
      <c r="X576" s="19" t="str">
        <f>IFERROR(VLOOKUP(RiskRegister[[#This Row],[Residual Risk Rating]],'Rating factors'!$F$30:$G$44,2,FALSE),"-- Error --")</f>
        <v>-- Error --</v>
      </c>
      <c r="Y576" s="19" t="str">
        <f>IFERROR(RiskRegister[[#This Row],[Residual Impact Rating]]*RiskRegister[[#This Row],[Residual Likelihood Rating]],"-- Error --")</f>
        <v>-- Error --</v>
      </c>
      <c r="Z576" s="18" t="s">
        <v>113</v>
      </c>
      <c r="AB576" s="61"/>
      <c r="AD576" s="22" t="str">
        <f ca="1">IF(ISBLANK(RiskRegister[[#This Row],[Risk Due Date]]), "Missing Risk Due Date", IF(RiskRegister[[#This Row],[Risk Due Date]] &lt; TODAY(), "Overdue", "Not Overdue"))</f>
        <v>Missing Risk Due Date</v>
      </c>
      <c r="AF576" s="22" t="str">
        <f>IF(ISBLANK(RiskRegister[[#This Row],[Risk Due Date]]), "Missing Risk Due Date", TEXT(RiskRegister[[#This Row],[Risk Due Date]], "YYYY-MM"))</f>
        <v>Missing Risk Due Date</v>
      </c>
      <c r="AG576" s="22" t="str">
        <f>IF(RiskRegister[[#This Row],[Created Date]]="","Created Date missing",(TEXT(RiskRegister[[#This Row],[Created Date]],"mmm") &amp; "-" &amp; YEAR(RiskRegister[[#This Row],[Created Date]])))</f>
        <v>Created Date missing</v>
      </c>
      <c r="AH576" s="79">
        <f>IF(RiskRegister[[#This Row],[Risk Status]]="Closed",RiskRegister[[#This Row],[Risk Close Date]],RiskRegister[[#This Row],[Risk Due Date]])</f>
        <v>0</v>
      </c>
      <c r="AI576" s="79">
        <f>IF(RiskRegister[[#This Row],[Risk-Change-Date]]=0,DATE(2030,1,1),RiskRegister[[#This Row],[Risk-Change-Date]])</f>
        <v>47484</v>
      </c>
      <c r="AJ576" s="22" t="str">
        <f>RiskRegister[[#This Row],[Inherent Impact Level]]&amp;"-"&amp;RiskRegister[[#This Row],[Inherent Likelihood Level]]</f>
        <v>-- Select Impact ----- Select Likelihood --</v>
      </c>
      <c r="AK576" s="22" t="str">
        <f>RiskRegister[[#This Row],[Residual Impact Level]]&amp;"-"&amp;RiskRegister[[#This Row],[Residual Likelihood Level]]</f>
        <v>-- Select Impact ----- Select Likelihood --</v>
      </c>
      <c r="AL576" s="22" t="str">
        <f t="shared" si="16"/>
        <v>Error</v>
      </c>
      <c r="AM576" s="22" t="str">
        <f>IF(RiskRegister[[#This Row],[Risk Status]]="Closed",RiskRegister[[#This Row],[Residual Impact Level]],RiskRegister[[#This Row],[Inherent Impact Level]])</f>
        <v>-- Select Impact --</v>
      </c>
      <c r="AN576" s="22" t="str">
        <f>IF(RiskRegister[[#This Row],[Risk Status]]="Closed",RiskRegister[[#This Row],[Residual Likelihood Level]],RiskRegister[[#This Row],[Inherent Likelihood Level]])</f>
        <v>-- Select Likelihood --</v>
      </c>
      <c r="AO576" s="22" t="str">
        <f>IF(RiskRegister[[#This Row],[Risk Status]]="Closed",RiskRegister[[#This Row],[Residual-I-L-Combo]],RiskRegister[[#This Row],[Inherent-I-L-Combo]])</f>
        <v>-- Select Impact ----- Select Likelihood --</v>
      </c>
      <c r="AP576" s="22" t="str">
        <f t="shared" si="17"/>
        <v>-- Error --</v>
      </c>
    </row>
    <row r="577" spans="1:42" s="18" customFormat="1" ht="64" x14ac:dyDescent="0.2">
      <c r="A577" s="18">
        <v>574</v>
      </c>
      <c r="G577" s="18" t="s">
        <v>87</v>
      </c>
      <c r="I577" s="18" t="s">
        <v>85</v>
      </c>
      <c r="L577" s="18" t="s">
        <v>112</v>
      </c>
      <c r="M577" s="19" t="str">
        <f>VLOOKUP(RiskRegister[[#This Row],[Inherent Impact Level]],'Rating factors'!$F$4:$G$9,2,FALSE)</f>
        <v>--- Error ---</v>
      </c>
      <c r="N577" s="18" t="s">
        <v>89</v>
      </c>
      <c r="O577" s="19" t="str">
        <f>VLOOKUP(RiskRegister[[#This Row],[Inherent Likelihood Level]],'Rating factors'!$F$16:$G$21,2,FALSE)</f>
        <v>--- Error ---</v>
      </c>
      <c r="P577" s="19" t="str">
        <f>IFERROR(VLOOKUP(RiskRegister[[#This Row],[Inherent Risk Rating]],'Rating factors'!$F$30:$G$44,2,FALSE),"-- Error --")</f>
        <v>-- Error --</v>
      </c>
      <c r="Q577" s="19" t="str">
        <f>IFERROR(RiskRegister[[#This Row],[Inherent Impact Rating]]*RiskRegister[[#This Row],[Inherent Likelihood Rating]],"-- Error --")</f>
        <v>-- Error --</v>
      </c>
      <c r="R577" s="18" t="s">
        <v>111</v>
      </c>
      <c r="T577" s="18" t="s">
        <v>112</v>
      </c>
      <c r="U577" s="19" t="str">
        <f>VLOOKUP(RiskRegister[[#This Row],[Residual Impact Level]],'Rating factors'!$F$4:$G$9,2,FALSE)</f>
        <v>--- Error ---</v>
      </c>
      <c r="V577" s="18" t="s">
        <v>89</v>
      </c>
      <c r="W577" s="19" t="str">
        <f>VLOOKUP(RiskRegister[[#This Row],[Residual Likelihood Level]],'Rating factors'!$F$16:$G$21,2,FALSE)</f>
        <v>--- Error ---</v>
      </c>
      <c r="X577" s="19" t="str">
        <f>IFERROR(VLOOKUP(RiskRegister[[#This Row],[Residual Risk Rating]],'Rating factors'!$F$30:$G$44,2,FALSE),"-- Error --")</f>
        <v>-- Error --</v>
      </c>
      <c r="Y577" s="19" t="str">
        <f>IFERROR(RiskRegister[[#This Row],[Residual Impact Rating]]*RiskRegister[[#This Row],[Residual Likelihood Rating]],"-- Error --")</f>
        <v>-- Error --</v>
      </c>
      <c r="Z577" s="18" t="s">
        <v>113</v>
      </c>
      <c r="AB577" s="61"/>
      <c r="AD577" s="22" t="str">
        <f ca="1">IF(ISBLANK(RiskRegister[[#This Row],[Risk Due Date]]), "Missing Risk Due Date", IF(RiskRegister[[#This Row],[Risk Due Date]] &lt; TODAY(), "Overdue", "Not Overdue"))</f>
        <v>Missing Risk Due Date</v>
      </c>
      <c r="AF577" s="22" t="str">
        <f>IF(ISBLANK(RiskRegister[[#This Row],[Risk Due Date]]), "Missing Risk Due Date", TEXT(RiskRegister[[#This Row],[Risk Due Date]], "YYYY-MM"))</f>
        <v>Missing Risk Due Date</v>
      </c>
      <c r="AG577" s="22" t="str">
        <f>IF(RiskRegister[[#This Row],[Created Date]]="","Created Date missing",(TEXT(RiskRegister[[#This Row],[Created Date]],"mmm") &amp; "-" &amp; YEAR(RiskRegister[[#This Row],[Created Date]])))</f>
        <v>Created Date missing</v>
      </c>
      <c r="AH577" s="79">
        <f>IF(RiskRegister[[#This Row],[Risk Status]]="Closed",RiskRegister[[#This Row],[Risk Close Date]],RiskRegister[[#This Row],[Risk Due Date]])</f>
        <v>0</v>
      </c>
      <c r="AI577" s="79">
        <f>IF(RiskRegister[[#This Row],[Risk-Change-Date]]=0,DATE(2030,1,1),RiskRegister[[#This Row],[Risk-Change-Date]])</f>
        <v>47484</v>
      </c>
      <c r="AJ577" s="22" t="str">
        <f>RiskRegister[[#This Row],[Inherent Impact Level]]&amp;"-"&amp;RiskRegister[[#This Row],[Inherent Likelihood Level]]</f>
        <v>-- Select Impact ----- Select Likelihood --</v>
      </c>
      <c r="AK577" s="22" t="str">
        <f>RiskRegister[[#This Row],[Residual Impact Level]]&amp;"-"&amp;RiskRegister[[#This Row],[Residual Likelihood Level]]</f>
        <v>-- Select Impact ----- Select Likelihood --</v>
      </c>
      <c r="AL577" s="22" t="str">
        <f t="shared" si="16"/>
        <v>Error</v>
      </c>
      <c r="AM577" s="22" t="str">
        <f>IF(RiskRegister[[#This Row],[Risk Status]]="Closed",RiskRegister[[#This Row],[Residual Impact Level]],RiskRegister[[#This Row],[Inherent Impact Level]])</f>
        <v>-- Select Impact --</v>
      </c>
      <c r="AN577" s="22" t="str">
        <f>IF(RiskRegister[[#This Row],[Risk Status]]="Closed",RiskRegister[[#This Row],[Residual Likelihood Level]],RiskRegister[[#This Row],[Inherent Likelihood Level]])</f>
        <v>-- Select Likelihood --</v>
      </c>
      <c r="AO577" s="22" t="str">
        <f>IF(RiskRegister[[#This Row],[Risk Status]]="Closed",RiskRegister[[#This Row],[Residual-I-L-Combo]],RiskRegister[[#This Row],[Inherent-I-L-Combo]])</f>
        <v>-- Select Impact ----- Select Likelihood --</v>
      </c>
      <c r="AP577" s="22" t="str">
        <f t="shared" si="17"/>
        <v>-- Error --</v>
      </c>
    </row>
    <row r="578" spans="1:42" s="18" customFormat="1" ht="64" x14ac:dyDescent="0.2">
      <c r="A578" s="18">
        <v>575</v>
      </c>
      <c r="G578" s="18" t="s">
        <v>87</v>
      </c>
      <c r="I578" s="18" t="s">
        <v>85</v>
      </c>
      <c r="L578" s="18" t="s">
        <v>112</v>
      </c>
      <c r="M578" s="19" t="str">
        <f>VLOOKUP(RiskRegister[[#This Row],[Inherent Impact Level]],'Rating factors'!$F$4:$G$9,2,FALSE)</f>
        <v>--- Error ---</v>
      </c>
      <c r="N578" s="18" t="s">
        <v>89</v>
      </c>
      <c r="O578" s="19" t="str">
        <f>VLOOKUP(RiskRegister[[#This Row],[Inherent Likelihood Level]],'Rating factors'!$F$16:$G$21,2,FALSE)</f>
        <v>--- Error ---</v>
      </c>
      <c r="P578" s="19" t="str">
        <f>IFERROR(VLOOKUP(RiskRegister[[#This Row],[Inherent Risk Rating]],'Rating factors'!$F$30:$G$44,2,FALSE),"-- Error --")</f>
        <v>-- Error --</v>
      </c>
      <c r="Q578" s="19" t="str">
        <f>IFERROR(RiskRegister[[#This Row],[Inherent Impact Rating]]*RiskRegister[[#This Row],[Inherent Likelihood Rating]],"-- Error --")</f>
        <v>-- Error --</v>
      </c>
      <c r="R578" s="18" t="s">
        <v>111</v>
      </c>
      <c r="T578" s="18" t="s">
        <v>112</v>
      </c>
      <c r="U578" s="19" t="str">
        <f>VLOOKUP(RiskRegister[[#This Row],[Residual Impact Level]],'Rating factors'!$F$4:$G$9,2,FALSE)</f>
        <v>--- Error ---</v>
      </c>
      <c r="V578" s="18" t="s">
        <v>89</v>
      </c>
      <c r="W578" s="19" t="str">
        <f>VLOOKUP(RiskRegister[[#This Row],[Residual Likelihood Level]],'Rating factors'!$F$16:$G$21,2,FALSE)</f>
        <v>--- Error ---</v>
      </c>
      <c r="X578" s="19" t="str">
        <f>IFERROR(VLOOKUP(RiskRegister[[#This Row],[Residual Risk Rating]],'Rating factors'!$F$30:$G$44,2,FALSE),"-- Error --")</f>
        <v>-- Error --</v>
      </c>
      <c r="Y578" s="19" t="str">
        <f>IFERROR(RiskRegister[[#This Row],[Residual Impact Rating]]*RiskRegister[[#This Row],[Residual Likelihood Rating]],"-- Error --")</f>
        <v>-- Error --</v>
      </c>
      <c r="Z578" s="18" t="s">
        <v>113</v>
      </c>
      <c r="AB578" s="61"/>
      <c r="AD578" s="22" t="str">
        <f ca="1">IF(ISBLANK(RiskRegister[[#This Row],[Risk Due Date]]), "Missing Risk Due Date", IF(RiskRegister[[#This Row],[Risk Due Date]] &lt; TODAY(), "Overdue", "Not Overdue"))</f>
        <v>Missing Risk Due Date</v>
      </c>
      <c r="AF578" s="22" t="str">
        <f>IF(ISBLANK(RiskRegister[[#This Row],[Risk Due Date]]), "Missing Risk Due Date", TEXT(RiskRegister[[#This Row],[Risk Due Date]], "YYYY-MM"))</f>
        <v>Missing Risk Due Date</v>
      </c>
      <c r="AG578" s="22" t="str">
        <f>IF(RiskRegister[[#This Row],[Created Date]]="","Created Date missing",(TEXT(RiskRegister[[#This Row],[Created Date]],"mmm") &amp; "-" &amp; YEAR(RiskRegister[[#This Row],[Created Date]])))</f>
        <v>Created Date missing</v>
      </c>
      <c r="AH578" s="79">
        <f>IF(RiskRegister[[#This Row],[Risk Status]]="Closed",RiskRegister[[#This Row],[Risk Close Date]],RiskRegister[[#This Row],[Risk Due Date]])</f>
        <v>0</v>
      </c>
      <c r="AI578" s="79">
        <f>IF(RiskRegister[[#This Row],[Risk-Change-Date]]=0,DATE(2030,1,1),RiskRegister[[#This Row],[Risk-Change-Date]])</f>
        <v>47484</v>
      </c>
      <c r="AJ578" s="22" t="str">
        <f>RiskRegister[[#This Row],[Inherent Impact Level]]&amp;"-"&amp;RiskRegister[[#This Row],[Inherent Likelihood Level]]</f>
        <v>-- Select Impact ----- Select Likelihood --</v>
      </c>
      <c r="AK578" s="22" t="str">
        <f>RiskRegister[[#This Row],[Residual Impact Level]]&amp;"-"&amp;RiskRegister[[#This Row],[Residual Likelihood Level]]</f>
        <v>-- Select Impact ----- Select Likelihood --</v>
      </c>
      <c r="AL578" s="22" t="str">
        <f t="shared" si="16"/>
        <v>Error</v>
      </c>
      <c r="AM578" s="22" t="str">
        <f>IF(RiskRegister[[#This Row],[Risk Status]]="Closed",RiskRegister[[#This Row],[Residual Impact Level]],RiskRegister[[#This Row],[Inherent Impact Level]])</f>
        <v>-- Select Impact --</v>
      </c>
      <c r="AN578" s="22" t="str">
        <f>IF(RiskRegister[[#This Row],[Risk Status]]="Closed",RiskRegister[[#This Row],[Residual Likelihood Level]],RiskRegister[[#This Row],[Inherent Likelihood Level]])</f>
        <v>-- Select Likelihood --</v>
      </c>
      <c r="AO578" s="22" t="str">
        <f>IF(RiskRegister[[#This Row],[Risk Status]]="Closed",RiskRegister[[#This Row],[Residual-I-L-Combo]],RiskRegister[[#This Row],[Inherent-I-L-Combo]])</f>
        <v>-- Select Impact ----- Select Likelihood --</v>
      </c>
      <c r="AP578" s="22" t="str">
        <f t="shared" si="17"/>
        <v>-- Error --</v>
      </c>
    </row>
    <row r="579" spans="1:42" s="18" customFormat="1" ht="64" x14ac:dyDescent="0.2">
      <c r="A579" s="18">
        <v>576</v>
      </c>
      <c r="G579" s="18" t="s">
        <v>87</v>
      </c>
      <c r="I579" s="18" t="s">
        <v>85</v>
      </c>
      <c r="L579" s="18" t="s">
        <v>112</v>
      </c>
      <c r="M579" s="19" t="str">
        <f>VLOOKUP(RiskRegister[[#This Row],[Inherent Impact Level]],'Rating factors'!$F$4:$G$9,2,FALSE)</f>
        <v>--- Error ---</v>
      </c>
      <c r="N579" s="18" t="s">
        <v>89</v>
      </c>
      <c r="O579" s="19" t="str">
        <f>VLOOKUP(RiskRegister[[#This Row],[Inherent Likelihood Level]],'Rating factors'!$F$16:$G$21,2,FALSE)</f>
        <v>--- Error ---</v>
      </c>
      <c r="P579" s="19" t="str">
        <f>IFERROR(VLOOKUP(RiskRegister[[#This Row],[Inherent Risk Rating]],'Rating factors'!$F$30:$G$44,2,FALSE),"-- Error --")</f>
        <v>-- Error --</v>
      </c>
      <c r="Q579" s="19" t="str">
        <f>IFERROR(RiskRegister[[#This Row],[Inherent Impact Rating]]*RiskRegister[[#This Row],[Inherent Likelihood Rating]],"-- Error --")</f>
        <v>-- Error --</v>
      </c>
      <c r="R579" s="18" t="s">
        <v>111</v>
      </c>
      <c r="T579" s="18" t="s">
        <v>112</v>
      </c>
      <c r="U579" s="19" t="str">
        <f>VLOOKUP(RiskRegister[[#This Row],[Residual Impact Level]],'Rating factors'!$F$4:$G$9,2,FALSE)</f>
        <v>--- Error ---</v>
      </c>
      <c r="V579" s="18" t="s">
        <v>89</v>
      </c>
      <c r="W579" s="19" t="str">
        <f>VLOOKUP(RiskRegister[[#This Row],[Residual Likelihood Level]],'Rating factors'!$F$16:$G$21,2,FALSE)</f>
        <v>--- Error ---</v>
      </c>
      <c r="X579" s="19" t="str">
        <f>IFERROR(VLOOKUP(RiskRegister[[#This Row],[Residual Risk Rating]],'Rating factors'!$F$30:$G$44,2,FALSE),"-- Error --")</f>
        <v>-- Error --</v>
      </c>
      <c r="Y579" s="19" t="str">
        <f>IFERROR(RiskRegister[[#This Row],[Residual Impact Rating]]*RiskRegister[[#This Row],[Residual Likelihood Rating]],"-- Error --")</f>
        <v>-- Error --</v>
      </c>
      <c r="Z579" s="18" t="s">
        <v>113</v>
      </c>
      <c r="AB579" s="61"/>
      <c r="AD579" s="22" t="str">
        <f ca="1">IF(ISBLANK(RiskRegister[[#This Row],[Risk Due Date]]), "Missing Risk Due Date", IF(RiskRegister[[#This Row],[Risk Due Date]] &lt; TODAY(), "Overdue", "Not Overdue"))</f>
        <v>Missing Risk Due Date</v>
      </c>
      <c r="AF579" s="22" t="str">
        <f>IF(ISBLANK(RiskRegister[[#This Row],[Risk Due Date]]), "Missing Risk Due Date", TEXT(RiskRegister[[#This Row],[Risk Due Date]], "YYYY-MM"))</f>
        <v>Missing Risk Due Date</v>
      </c>
      <c r="AG579" s="22" t="str">
        <f>IF(RiskRegister[[#This Row],[Created Date]]="","Created Date missing",(TEXT(RiskRegister[[#This Row],[Created Date]],"mmm") &amp; "-" &amp; YEAR(RiskRegister[[#This Row],[Created Date]])))</f>
        <v>Created Date missing</v>
      </c>
      <c r="AH579" s="79">
        <f>IF(RiskRegister[[#This Row],[Risk Status]]="Closed",RiskRegister[[#This Row],[Risk Close Date]],RiskRegister[[#This Row],[Risk Due Date]])</f>
        <v>0</v>
      </c>
      <c r="AI579" s="79">
        <f>IF(RiskRegister[[#This Row],[Risk-Change-Date]]=0,DATE(2030,1,1),RiskRegister[[#This Row],[Risk-Change-Date]])</f>
        <v>47484</v>
      </c>
      <c r="AJ579" s="22" t="str">
        <f>RiskRegister[[#This Row],[Inherent Impact Level]]&amp;"-"&amp;RiskRegister[[#This Row],[Inherent Likelihood Level]]</f>
        <v>-- Select Impact ----- Select Likelihood --</v>
      </c>
      <c r="AK579" s="22" t="str">
        <f>RiskRegister[[#This Row],[Residual Impact Level]]&amp;"-"&amp;RiskRegister[[#This Row],[Residual Likelihood Level]]</f>
        <v>-- Select Impact ----- Select Likelihood --</v>
      </c>
      <c r="AL579" s="22" t="str">
        <f t="shared" si="16"/>
        <v>Error</v>
      </c>
      <c r="AM579" s="22" t="str">
        <f>IF(RiskRegister[[#This Row],[Risk Status]]="Closed",RiskRegister[[#This Row],[Residual Impact Level]],RiskRegister[[#This Row],[Inherent Impact Level]])</f>
        <v>-- Select Impact --</v>
      </c>
      <c r="AN579" s="22" t="str">
        <f>IF(RiskRegister[[#This Row],[Risk Status]]="Closed",RiskRegister[[#This Row],[Residual Likelihood Level]],RiskRegister[[#This Row],[Inherent Likelihood Level]])</f>
        <v>-- Select Likelihood --</v>
      </c>
      <c r="AO579" s="22" t="str">
        <f>IF(RiskRegister[[#This Row],[Risk Status]]="Closed",RiskRegister[[#This Row],[Residual-I-L-Combo]],RiskRegister[[#This Row],[Inherent-I-L-Combo]])</f>
        <v>-- Select Impact ----- Select Likelihood --</v>
      </c>
      <c r="AP579" s="22" t="str">
        <f t="shared" si="17"/>
        <v>-- Error --</v>
      </c>
    </row>
    <row r="580" spans="1:42" s="18" customFormat="1" ht="64" x14ac:dyDescent="0.2">
      <c r="A580" s="18">
        <v>577</v>
      </c>
      <c r="G580" s="18" t="s">
        <v>87</v>
      </c>
      <c r="I580" s="18" t="s">
        <v>85</v>
      </c>
      <c r="L580" s="18" t="s">
        <v>112</v>
      </c>
      <c r="M580" s="19" t="str">
        <f>VLOOKUP(RiskRegister[[#This Row],[Inherent Impact Level]],'Rating factors'!$F$4:$G$9,2,FALSE)</f>
        <v>--- Error ---</v>
      </c>
      <c r="N580" s="18" t="s">
        <v>89</v>
      </c>
      <c r="O580" s="19" t="str">
        <f>VLOOKUP(RiskRegister[[#This Row],[Inherent Likelihood Level]],'Rating factors'!$F$16:$G$21,2,FALSE)</f>
        <v>--- Error ---</v>
      </c>
      <c r="P580" s="19" t="str">
        <f>IFERROR(VLOOKUP(RiskRegister[[#This Row],[Inherent Risk Rating]],'Rating factors'!$F$30:$G$44,2,FALSE),"-- Error --")</f>
        <v>-- Error --</v>
      </c>
      <c r="Q580" s="19" t="str">
        <f>IFERROR(RiskRegister[[#This Row],[Inherent Impact Rating]]*RiskRegister[[#This Row],[Inherent Likelihood Rating]],"-- Error --")</f>
        <v>-- Error --</v>
      </c>
      <c r="R580" s="18" t="s">
        <v>111</v>
      </c>
      <c r="T580" s="18" t="s">
        <v>112</v>
      </c>
      <c r="U580" s="19" t="str">
        <f>VLOOKUP(RiskRegister[[#This Row],[Residual Impact Level]],'Rating factors'!$F$4:$G$9,2,FALSE)</f>
        <v>--- Error ---</v>
      </c>
      <c r="V580" s="18" t="s">
        <v>89</v>
      </c>
      <c r="W580" s="19" t="str">
        <f>VLOOKUP(RiskRegister[[#This Row],[Residual Likelihood Level]],'Rating factors'!$F$16:$G$21,2,FALSE)</f>
        <v>--- Error ---</v>
      </c>
      <c r="X580" s="19" t="str">
        <f>IFERROR(VLOOKUP(RiskRegister[[#This Row],[Residual Risk Rating]],'Rating factors'!$F$30:$G$44,2,FALSE),"-- Error --")</f>
        <v>-- Error --</v>
      </c>
      <c r="Y580" s="19" t="str">
        <f>IFERROR(RiskRegister[[#This Row],[Residual Impact Rating]]*RiskRegister[[#This Row],[Residual Likelihood Rating]],"-- Error --")</f>
        <v>-- Error --</v>
      </c>
      <c r="Z580" s="18" t="s">
        <v>113</v>
      </c>
      <c r="AB580" s="61"/>
      <c r="AD580" s="22" t="str">
        <f ca="1">IF(ISBLANK(RiskRegister[[#This Row],[Risk Due Date]]), "Missing Risk Due Date", IF(RiskRegister[[#This Row],[Risk Due Date]] &lt; TODAY(), "Overdue", "Not Overdue"))</f>
        <v>Missing Risk Due Date</v>
      </c>
      <c r="AF580" s="22" t="str">
        <f>IF(ISBLANK(RiskRegister[[#This Row],[Risk Due Date]]), "Missing Risk Due Date", TEXT(RiskRegister[[#This Row],[Risk Due Date]], "YYYY-MM"))</f>
        <v>Missing Risk Due Date</v>
      </c>
      <c r="AG580" s="22" t="str">
        <f>IF(RiskRegister[[#This Row],[Created Date]]="","Created Date missing",(TEXT(RiskRegister[[#This Row],[Created Date]],"mmm") &amp; "-" &amp; YEAR(RiskRegister[[#This Row],[Created Date]])))</f>
        <v>Created Date missing</v>
      </c>
      <c r="AH580" s="79">
        <f>IF(RiskRegister[[#This Row],[Risk Status]]="Closed",RiskRegister[[#This Row],[Risk Close Date]],RiskRegister[[#This Row],[Risk Due Date]])</f>
        <v>0</v>
      </c>
      <c r="AI580" s="79">
        <f>IF(RiskRegister[[#This Row],[Risk-Change-Date]]=0,DATE(2030,1,1),RiskRegister[[#This Row],[Risk-Change-Date]])</f>
        <v>47484</v>
      </c>
      <c r="AJ580" s="22" t="str">
        <f>RiskRegister[[#This Row],[Inherent Impact Level]]&amp;"-"&amp;RiskRegister[[#This Row],[Inherent Likelihood Level]]</f>
        <v>-- Select Impact ----- Select Likelihood --</v>
      </c>
      <c r="AK580" s="22" t="str">
        <f>RiskRegister[[#This Row],[Residual Impact Level]]&amp;"-"&amp;RiskRegister[[#This Row],[Residual Likelihood Level]]</f>
        <v>-- Select Impact ----- Select Likelihood --</v>
      </c>
      <c r="AL580" s="22" t="str">
        <f t="shared" ref="AL580:AL643" si="18">IF(OR(R580="-- Select Risk Response --", Z580="-- Select Risk Status --"), "Error", IF(AND(Z580="Closed", R580="Mitigate"), "Yes", "No"))</f>
        <v>Error</v>
      </c>
      <c r="AM580" s="22" t="str">
        <f>IF(RiskRegister[[#This Row],[Risk Status]]="Closed",RiskRegister[[#This Row],[Residual Impact Level]],RiskRegister[[#This Row],[Inherent Impact Level]])</f>
        <v>-- Select Impact --</v>
      </c>
      <c r="AN580" s="22" t="str">
        <f>IF(RiskRegister[[#This Row],[Risk Status]]="Closed",RiskRegister[[#This Row],[Residual Likelihood Level]],RiskRegister[[#This Row],[Inherent Likelihood Level]])</f>
        <v>-- Select Likelihood --</v>
      </c>
      <c r="AO580" s="22" t="str">
        <f>IF(RiskRegister[[#This Row],[Risk Status]]="Closed",RiskRegister[[#This Row],[Residual-I-L-Combo]],RiskRegister[[#This Row],[Inherent-I-L-Combo]])</f>
        <v>-- Select Impact ----- Select Likelihood --</v>
      </c>
      <c r="AP580" s="22" t="str">
        <f t="shared" ref="AP580:AP643" si="19">IF(Z580="Closed", X580, P580)</f>
        <v>-- Error --</v>
      </c>
    </row>
    <row r="581" spans="1:42" s="18" customFormat="1" ht="64" x14ac:dyDescent="0.2">
      <c r="A581" s="18">
        <v>578</v>
      </c>
      <c r="G581" s="18" t="s">
        <v>87</v>
      </c>
      <c r="I581" s="18" t="s">
        <v>85</v>
      </c>
      <c r="L581" s="18" t="s">
        <v>112</v>
      </c>
      <c r="M581" s="19" t="str">
        <f>VLOOKUP(RiskRegister[[#This Row],[Inherent Impact Level]],'Rating factors'!$F$4:$G$9,2,FALSE)</f>
        <v>--- Error ---</v>
      </c>
      <c r="N581" s="18" t="s">
        <v>89</v>
      </c>
      <c r="O581" s="19" t="str">
        <f>VLOOKUP(RiskRegister[[#This Row],[Inherent Likelihood Level]],'Rating factors'!$F$16:$G$21,2,FALSE)</f>
        <v>--- Error ---</v>
      </c>
      <c r="P581" s="19" t="str">
        <f>IFERROR(VLOOKUP(RiskRegister[[#This Row],[Inherent Risk Rating]],'Rating factors'!$F$30:$G$44,2,FALSE),"-- Error --")</f>
        <v>-- Error --</v>
      </c>
      <c r="Q581" s="19" t="str">
        <f>IFERROR(RiskRegister[[#This Row],[Inherent Impact Rating]]*RiskRegister[[#This Row],[Inherent Likelihood Rating]],"-- Error --")</f>
        <v>-- Error --</v>
      </c>
      <c r="R581" s="18" t="s">
        <v>111</v>
      </c>
      <c r="T581" s="18" t="s">
        <v>112</v>
      </c>
      <c r="U581" s="19" t="str">
        <f>VLOOKUP(RiskRegister[[#This Row],[Residual Impact Level]],'Rating factors'!$F$4:$G$9,2,FALSE)</f>
        <v>--- Error ---</v>
      </c>
      <c r="V581" s="18" t="s">
        <v>89</v>
      </c>
      <c r="W581" s="19" t="str">
        <f>VLOOKUP(RiskRegister[[#This Row],[Residual Likelihood Level]],'Rating factors'!$F$16:$G$21,2,FALSE)</f>
        <v>--- Error ---</v>
      </c>
      <c r="X581" s="19" t="str">
        <f>IFERROR(VLOOKUP(RiskRegister[[#This Row],[Residual Risk Rating]],'Rating factors'!$F$30:$G$44,2,FALSE),"-- Error --")</f>
        <v>-- Error --</v>
      </c>
      <c r="Y581" s="19" t="str">
        <f>IFERROR(RiskRegister[[#This Row],[Residual Impact Rating]]*RiskRegister[[#This Row],[Residual Likelihood Rating]],"-- Error --")</f>
        <v>-- Error --</v>
      </c>
      <c r="Z581" s="18" t="s">
        <v>113</v>
      </c>
      <c r="AB581" s="61"/>
      <c r="AD581" s="22" t="str">
        <f ca="1">IF(ISBLANK(RiskRegister[[#This Row],[Risk Due Date]]), "Missing Risk Due Date", IF(RiskRegister[[#This Row],[Risk Due Date]] &lt; TODAY(), "Overdue", "Not Overdue"))</f>
        <v>Missing Risk Due Date</v>
      </c>
      <c r="AF581" s="22" t="str">
        <f>IF(ISBLANK(RiskRegister[[#This Row],[Risk Due Date]]), "Missing Risk Due Date", TEXT(RiskRegister[[#This Row],[Risk Due Date]], "YYYY-MM"))</f>
        <v>Missing Risk Due Date</v>
      </c>
      <c r="AG581" s="22" t="str">
        <f>IF(RiskRegister[[#This Row],[Created Date]]="","Created Date missing",(TEXT(RiskRegister[[#This Row],[Created Date]],"mmm") &amp; "-" &amp; YEAR(RiskRegister[[#This Row],[Created Date]])))</f>
        <v>Created Date missing</v>
      </c>
      <c r="AH581" s="79">
        <f>IF(RiskRegister[[#This Row],[Risk Status]]="Closed",RiskRegister[[#This Row],[Risk Close Date]],RiskRegister[[#This Row],[Risk Due Date]])</f>
        <v>0</v>
      </c>
      <c r="AI581" s="79">
        <f>IF(RiskRegister[[#This Row],[Risk-Change-Date]]=0,DATE(2030,1,1),RiskRegister[[#This Row],[Risk-Change-Date]])</f>
        <v>47484</v>
      </c>
      <c r="AJ581" s="22" t="str">
        <f>RiskRegister[[#This Row],[Inherent Impact Level]]&amp;"-"&amp;RiskRegister[[#This Row],[Inherent Likelihood Level]]</f>
        <v>-- Select Impact ----- Select Likelihood --</v>
      </c>
      <c r="AK581" s="22" t="str">
        <f>RiskRegister[[#This Row],[Residual Impact Level]]&amp;"-"&amp;RiskRegister[[#This Row],[Residual Likelihood Level]]</f>
        <v>-- Select Impact ----- Select Likelihood --</v>
      </c>
      <c r="AL581" s="22" t="str">
        <f t="shared" si="18"/>
        <v>Error</v>
      </c>
      <c r="AM581" s="22" t="str">
        <f>IF(RiskRegister[[#This Row],[Risk Status]]="Closed",RiskRegister[[#This Row],[Residual Impact Level]],RiskRegister[[#This Row],[Inherent Impact Level]])</f>
        <v>-- Select Impact --</v>
      </c>
      <c r="AN581" s="22" t="str">
        <f>IF(RiskRegister[[#This Row],[Risk Status]]="Closed",RiskRegister[[#This Row],[Residual Likelihood Level]],RiskRegister[[#This Row],[Inherent Likelihood Level]])</f>
        <v>-- Select Likelihood --</v>
      </c>
      <c r="AO581" s="22" t="str">
        <f>IF(RiskRegister[[#This Row],[Risk Status]]="Closed",RiskRegister[[#This Row],[Residual-I-L-Combo]],RiskRegister[[#This Row],[Inherent-I-L-Combo]])</f>
        <v>-- Select Impact ----- Select Likelihood --</v>
      </c>
      <c r="AP581" s="22" t="str">
        <f t="shared" si="19"/>
        <v>-- Error --</v>
      </c>
    </row>
    <row r="582" spans="1:42" s="18" customFormat="1" ht="64" x14ac:dyDescent="0.2">
      <c r="A582" s="18">
        <v>579</v>
      </c>
      <c r="G582" s="18" t="s">
        <v>87</v>
      </c>
      <c r="I582" s="18" t="s">
        <v>85</v>
      </c>
      <c r="L582" s="18" t="s">
        <v>112</v>
      </c>
      <c r="M582" s="19" t="str">
        <f>VLOOKUP(RiskRegister[[#This Row],[Inherent Impact Level]],'Rating factors'!$F$4:$G$9,2,FALSE)</f>
        <v>--- Error ---</v>
      </c>
      <c r="N582" s="18" t="s">
        <v>89</v>
      </c>
      <c r="O582" s="19" t="str">
        <f>VLOOKUP(RiskRegister[[#This Row],[Inherent Likelihood Level]],'Rating factors'!$F$16:$G$21,2,FALSE)</f>
        <v>--- Error ---</v>
      </c>
      <c r="P582" s="19" t="str">
        <f>IFERROR(VLOOKUP(RiskRegister[[#This Row],[Inherent Risk Rating]],'Rating factors'!$F$30:$G$44,2,FALSE),"-- Error --")</f>
        <v>-- Error --</v>
      </c>
      <c r="Q582" s="19" t="str">
        <f>IFERROR(RiskRegister[[#This Row],[Inherent Impact Rating]]*RiskRegister[[#This Row],[Inherent Likelihood Rating]],"-- Error --")</f>
        <v>-- Error --</v>
      </c>
      <c r="R582" s="18" t="s">
        <v>111</v>
      </c>
      <c r="T582" s="18" t="s">
        <v>112</v>
      </c>
      <c r="U582" s="19" t="str">
        <f>VLOOKUP(RiskRegister[[#This Row],[Residual Impact Level]],'Rating factors'!$F$4:$G$9,2,FALSE)</f>
        <v>--- Error ---</v>
      </c>
      <c r="V582" s="18" t="s">
        <v>89</v>
      </c>
      <c r="W582" s="19" t="str">
        <f>VLOOKUP(RiskRegister[[#This Row],[Residual Likelihood Level]],'Rating factors'!$F$16:$G$21,2,FALSE)</f>
        <v>--- Error ---</v>
      </c>
      <c r="X582" s="19" t="str">
        <f>IFERROR(VLOOKUP(RiskRegister[[#This Row],[Residual Risk Rating]],'Rating factors'!$F$30:$G$44,2,FALSE),"-- Error --")</f>
        <v>-- Error --</v>
      </c>
      <c r="Y582" s="19" t="str">
        <f>IFERROR(RiskRegister[[#This Row],[Residual Impact Rating]]*RiskRegister[[#This Row],[Residual Likelihood Rating]],"-- Error --")</f>
        <v>-- Error --</v>
      </c>
      <c r="Z582" s="18" t="s">
        <v>113</v>
      </c>
      <c r="AB582" s="61"/>
      <c r="AD582" s="22" t="str">
        <f ca="1">IF(ISBLANK(RiskRegister[[#This Row],[Risk Due Date]]), "Missing Risk Due Date", IF(RiskRegister[[#This Row],[Risk Due Date]] &lt; TODAY(), "Overdue", "Not Overdue"))</f>
        <v>Missing Risk Due Date</v>
      </c>
      <c r="AF582" s="22" t="str">
        <f>IF(ISBLANK(RiskRegister[[#This Row],[Risk Due Date]]), "Missing Risk Due Date", TEXT(RiskRegister[[#This Row],[Risk Due Date]], "YYYY-MM"))</f>
        <v>Missing Risk Due Date</v>
      </c>
      <c r="AG582" s="22" t="str">
        <f>IF(RiskRegister[[#This Row],[Created Date]]="","Created Date missing",(TEXT(RiskRegister[[#This Row],[Created Date]],"mmm") &amp; "-" &amp; YEAR(RiskRegister[[#This Row],[Created Date]])))</f>
        <v>Created Date missing</v>
      </c>
      <c r="AH582" s="79">
        <f>IF(RiskRegister[[#This Row],[Risk Status]]="Closed",RiskRegister[[#This Row],[Risk Close Date]],RiskRegister[[#This Row],[Risk Due Date]])</f>
        <v>0</v>
      </c>
      <c r="AI582" s="79">
        <f>IF(RiskRegister[[#This Row],[Risk-Change-Date]]=0,DATE(2030,1,1),RiskRegister[[#This Row],[Risk-Change-Date]])</f>
        <v>47484</v>
      </c>
      <c r="AJ582" s="22" t="str">
        <f>RiskRegister[[#This Row],[Inherent Impact Level]]&amp;"-"&amp;RiskRegister[[#This Row],[Inherent Likelihood Level]]</f>
        <v>-- Select Impact ----- Select Likelihood --</v>
      </c>
      <c r="AK582" s="22" t="str">
        <f>RiskRegister[[#This Row],[Residual Impact Level]]&amp;"-"&amp;RiskRegister[[#This Row],[Residual Likelihood Level]]</f>
        <v>-- Select Impact ----- Select Likelihood --</v>
      </c>
      <c r="AL582" s="22" t="str">
        <f t="shared" si="18"/>
        <v>Error</v>
      </c>
      <c r="AM582" s="22" t="str">
        <f>IF(RiskRegister[[#This Row],[Risk Status]]="Closed",RiskRegister[[#This Row],[Residual Impact Level]],RiskRegister[[#This Row],[Inherent Impact Level]])</f>
        <v>-- Select Impact --</v>
      </c>
      <c r="AN582" s="22" t="str">
        <f>IF(RiskRegister[[#This Row],[Risk Status]]="Closed",RiskRegister[[#This Row],[Residual Likelihood Level]],RiskRegister[[#This Row],[Inherent Likelihood Level]])</f>
        <v>-- Select Likelihood --</v>
      </c>
      <c r="AO582" s="22" t="str">
        <f>IF(RiskRegister[[#This Row],[Risk Status]]="Closed",RiskRegister[[#This Row],[Residual-I-L-Combo]],RiskRegister[[#This Row],[Inherent-I-L-Combo]])</f>
        <v>-- Select Impact ----- Select Likelihood --</v>
      </c>
      <c r="AP582" s="22" t="str">
        <f t="shared" si="19"/>
        <v>-- Error --</v>
      </c>
    </row>
    <row r="583" spans="1:42" s="18" customFormat="1" ht="64" x14ac:dyDescent="0.2">
      <c r="A583" s="18">
        <v>580</v>
      </c>
      <c r="G583" s="18" t="s">
        <v>87</v>
      </c>
      <c r="I583" s="18" t="s">
        <v>85</v>
      </c>
      <c r="L583" s="18" t="s">
        <v>112</v>
      </c>
      <c r="M583" s="19" t="str">
        <f>VLOOKUP(RiskRegister[[#This Row],[Inherent Impact Level]],'Rating factors'!$F$4:$G$9,2,FALSE)</f>
        <v>--- Error ---</v>
      </c>
      <c r="N583" s="18" t="s">
        <v>89</v>
      </c>
      <c r="O583" s="19" t="str">
        <f>VLOOKUP(RiskRegister[[#This Row],[Inherent Likelihood Level]],'Rating factors'!$F$16:$G$21,2,FALSE)</f>
        <v>--- Error ---</v>
      </c>
      <c r="P583" s="19" t="str">
        <f>IFERROR(VLOOKUP(RiskRegister[[#This Row],[Inherent Risk Rating]],'Rating factors'!$F$30:$G$44,2,FALSE),"-- Error --")</f>
        <v>-- Error --</v>
      </c>
      <c r="Q583" s="19" t="str">
        <f>IFERROR(RiskRegister[[#This Row],[Inherent Impact Rating]]*RiskRegister[[#This Row],[Inherent Likelihood Rating]],"-- Error --")</f>
        <v>-- Error --</v>
      </c>
      <c r="R583" s="18" t="s">
        <v>111</v>
      </c>
      <c r="T583" s="18" t="s">
        <v>112</v>
      </c>
      <c r="U583" s="19" t="str">
        <f>VLOOKUP(RiskRegister[[#This Row],[Residual Impact Level]],'Rating factors'!$F$4:$G$9,2,FALSE)</f>
        <v>--- Error ---</v>
      </c>
      <c r="V583" s="18" t="s">
        <v>89</v>
      </c>
      <c r="W583" s="19" t="str">
        <f>VLOOKUP(RiskRegister[[#This Row],[Residual Likelihood Level]],'Rating factors'!$F$16:$G$21,2,FALSE)</f>
        <v>--- Error ---</v>
      </c>
      <c r="X583" s="19" t="str">
        <f>IFERROR(VLOOKUP(RiskRegister[[#This Row],[Residual Risk Rating]],'Rating factors'!$F$30:$G$44,2,FALSE),"-- Error --")</f>
        <v>-- Error --</v>
      </c>
      <c r="Y583" s="19" t="str">
        <f>IFERROR(RiskRegister[[#This Row],[Residual Impact Rating]]*RiskRegister[[#This Row],[Residual Likelihood Rating]],"-- Error --")</f>
        <v>-- Error --</v>
      </c>
      <c r="Z583" s="18" t="s">
        <v>113</v>
      </c>
      <c r="AB583" s="61"/>
      <c r="AD583" s="22" t="str">
        <f ca="1">IF(ISBLANK(RiskRegister[[#This Row],[Risk Due Date]]), "Missing Risk Due Date", IF(RiskRegister[[#This Row],[Risk Due Date]] &lt; TODAY(), "Overdue", "Not Overdue"))</f>
        <v>Missing Risk Due Date</v>
      </c>
      <c r="AF583" s="22" t="str">
        <f>IF(ISBLANK(RiskRegister[[#This Row],[Risk Due Date]]), "Missing Risk Due Date", TEXT(RiskRegister[[#This Row],[Risk Due Date]], "YYYY-MM"))</f>
        <v>Missing Risk Due Date</v>
      </c>
      <c r="AG583" s="22" t="str">
        <f>IF(RiskRegister[[#This Row],[Created Date]]="","Created Date missing",(TEXT(RiskRegister[[#This Row],[Created Date]],"mmm") &amp; "-" &amp; YEAR(RiskRegister[[#This Row],[Created Date]])))</f>
        <v>Created Date missing</v>
      </c>
      <c r="AH583" s="79">
        <f>IF(RiskRegister[[#This Row],[Risk Status]]="Closed",RiskRegister[[#This Row],[Risk Close Date]],RiskRegister[[#This Row],[Risk Due Date]])</f>
        <v>0</v>
      </c>
      <c r="AI583" s="79">
        <f>IF(RiskRegister[[#This Row],[Risk-Change-Date]]=0,DATE(2030,1,1),RiskRegister[[#This Row],[Risk-Change-Date]])</f>
        <v>47484</v>
      </c>
      <c r="AJ583" s="22" t="str">
        <f>RiskRegister[[#This Row],[Inherent Impact Level]]&amp;"-"&amp;RiskRegister[[#This Row],[Inherent Likelihood Level]]</f>
        <v>-- Select Impact ----- Select Likelihood --</v>
      </c>
      <c r="AK583" s="22" t="str">
        <f>RiskRegister[[#This Row],[Residual Impact Level]]&amp;"-"&amp;RiskRegister[[#This Row],[Residual Likelihood Level]]</f>
        <v>-- Select Impact ----- Select Likelihood --</v>
      </c>
      <c r="AL583" s="22" t="str">
        <f t="shared" si="18"/>
        <v>Error</v>
      </c>
      <c r="AM583" s="22" t="str">
        <f>IF(RiskRegister[[#This Row],[Risk Status]]="Closed",RiskRegister[[#This Row],[Residual Impact Level]],RiskRegister[[#This Row],[Inherent Impact Level]])</f>
        <v>-- Select Impact --</v>
      </c>
      <c r="AN583" s="22" t="str">
        <f>IF(RiskRegister[[#This Row],[Risk Status]]="Closed",RiskRegister[[#This Row],[Residual Likelihood Level]],RiskRegister[[#This Row],[Inherent Likelihood Level]])</f>
        <v>-- Select Likelihood --</v>
      </c>
      <c r="AO583" s="22" t="str">
        <f>IF(RiskRegister[[#This Row],[Risk Status]]="Closed",RiskRegister[[#This Row],[Residual-I-L-Combo]],RiskRegister[[#This Row],[Inherent-I-L-Combo]])</f>
        <v>-- Select Impact ----- Select Likelihood --</v>
      </c>
      <c r="AP583" s="22" t="str">
        <f t="shared" si="19"/>
        <v>-- Error --</v>
      </c>
    </row>
    <row r="584" spans="1:42" s="18" customFormat="1" ht="64" x14ac:dyDescent="0.2">
      <c r="A584" s="18">
        <v>581</v>
      </c>
      <c r="G584" s="18" t="s">
        <v>87</v>
      </c>
      <c r="I584" s="18" t="s">
        <v>85</v>
      </c>
      <c r="L584" s="18" t="s">
        <v>112</v>
      </c>
      <c r="M584" s="19" t="str">
        <f>VLOOKUP(RiskRegister[[#This Row],[Inherent Impact Level]],'Rating factors'!$F$4:$G$9,2,FALSE)</f>
        <v>--- Error ---</v>
      </c>
      <c r="N584" s="18" t="s">
        <v>89</v>
      </c>
      <c r="O584" s="19" t="str">
        <f>VLOOKUP(RiskRegister[[#This Row],[Inherent Likelihood Level]],'Rating factors'!$F$16:$G$21,2,FALSE)</f>
        <v>--- Error ---</v>
      </c>
      <c r="P584" s="19" t="str">
        <f>IFERROR(VLOOKUP(RiskRegister[[#This Row],[Inherent Risk Rating]],'Rating factors'!$F$30:$G$44,2,FALSE),"-- Error --")</f>
        <v>-- Error --</v>
      </c>
      <c r="Q584" s="19" t="str">
        <f>IFERROR(RiskRegister[[#This Row],[Inherent Impact Rating]]*RiskRegister[[#This Row],[Inherent Likelihood Rating]],"-- Error --")</f>
        <v>-- Error --</v>
      </c>
      <c r="R584" s="18" t="s">
        <v>111</v>
      </c>
      <c r="T584" s="18" t="s">
        <v>112</v>
      </c>
      <c r="U584" s="19" t="str">
        <f>VLOOKUP(RiskRegister[[#This Row],[Residual Impact Level]],'Rating factors'!$F$4:$G$9,2,FALSE)</f>
        <v>--- Error ---</v>
      </c>
      <c r="V584" s="18" t="s">
        <v>89</v>
      </c>
      <c r="W584" s="19" t="str">
        <f>VLOOKUP(RiskRegister[[#This Row],[Residual Likelihood Level]],'Rating factors'!$F$16:$G$21,2,FALSE)</f>
        <v>--- Error ---</v>
      </c>
      <c r="X584" s="19" t="str">
        <f>IFERROR(VLOOKUP(RiskRegister[[#This Row],[Residual Risk Rating]],'Rating factors'!$F$30:$G$44,2,FALSE),"-- Error --")</f>
        <v>-- Error --</v>
      </c>
      <c r="Y584" s="19" t="str">
        <f>IFERROR(RiskRegister[[#This Row],[Residual Impact Rating]]*RiskRegister[[#This Row],[Residual Likelihood Rating]],"-- Error --")</f>
        <v>-- Error --</v>
      </c>
      <c r="Z584" s="18" t="s">
        <v>113</v>
      </c>
      <c r="AB584" s="61"/>
      <c r="AD584" s="22" t="str">
        <f ca="1">IF(ISBLANK(RiskRegister[[#This Row],[Risk Due Date]]), "Missing Risk Due Date", IF(RiskRegister[[#This Row],[Risk Due Date]] &lt; TODAY(), "Overdue", "Not Overdue"))</f>
        <v>Missing Risk Due Date</v>
      </c>
      <c r="AF584" s="22" t="str">
        <f>IF(ISBLANK(RiskRegister[[#This Row],[Risk Due Date]]), "Missing Risk Due Date", TEXT(RiskRegister[[#This Row],[Risk Due Date]], "YYYY-MM"))</f>
        <v>Missing Risk Due Date</v>
      </c>
      <c r="AG584" s="22" t="str">
        <f>IF(RiskRegister[[#This Row],[Created Date]]="","Created Date missing",(TEXT(RiskRegister[[#This Row],[Created Date]],"mmm") &amp; "-" &amp; YEAR(RiskRegister[[#This Row],[Created Date]])))</f>
        <v>Created Date missing</v>
      </c>
      <c r="AH584" s="79">
        <f>IF(RiskRegister[[#This Row],[Risk Status]]="Closed",RiskRegister[[#This Row],[Risk Close Date]],RiskRegister[[#This Row],[Risk Due Date]])</f>
        <v>0</v>
      </c>
      <c r="AI584" s="79">
        <f>IF(RiskRegister[[#This Row],[Risk-Change-Date]]=0,DATE(2030,1,1),RiskRegister[[#This Row],[Risk-Change-Date]])</f>
        <v>47484</v>
      </c>
      <c r="AJ584" s="22" t="str">
        <f>RiskRegister[[#This Row],[Inherent Impact Level]]&amp;"-"&amp;RiskRegister[[#This Row],[Inherent Likelihood Level]]</f>
        <v>-- Select Impact ----- Select Likelihood --</v>
      </c>
      <c r="AK584" s="22" t="str">
        <f>RiskRegister[[#This Row],[Residual Impact Level]]&amp;"-"&amp;RiskRegister[[#This Row],[Residual Likelihood Level]]</f>
        <v>-- Select Impact ----- Select Likelihood --</v>
      </c>
      <c r="AL584" s="22" t="str">
        <f t="shared" si="18"/>
        <v>Error</v>
      </c>
      <c r="AM584" s="22" t="str">
        <f>IF(RiskRegister[[#This Row],[Risk Status]]="Closed",RiskRegister[[#This Row],[Residual Impact Level]],RiskRegister[[#This Row],[Inherent Impact Level]])</f>
        <v>-- Select Impact --</v>
      </c>
      <c r="AN584" s="22" t="str">
        <f>IF(RiskRegister[[#This Row],[Risk Status]]="Closed",RiskRegister[[#This Row],[Residual Likelihood Level]],RiskRegister[[#This Row],[Inherent Likelihood Level]])</f>
        <v>-- Select Likelihood --</v>
      </c>
      <c r="AO584" s="22" t="str">
        <f>IF(RiskRegister[[#This Row],[Risk Status]]="Closed",RiskRegister[[#This Row],[Residual-I-L-Combo]],RiskRegister[[#This Row],[Inherent-I-L-Combo]])</f>
        <v>-- Select Impact ----- Select Likelihood --</v>
      </c>
      <c r="AP584" s="22" t="str">
        <f t="shared" si="19"/>
        <v>-- Error --</v>
      </c>
    </row>
    <row r="585" spans="1:42" s="18" customFormat="1" ht="64" x14ac:dyDescent="0.2">
      <c r="A585" s="18">
        <v>582</v>
      </c>
      <c r="G585" s="18" t="s">
        <v>87</v>
      </c>
      <c r="I585" s="18" t="s">
        <v>85</v>
      </c>
      <c r="L585" s="18" t="s">
        <v>112</v>
      </c>
      <c r="M585" s="19" t="str">
        <f>VLOOKUP(RiskRegister[[#This Row],[Inherent Impact Level]],'Rating factors'!$F$4:$G$9,2,FALSE)</f>
        <v>--- Error ---</v>
      </c>
      <c r="N585" s="18" t="s">
        <v>89</v>
      </c>
      <c r="O585" s="19" t="str">
        <f>VLOOKUP(RiskRegister[[#This Row],[Inherent Likelihood Level]],'Rating factors'!$F$16:$G$21,2,FALSE)</f>
        <v>--- Error ---</v>
      </c>
      <c r="P585" s="19" t="str">
        <f>IFERROR(VLOOKUP(RiskRegister[[#This Row],[Inherent Risk Rating]],'Rating factors'!$F$30:$G$44,2,FALSE),"-- Error --")</f>
        <v>-- Error --</v>
      </c>
      <c r="Q585" s="19" t="str">
        <f>IFERROR(RiskRegister[[#This Row],[Inherent Impact Rating]]*RiskRegister[[#This Row],[Inherent Likelihood Rating]],"-- Error --")</f>
        <v>-- Error --</v>
      </c>
      <c r="R585" s="18" t="s">
        <v>111</v>
      </c>
      <c r="T585" s="18" t="s">
        <v>112</v>
      </c>
      <c r="U585" s="19" t="str">
        <f>VLOOKUP(RiskRegister[[#This Row],[Residual Impact Level]],'Rating factors'!$F$4:$G$9,2,FALSE)</f>
        <v>--- Error ---</v>
      </c>
      <c r="V585" s="18" t="s">
        <v>89</v>
      </c>
      <c r="W585" s="19" t="str">
        <f>VLOOKUP(RiskRegister[[#This Row],[Residual Likelihood Level]],'Rating factors'!$F$16:$G$21,2,FALSE)</f>
        <v>--- Error ---</v>
      </c>
      <c r="X585" s="19" t="str">
        <f>IFERROR(VLOOKUP(RiskRegister[[#This Row],[Residual Risk Rating]],'Rating factors'!$F$30:$G$44,2,FALSE),"-- Error --")</f>
        <v>-- Error --</v>
      </c>
      <c r="Y585" s="19" t="str">
        <f>IFERROR(RiskRegister[[#This Row],[Residual Impact Rating]]*RiskRegister[[#This Row],[Residual Likelihood Rating]],"-- Error --")</f>
        <v>-- Error --</v>
      </c>
      <c r="Z585" s="18" t="s">
        <v>113</v>
      </c>
      <c r="AB585" s="61"/>
      <c r="AD585" s="22" t="str">
        <f ca="1">IF(ISBLANK(RiskRegister[[#This Row],[Risk Due Date]]), "Missing Risk Due Date", IF(RiskRegister[[#This Row],[Risk Due Date]] &lt; TODAY(), "Overdue", "Not Overdue"))</f>
        <v>Missing Risk Due Date</v>
      </c>
      <c r="AF585" s="22" t="str">
        <f>IF(ISBLANK(RiskRegister[[#This Row],[Risk Due Date]]), "Missing Risk Due Date", TEXT(RiskRegister[[#This Row],[Risk Due Date]], "YYYY-MM"))</f>
        <v>Missing Risk Due Date</v>
      </c>
      <c r="AG585" s="22" t="str">
        <f>IF(RiskRegister[[#This Row],[Created Date]]="","Created Date missing",(TEXT(RiskRegister[[#This Row],[Created Date]],"mmm") &amp; "-" &amp; YEAR(RiskRegister[[#This Row],[Created Date]])))</f>
        <v>Created Date missing</v>
      </c>
      <c r="AH585" s="79">
        <f>IF(RiskRegister[[#This Row],[Risk Status]]="Closed",RiskRegister[[#This Row],[Risk Close Date]],RiskRegister[[#This Row],[Risk Due Date]])</f>
        <v>0</v>
      </c>
      <c r="AI585" s="79">
        <f>IF(RiskRegister[[#This Row],[Risk-Change-Date]]=0,DATE(2030,1,1),RiskRegister[[#This Row],[Risk-Change-Date]])</f>
        <v>47484</v>
      </c>
      <c r="AJ585" s="22" t="str">
        <f>RiskRegister[[#This Row],[Inherent Impact Level]]&amp;"-"&amp;RiskRegister[[#This Row],[Inherent Likelihood Level]]</f>
        <v>-- Select Impact ----- Select Likelihood --</v>
      </c>
      <c r="AK585" s="22" t="str">
        <f>RiskRegister[[#This Row],[Residual Impact Level]]&amp;"-"&amp;RiskRegister[[#This Row],[Residual Likelihood Level]]</f>
        <v>-- Select Impact ----- Select Likelihood --</v>
      </c>
      <c r="AL585" s="22" t="str">
        <f t="shared" si="18"/>
        <v>Error</v>
      </c>
      <c r="AM585" s="22" t="str">
        <f>IF(RiskRegister[[#This Row],[Risk Status]]="Closed",RiskRegister[[#This Row],[Residual Impact Level]],RiskRegister[[#This Row],[Inherent Impact Level]])</f>
        <v>-- Select Impact --</v>
      </c>
      <c r="AN585" s="22" t="str">
        <f>IF(RiskRegister[[#This Row],[Risk Status]]="Closed",RiskRegister[[#This Row],[Residual Likelihood Level]],RiskRegister[[#This Row],[Inherent Likelihood Level]])</f>
        <v>-- Select Likelihood --</v>
      </c>
      <c r="AO585" s="22" t="str">
        <f>IF(RiskRegister[[#This Row],[Risk Status]]="Closed",RiskRegister[[#This Row],[Residual-I-L-Combo]],RiskRegister[[#This Row],[Inherent-I-L-Combo]])</f>
        <v>-- Select Impact ----- Select Likelihood --</v>
      </c>
      <c r="AP585" s="22" t="str">
        <f t="shared" si="19"/>
        <v>-- Error --</v>
      </c>
    </row>
    <row r="586" spans="1:42" s="18" customFormat="1" ht="64" x14ac:dyDescent="0.2">
      <c r="A586" s="18">
        <v>583</v>
      </c>
      <c r="G586" s="18" t="s">
        <v>87</v>
      </c>
      <c r="I586" s="18" t="s">
        <v>85</v>
      </c>
      <c r="L586" s="18" t="s">
        <v>112</v>
      </c>
      <c r="M586" s="19" t="str">
        <f>VLOOKUP(RiskRegister[[#This Row],[Inherent Impact Level]],'Rating factors'!$F$4:$G$9,2,FALSE)</f>
        <v>--- Error ---</v>
      </c>
      <c r="N586" s="18" t="s">
        <v>89</v>
      </c>
      <c r="O586" s="19" t="str">
        <f>VLOOKUP(RiskRegister[[#This Row],[Inherent Likelihood Level]],'Rating factors'!$F$16:$G$21,2,FALSE)</f>
        <v>--- Error ---</v>
      </c>
      <c r="P586" s="19" t="str">
        <f>IFERROR(VLOOKUP(RiskRegister[[#This Row],[Inherent Risk Rating]],'Rating factors'!$F$30:$G$44,2,FALSE),"-- Error --")</f>
        <v>-- Error --</v>
      </c>
      <c r="Q586" s="19" t="str">
        <f>IFERROR(RiskRegister[[#This Row],[Inherent Impact Rating]]*RiskRegister[[#This Row],[Inherent Likelihood Rating]],"-- Error --")</f>
        <v>-- Error --</v>
      </c>
      <c r="R586" s="18" t="s">
        <v>111</v>
      </c>
      <c r="T586" s="18" t="s">
        <v>112</v>
      </c>
      <c r="U586" s="19" t="str">
        <f>VLOOKUP(RiskRegister[[#This Row],[Residual Impact Level]],'Rating factors'!$F$4:$G$9,2,FALSE)</f>
        <v>--- Error ---</v>
      </c>
      <c r="V586" s="18" t="s">
        <v>89</v>
      </c>
      <c r="W586" s="19" t="str">
        <f>VLOOKUP(RiskRegister[[#This Row],[Residual Likelihood Level]],'Rating factors'!$F$16:$G$21,2,FALSE)</f>
        <v>--- Error ---</v>
      </c>
      <c r="X586" s="19" t="str">
        <f>IFERROR(VLOOKUP(RiskRegister[[#This Row],[Residual Risk Rating]],'Rating factors'!$F$30:$G$44,2,FALSE),"-- Error --")</f>
        <v>-- Error --</v>
      </c>
      <c r="Y586" s="19" t="str">
        <f>IFERROR(RiskRegister[[#This Row],[Residual Impact Rating]]*RiskRegister[[#This Row],[Residual Likelihood Rating]],"-- Error --")</f>
        <v>-- Error --</v>
      </c>
      <c r="Z586" s="18" t="s">
        <v>113</v>
      </c>
      <c r="AB586" s="61"/>
      <c r="AD586" s="22" t="str">
        <f ca="1">IF(ISBLANK(RiskRegister[[#This Row],[Risk Due Date]]), "Missing Risk Due Date", IF(RiskRegister[[#This Row],[Risk Due Date]] &lt; TODAY(), "Overdue", "Not Overdue"))</f>
        <v>Missing Risk Due Date</v>
      </c>
      <c r="AF586" s="22" t="str">
        <f>IF(ISBLANK(RiskRegister[[#This Row],[Risk Due Date]]), "Missing Risk Due Date", TEXT(RiskRegister[[#This Row],[Risk Due Date]], "YYYY-MM"))</f>
        <v>Missing Risk Due Date</v>
      </c>
      <c r="AG586" s="22" t="str">
        <f>IF(RiskRegister[[#This Row],[Created Date]]="","Created Date missing",(TEXT(RiskRegister[[#This Row],[Created Date]],"mmm") &amp; "-" &amp; YEAR(RiskRegister[[#This Row],[Created Date]])))</f>
        <v>Created Date missing</v>
      </c>
      <c r="AH586" s="79">
        <f>IF(RiskRegister[[#This Row],[Risk Status]]="Closed",RiskRegister[[#This Row],[Risk Close Date]],RiskRegister[[#This Row],[Risk Due Date]])</f>
        <v>0</v>
      </c>
      <c r="AI586" s="79">
        <f>IF(RiskRegister[[#This Row],[Risk-Change-Date]]=0,DATE(2030,1,1),RiskRegister[[#This Row],[Risk-Change-Date]])</f>
        <v>47484</v>
      </c>
      <c r="AJ586" s="22" t="str">
        <f>RiskRegister[[#This Row],[Inherent Impact Level]]&amp;"-"&amp;RiskRegister[[#This Row],[Inherent Likelihood Level]]</f>
        <v>-- Select Impact ----- Select Likelihood --</v>
      </c>
      <c r="AK586" s="22" t="str">
        <f>RiskRegister[[#This Row],[Residual Impact Level]]&amp;"-"&amp;RiskRegister[[#This Row],[Residual Likelihood Level]]</f>
        <v>-- Select Impact ----- Select Likelihood --</v>
      </c>
      <c r="AL586" s="22" t="str">
        <f t="shared" si="18"/>
        <v>Error</v>
      </c>
      <c r="AM586" s="22" t="str">
        <f>IF(RiskRegister[[#This Row],[Risk Status]]="Closed",RiskRegister[[#This Row],[Residual Impact Level]],RiskRegister[[#This Row],[Inherent Impact Level]])</f>
        <v>-- Select Impact --</v>
      </c>
      <c r="AN586" s="22" t="str">
        <f>IF(RiskRegister[[#This Row],[Risk Status]]="Closed",RiskRegister[[#This Row],[Residual Likelihood Level]],RiskRegister[[#This Row],[Inherent Likelihood Level]])</f>
        <v>-- Select Likelihood --</v>
      </c>
      <c r="AO586" s="22" t="str">
        <f>IF(RiskRegister[[#This Row],[Risk Status]]="Closed",RiskRegister[[#This Row],[Residual-I-L-Combo]],RiskRegister[[#This Row],[Inherent-I-L-Combo]])</f>
        <v>-- Select Impact ----- Select Likelihood --</v>
      </c>
      <c r="AP586" s="22" t="str">
        <f t="shared" si="19"/>
        <v>-- Error --</v>
      </c>
    </row>
    <row r="587" spans="1:42" s="18" customFormat="1" ht="64" x14ac:dyDescent="0.2">
      <c r="A587" s="18">
        <v>584</v>
      </c>
      <c r="G587" s="18" t="s">
        <v>87</v>
      </c>
      <c r="I587" s="18" t="s">
        <v>85</v>
      </c>
      <c r="L587" s="18" t="s">
        <v>112</v>
      </c>
      <c r="M587" s="19" t="str">
        <f>VLOOKUP(RiskRegister[[#This Row],[Inherent Impact Level]],'Rating factors'!$F$4:$G$9,2,FALSE)</f>
        <v>--- Error ---</v>
      </c>
      <c r="N587" s="18" t="s">
        <v>89</v>
      </c>
      <c r="O587" s="19" t="str">
        <f>VLOOKUP(RiskRegister[[#This Row],[Inherent Likelihood Level]],'Rating factors'!$F$16:$G$21,2,FALSE)</f>
        <v>--- Error ---</v>
      </c>
      <c r="P587" s="19" t="str">
        <f>IFERROR(VLOOKUP(RiskRegister[[#This Row],[Inherent Risk Rating]],'Rating factors'!$F$30:$G$44,2,FALSE),"-- Error --")</f>
        <v>-- Error --</v>
      </c>
      <c r="Q587" s="19" t="str">
        <f>IFERROR(RiskRegister[[#This Row],[Inherent Impact Rating]]*RiskRegister[[#This Row],[Inherent Likelihood Rating]],"-- Error --")</f>
        <v>-- Error --</v>
      </c>
      <c r="R587" s="18" t="s">
        <v>111</v>
      </c>
      <c r="T587" s="18" t="s">
        <v>112</v>
      </c>
      <c r="U587" s="19" t="str">
        <f>VLOOKUP(RiskRegister[[#This Row],[Residual Impact Level]],'Rating factors'!$F$4:$G$9,2,FALSE)</f>
        <v>--- Error ---</v>
      </c>
      <c r="V587" s="18" t="s">
        <v>89</v>
      </c>
      <c r="W587" s="19" t="str">
        <f>VLOOKUP(RiskRegister[[#This Row],[Residual Likelihood Level]],'Rating factors'!$F$16:$G$21,2,FALSE)</f>
        <v>--- Error ---</v>
      </c>
      <c r="X587" s="19" t="str">
        <f>IFERROR(VLOOKUP(RiskRegister[[#This Row],[Residual Risk Rating]],'Rating factors'!$F$30:$G$44,2,FALSE),"-- Error --")</f>
        <v>-- Error --</v>
      </c>
      <c r="Y587" s="19" t="str">
        <f>IFERROR(RiskRegister[[#This Row],[Residual Impact Rating]]*RiskRegister[[#This Row],[Residual Likelihood Rating]],"-- Error --")</f>
        <v>-- Error --</v>
      </c>
      <c r="Z587" s="18" t="s">
        <v>113</v>
      </c>
      <c r="AB587" s="61"/>
      <c r="AD587" s="22" t="str">
        <f ca="1">IF(ISBLANK(RiskRegister[[#This Row],[Risk Due Date]]), "Missing Risk Due Date", IF(RiskRegister[[#This Row],[Risk Due Date]] &lt; TODAY(), "Overdue", "Not Overdue"))</f>
        <v>Missing Risk Due Date</v>
      </c>
      <c r="AF587" s="22" t="str">
        <f>IF(ISBLANK(RiskRegister[[#This Row],[Risk Due Date]]), "Missing Risk Due Date", TEXT(RiskRegister[[#This Row],[Risk Due Date]], "YYYY-MM"))</f>
        <v>Missing Risk Due Date</v>
      </c>
      <c r="AG587" s="22" t="str">
        <f>IF(RiskRegister[[#This Row],[Created Date]]="","Created Date missing",(TEXT(RiskRegister[[#This Row],[Created Date]],"mmm") &amp; "-" &amp; YEAR(RiskRegister[[#This Row],[Created Date]])))</f>
        <v>Created Date missing</v>
      </c>
      <c r="AH587" s="79">
        <f>IF(RiskRegister[[#This Row],[Risk Status]]="Closed",RiskRegister[[#This Row],[Risk Close Date]],RiskRegister[[#This Row],[Risk Due Date]])</f>
        <v>0</v>
      </c>
      <c r="AI587" s="79">
        <f>IF(RiskRegister[[#This Row],[Risk-Change-Date]]=0,DATE(2030,1,1),RiskRegister[[#This Row],[Risk-Change-Date]])</f>
        <v>47484</v>
      </c>
      <c r="AJ587" s="22" t="str">
        <f>RiskRegister[[#This Row],[Inherent Impact Level]]&amp;"-"&amp;RiskRegister[[#This Row],[Inherent Likelihood Level]]</f>
        <v>-- Select Impact ----- Select Likelihood --</v>
      </c>
      <c r="AK587" s="22" t="str">
        <f>RiskRegister[[#This Row],[Residual Impact Level]]&amp;"-"&amp;RiskRegister[[#This Row],[Residual Likelihood Level]]</f>
        <v>-- Select Impact ----- Select Likelihood --</v>
      </c>
      <c r="AL587" s="22" t="str">
        <f t="shared" si="18"/>
        <v>Error</v>
      </c>
      <c r="AM587" s="22" t="str">
        <f>IF(RiskRegister[[#This Row],[Risk Status]]="Closed",RiskRegister[[#This Row],[Residual Impact Level]],RiskRegister[[#This Row],[Inherent Impact Level]])</f>
        <v>-- Select Impact --</v>
      </c>
      <c r="AN587" s="22" t="str">
        <f>IF(RiskRegister[[#This Row],[Risk Status]]="Closed",RiskRegister[[#This Row],[Residual Likelihood Level]],RiskRegister[[#This Row],[Inherent Likelihood Level]])</f>
        <v>-- Select Likelihood --</v>
      </c>
      <c r="AO587" s="22" t="str">
        <f>IF(RiskRegister[[#This Row],[Risk Status]]="Closed",RiskRegister[[#This Row],[Residual-I-L-Combo]],RiskRegister[[#This Row],[Inherent-I-L-Combo]])</f>
        <v>-- Select Impact ----- Select Likelihood --</v>
      </c>
      <c r="AP587" s="22" t="str">
        <f t="shared" si="19"/>
        <v>-- Error --</v>
      </c>
    </row>
    <row r="588" spans="1:42" s="18" customFormat="1" ht="64" x14ac:dyDescent="0.2">
      <c r="A588" s="18">
        <v>585</v>
      </c>
      <c r="G588" s="18" t="s">
        <v>87</v>
      </c>
      <c r="I588" s="18" t="s">
        <v>85</v>
      </c>
      <c r="L588" s="18" t="s">
        <v>112</v>
      </c>
      <c r="M588" s="19" t="str">
        <f>VLOOKUP(RiskRegister[[#This Row],[Inherent Impact Level]],'Rating factors'!$F$4:$G$9,2,FALSE)</f>
        <v>--- Error ---</v>
      </c>
      <c r="N588" s="18" t="s">
        <v>89</v>
      </c>
      <c r="O588" s="19" t="str">
        <f>VLOOKUP(RiskRegister[[#This Row],[Inherent Likelihood Level]],'Rating factors'!$F$16:$G$21,2,FALSE)</f>
        <v>--- Error ---</v>
      </c>
      <c r="P588" s="19" t="str">
        <f>IFERROR(VLOOKUP(RiskRegister[[#This Row],[Inherent Risk Rating]],'Rating factors'!$F$30:$G$44,2,FALSE),"-- Error --")</f>
        <v>-- Error --</v>
      </c>
      <c r="Q588" s="19" t="str">
        <f>IFERROR(RiskRegister[[#This Row],[Inherent Impact Rating]]*RiskRegister[[#This Row],[Inherent Likelihood Rating]],"-- Error --")</f>
        <v>-- Error --</v>
      </c>
      <c r="R588" s="18" t="s">
        <v>111</v>
      </c>
      <c r="T588" s="18" t="s">
        <v>112</v>
      </c>
      <c r="U588" s="19" t="str">
        <f>VLOOKUP(RiskRegister[[#This Row],[Residual Impact Level]],'Rating factors'!$F$4:$G$9,2,FALSE)</f>
        <v>--- Error ---</v>
      </c>
      <c r="V588" s="18" t="s">
        <v>89</v>
      </c>
      <c r="W588" s="19" t="str">
        <f>VLOOKUP(RiskRegister[[#This Row],[Residual Likelihood Level]],'Rating factors'!$F$16:$G$21,2,FALSE)</f>
        <v>--- Error ---</v>
      </c>
      <c r="X588" s="19" t="str">
        <f>IFERROR(VLOOKUP(RiskRegister[[#This Row],[Residual Risk Rating]],'Rating factors'!$F$30:$G$44,2,FALSE),"-- Error --")</f>
        <v>-- Error --</v>
      </c>
      <c r="Y588" s="19" t="str">
        <f>IFERROR(RiskRegister[[#This Row],[Residual Impact Rating]]*RiskRegister[[#This Row],[Residual Likelihood Rating]],"-- Error --")</f>
        <v>-- Error --</v>
      </c>
      <c r="Z588" s="18" t="s">
        <v>113</v>
      </c>
      <c r="AB588" s="61"/>
      <c r="AD588" s="22" t="str">
        <f ca="1">IF(ISBLANK(RiskRegister[[#This Row],[Risk Due Date]]), "Missing Risk Due Date", IF(RiskRegister[[#This Row],[Risk Due Date]] &lt; TODAY(), "Overdue", "Not Overdue"))</f>
        <v>Missing Risk Due Date</v>
      </c>
      <c r="AF588" s="22" t="str">
        <f>IF(ISBLANK(RiskRegister[[#This Row],[Risk Due Date]]), "Missing Risk Due Date", TEXT(RiskRegister[[#This Row],[Risk Due Date]], "YYYY-MM"))</f>
        <v>Missing Risk Due Date</v>
      </c>
      <c r="AG588" s="22" t="str">
        <f>IF(RiskRegister[[#This Row],[Created Date]]="","Created Date missing",(TEXT(RiskRegister[[#This Row],[Created Date]],"mmm") &amp; "-" &amp; YEAR(RiskRegister[[#This Row],[Created Date]])))</f>
        <v>Created Date missing</v>
      </c>
      <c r="AH588" s="79">
        <f>IF(RiskRegister[[#This Row],[Risk Status]]="Closed",RiskRegister[[#This Row],[Risk Close Date]],RiskRegister[[#This Row],[Risk Due Date]])</f>
        <v>0</v>
      </c>
      <c r="AI588" s="79">
        <f>IF(RiskRegister[[#This Row],[Risk-Change-Date]]=0,DATE(2030,1,1),RiskRegister[[#This Row],[Risk-Change-Date]])</f>
        <v>47484</v>
      </c>
      <c r="AJ588" s="22" t="str">
        <f>RiskRegister[[#This Row],[Inherent Impact Level]]&amp;"-"&amp;RiskRegister[[#This Row],[Inherent Likelihood Level]]</f>
        <v>-- Select Impact ----- Select Likelihood --</v>
      </c>
      <c r="AK588" s="22" t="str">
        <f>RiskRegister[[#This Row],[Residual Impact Level]]&amp;"-"&amp;RiskRegister[[#This Row],[Residual Likelihood Level]]</f>
        <v>-- Select Impact ----- Select Likelihood --</v>
      </c>
      <c r="AL588" s="22" t="str">
        <f t="shared" si="18"/>
        <v>Error</v>
      </c>
      <c r="AM588" s="22" t="str">
        <f>IF(RiskRegister[[#This Row],[Risk Status]]="Closed",RiskRegister[[#This Row],[Residual Impact Level]],RiskRegister[[#This Row],[Inherent Impact Level]])</f>
        <v>-- Select Impact --</v>
      </c>
      <c r="AN588" s="22" t="str">
        <f>IF(RiskRegister[[#This Row],[Risk Status]]="Closed",RiskRegister[[#This Row],[Residual Likelihood Level]],RiskRegister[[#This Row],[Inherent Likelihood Level]])</f>
        <v>-- Select Likelihood --</v>
      </c>
      <c r="AO588" s="22" t="str">
        <f>IF(RiskRegister[[#This Row],[Risk Status]]="Closed",RiskRegister[[#This Row],[Residual-I-L-Combo]],RiskRegister[[#This Row],[Inherent-I-L-Combo]])</f>
        <v>-- Select Impact ----- Select Likelihood --</v>
      </c>
      <c r="AP588" s="22" t="str">
        <f t="shared" si="19"/>
        <v>-- Error --</v>
      </c>
    </row>
    <row r="589" spans="1:42" s="18" customFormat="1" ht="64" x14ac:dyDescent="0.2">
      <c r="A589" s="18">
        <v>586</v>
      </c>
      <c r="G589" s="18" t="s">
        <v>87</v>
      </c>
      <c r="I589" s="18" t="s">
        <v>85</v>
      </c>
      <c r="L589" s="18" t="s">
        <v>112</v>
      </c>
      <c r="M589" s="19" t="str">
        <f>VLOOKUP(RiskRegister[[#This Row],[Inherent Impact Level]],'Rating factors'!$F$4:$G$9,2,FALSE)</f>
        <v>--- Error ---</v>
      </c>
      <c r="N589" s="18" t="s">
        <v>89</v>
      </c>
      <c r="O589" s="19" t="str">
        <f>VLOOKUP(RiskRegister[[#This Row],[Inherent Likelihood Level]],'Rating factors'!$F$16:$G$21,2,FALSE)</f>
        <v>--- Error ---</v>
      </c>
      <c r="P589" s="19" t="str">
        <f>IFERROR(VLOOKUP(RiskRegister[[#This Row],[Inherent Risk Rating]],'Rating factors'!$F$30:$G$44,2,FALSE),"-- Error --")</f>
        <v>-- Error --</v>
      </c>
      <c r="Q589" s="19" t="str">
        <f>IFERROR(RiskRegister[[#This Row],[Inherent Impact Rating]]*RiskRegister[[#This Row],[Inherent Likelihood Rating]],"-- Error --")</f>
        <v>-- Error --</v>
      </c>
      <c r="R589" s="18" t="s">
        <v>111</v>
      </c>
      <c r="T589" s="18" t="s">
        <v>112</v>
      </c>
      <c r="U589" s="19" t="str">
        <f>VLOOKUP(RiskRegister[[#This Row],[Residual Impact Level]],'Rating factors'!$F$4:$G$9,2,FALSE)</f>
        <v>--- Error ---</v>
      </c>
      <c r="V589" s="18" t="s">
        <v>89</v>
      </c>
      <c r="W589" s="19" t="str">
        <f>VLOOKUP(RiskRegister[[#This Row],[Residual Likelihood Level]],'Rating factors'!$F$16:$G$21,2,FALSE)</f>
        <v>--- Error ---</v>
      </c>
      <c r="X589" s="19" t="str">
        <f>IFERROR(VLOOKUP(RiskRegister[[#This Row],[Residual Risk Rating]],'Rating factors'!$F$30:$G$44,2,FALSE),"-- Error --")</f>
        <v>-- Error --</v>
      </c>
      <c r="Y589" s="19" t="str">
        <f>IFERROR(RiskRegister[[#This Row],[Residual Impact Rating]]*RiskRegister[[#This Row],[Residual Likelihood Rating]],"-- Error --")</f>
        <v>-- Error --</v>
      </c>
      <c r="Z589" s="18" t="s">
        <v>113</v>
      </c>
      <c r="AB589" s="61"/>
      <c r="AD589" s="22" t="str">
        <f ca="1">IF(ISBLANK(RiskRegister[[#This Row],[Risk Due Date]]), "Missing Risk Due Date", IF(RiskRegister[[#This Row],[Risk Due Date]] &lt; TODAY(), "Overdue", "Not Overdue"))</f>
        <v>Missing Risk Due Date</v>
      </c>
      <c r="AF589" s="22" t="str">
        <f>IF(ISBLANK(RiskRegister[[#This Row],[Risk Due Date]]), "Missing Risk Due Date", TEXT(RiskRegister[[#This Row],[Risk Due Date]], "YYYY-MM"))</f>
        <v>Missing Risk Due Date</v>
      </c>
      <c r="AG589" s="22" t="str">
        <f>IF(RiskRegister[[#This Row],[Created Date]]="","Created Date missing",(TEXT(RiskRegister[[#This Row],[Created Date]],"mmm") &amp; "-" &amp; YEAR(RiskRegister[[#This Row],[Created Date]])))</f>
        <v>Created Date missing</v>
      </c>
      <c r="AH589" s="79">
        <f>IF(RiskRegister[[#This Row],[Risk Status]]="Closed",RiskRegister[[#This Row],[Risk Close Date]],RiskRegister[[#This Row],[Risk Due Date]])</f>
        <v>0</v>
      </c>
      <c r="AI589" s="79">
        <f>IF(RiskRegister[[#This Row],[Risk-Change-Date]]=0,DATE(2030,1,1),RiskRegister[[#This Row],[Risk-Change-Date]])</f>
        <v>47484</v>
      </c>
      <c r="AJ589" s="22" t="str">
        <f>RiskRegister[[#This Row],[Inherent Impact Level]]&amp;"-"&amp;RiskRegister[[#This Row],[Inherent Likelihood Level]]</f>
        <v>-- Select Impact ----- Select Likelihood --</v>
      </c>
      <c r="AK589" s="22" t="str">
        <f>RiskRegister[[#This Row],[Residual Impact Level]]&amp;"-"&amp;RiskRegister[[#This Row],[Residual Likelihood Level]]</f>
        <v>-- Select Impact ----- Select Likelihood --</v>
      </c>
      <c r="AL589" s="22" t="str">
        <f t="shared" si="18"/>
        <v>Error</v>
      </c>
      <c r="AM589" s="22" t="str">
        <f>IF(RiskRegister[[#This Row],[Risk Status]]="Closed",RiskRegister[[#This Row],[Residual Impact Level]],RiskRegister[[#This Row],[Inherent Impact Level]])</f>
        <v>-- Select Impact --</v>
      </c>
      <c r="AN589" s="22" t="str">
        <f>IF(RiskRegister[[#This Row],[Risk Status]]="Closed",RiskRegister[[#This Row],[Residual Likelihood Level]],RiskRegister[[#This Row],[Inherent Likelihood Level]])</f>
        <v>-- Select Likelihood --</v>
      </c>
      <c r="AO589" s="22" t="str">
        <f>IF(RiskRegister[[#This Row],[Risk Status]]="Closed",RiskRegister[[#This Row],[Residual-I-L-Combo]],RiskRegister[[#This Row],[Inherent-I-L-Combo]])</f>
        <v>-- Select Impact ----- Select Likelihood --</v>
      </c>
      <c r="AP589" s="22" t="str">
        <f t="shared" si="19"/>
        <v>-- Error --</v>
      </c>
    </row>
    <row r="590" spans="1:42" s="18" customFormat="1" ht="64" x14ac:dyDescent="0.2">
      <c r="A590" s="18">
        <v>587</v>
      </c>
      <c r="G590" s="18" t="s">
        <v>87</v>
      </c>
      <c r="I590" s="18" t="s">
        <v>85</v>
      </c>
      <c r="L590" s="18" t="s">
        <v>112</v>
      </c>
      <c r="M590" s="19" t="str">
        <f>VLOOKUP(RiskRegister[[#This Row],[Inherent Impact Level]],'Rating factors'!$F$4:$G$9,2,FALSE)</f>
        <v>--- Error ---</v>
      </c>
      <c r="N590" s="18" t="s">
        <v>89</v>
      </c>
      <c r="O590" s="19" t="str">
        <f>VLOOKUP(RiskRegister[[#This Row],[Inherent Likelihood Level]],'Rating factors'!$F$16:$G$21,2,FALSE)</f>
        <v>--- Error ---</v>
      </c>
      <c r="P590" s="19" t="str">
        <f>IFERROR(VLOOKUP(RiskRegister[[#This Row],[Inherent Risk Rating]],'Rating factors'!$F$30:$G$44,2,FALSE),"-- Error --")</f>
        <v>-- Error --</v>
      </c>
      <c r="Q590" s="19" t="str">
        <f>IFERROR(RiskRegister[[#This Row],[Inherent Impact Rating]]*RiskRegister[[#This Row],[Inherent Likelihood Rating]],"-- Error --")</f>
        <v>-- Error --</v>
      </c>
      <c r="R590" s="18" t="s">
        <v>111</v>
      </c>
      <c r="T590" s="18" t="s">
        <v>112</v>
      </c>
      <c r="U590" s="19" t="str">
        <f>VLOOKUP(RiskRegister[[#This Row],[Residual Impact Level]],'Rating factors'!$F$4:$G$9,2,FALSE)</f>
        <v>--- Error ---</v>
      </c>
      <c r="V590" s="18" t="s">
        <v>89</v>
      </c>
      <c r="W590" s="19" t="str">
        <f>VLOOKUP(RiskRegister[[#This Row],[Residual Likelihood Level]],'Rating factors'!$F$16:$G$21,2,FALSE)</f>
        <v>--- Error ---</v>
      </c>
      <c r="X590" s="19" t="str">
        <f>IFERROR(VLOOKUP(RiskRegister[[#This Row],[Residual Risk Rating]],'Rating factors'!$F$30:$G$44,2,FALSE),"-- Error --")</f>
        <v>-- Error --</v>
      </c>
      <c r="Y590" s="19" t="str">
        <f>IFERROR(RiskRegister[[#This Row],[Residual Impact Rating]]*RiskRegister[[#This Row],[Residual Likelihood Rating]],"-- Error --")</f>
        <v>-- Error --</v>
      </c>
      <c r="Z590" s="18" t="s">
        <v>113</v>
      </c>
      <c r="AB590" s="61"/>
      <c r="AD590" s="22" t="str">
        <f ca="1">IF(ISBLANK(RiskRegister[[#This Row],[Risk Due Date]]), "Missing Risk Due Date", IF(RiskRegister[[#This Row],[Risk Due Date]] &lt; TODAY(), "Overdue", "Not Overdue"))</f>
        <v>Missing Risk Due Date</v>
      </c>
      <c r="AF590" s="22" t="str">
        <f>IF(ISBLANK(RiskRegister[[#This Row],[Risk Due Date]]), "Missing Risk Due Date", TEXT(RiskRegister[[#This Row],[Risk Due Date]], "YYYY-MM"))</f>
        <v>Missing Risk Due Date</v>
      </c>
      <c r="AG590" s="22" t="str">
        <f>IF(RiskRegister[[#This Row],[Created Date]]="","Created Date missing",(TEXT(RiskRegister[[#This Row],[Created Date]],"mmm") &amp; "-" &amp; YEAR(RiskRegister[[#This Row],[Created Date]])))</f>
        <v>Created Date missing</v>
      </c>
      <c r="AH590" s="79">
        <f>IF(RiskRegister[[#This Row],[Risk Status]]="Closed",RiskRegister[[#This Row],[Risk Close Date]],RiskRegister[[#This Row],[Risk Due Date]])</f>
        <v>0</v>
      </c>
      <c r="AI590" s="79">
        <f>IF(RiskRegister[[#This Row],[Risk-Change-Date]]=0,DATE(2030,1,1),RiskRegister[[#This Row],[Risk-Change-Date]])</f>
        <v>47484</v>
      </c>
      <c r="AJ590" s="22" t="str">
        <f>RiskRegister[[#This Row],[Inherent Impact Level]]&amp;"-"&amp;RiskRegister[[#This Row],[Inherent Likelihood Level]]</f>
        <v>-- Select Impact ----- Select Likelihood --</v>
      </c>
      <c r="AK590" s="22" t="str">
        <f>RiskRegister[[#This Row],[Residual Impact Level]]&amp;"-"&amp;RiskRegister[[#This Row],[Residual Likelihood Level]]</f>
        <v>-- Select Impact ----- Select Likelihood --</v>
      </c>
      <c r="AL590" s="22" t="str">
        <f t="shared" si="18"/>
        <v>Error</v>
      </c>
      <c r="AM590" s="22" t="str">
        <f>IF(RiskRegister[[#This Row],[Risk Status]]="Closed",RiskRegister[[#This Row],[Residual Impact Level]],RiskRegister[[#This Row],[Inherent Impact Level]])</f>
        <v>-- Select Impact --</v>
      </c>
      <c r="AN590" s="22" t="str">
        <f>IF(RiskRegister[[#This Row],[Risk Status]]="Closed",RiskRegister[[#This Row],[Residual Likelihood Level]],RiskRegister[[#This Row],[Inherent Likelihood Level]])</f>
        <v>-- Select Likelihood --</v>
      </c>
      <c r="AO590" s="22" t="str">
        <f>IF(RiskRegister[[#This Row],[Risk Status]]="Closed",RiskRegister[[#This Row],[Residual-I-L-Combo]],RiskRegister[[#This Row],[Inherent-I-L-Combo]])</f>
        <v>-- Select Impact ----- Select Likelihood --</v>
      </c>
      <c r="AP590" s="22" t="str">
        <f t="shared" si="19"/>
        <v>-- Error --</v>
      </c>
    </row>
    <row r="591" spans="1:42" s="18" customFormat="1" ht="64" x14ac:dyDescent="0.2">
      <c r="A591" s="18">
        <v>588</v>
      </c>
      <c r="G591" s="18" t="s">
        <v>87</v>
      </c>
      <c r="I591" s="18" t="s">
        <v>85</v>
      </c>
      <c r="L591" s="18" t="s">
        <v>112</v>
      </c>
      <c r="M591" s="19" t="str">
        <f>VLOOKUP(RiskRegister[[#This Row],[Inherent Impact Level]],'Rating factors'!$F$4:$G$9,2,FALSE)</f>
        <v>--- Error ---</v>
      </c>
      <c r="N591" s="18" t="s">
        <v>89</v>
      </c>
      <c r="O591" s="19" t="str">
        <f>VLOOKUP(RiskRegister[[#This Row],[Inherent Likelihood Level]],'Rating factors'!$F$16:$G$21,2,FALSE)</f>
        <v>--- Error ---</v>
      </c>
      <c r="P591" s="19" t="str">
        <f>IFERROR(VLOOKUP(RiskRegister[[#This Row],[Inherent Risk Rating]],'Rating factors'!$F$30:$G$44,2,FALSE),"-- Error --")</f>
        <v>-- Error --</v>
      </c>
      <c r="Q591" s="19" t="str">
        <f>IFERROR(RiskRegister[[#This Row],[Inherent Impact Rating]]*RiskRegister[[#This Row],[Inherent Likelihood Rating]],"-- Error --")</f>
        <v>-- Error --</v>
      </c>
      <c r="R591" s="18" t="s">
        <v>111</v>
      </c>
      <c r="T591" s="18" t="s">
        <v>112</v>
      </c>
      <c r="U591" s="19" t="str">
        <f>VLOOKUP(RiskRegister[[#This Row],[Residual Impact Level]],'Rating factors'!$F$4:$G$9,2,FALSE)</f>
        <v>--- Error ---</v>
      </c>
      <c r="V591" s="18" t="s">
        <v>89</v>
      </c>
      <c r="W591" s="19" t="str">
        <f>VLOOKUP(RiskRegister[[#This Row],[Residual Likelihood Level]],'Rating factors'!$F$16:$G$21,2,FALSE)</f>
        <v>--- Error ---</v>
      </c>
      <c r="X591" s="19" t="str">
        <f>IFERROR(VLOOKUP(RiskRegister[[#This Row],[Residual Risk Rating]],'Rating factors'!$F$30:$G$44,2,FALSE),"-- Error --")</f>
        <v>-- Error --</v>
      </c>
      <c r="Y591" s="19" t="str">
        <f>IFERROR(RiskRegister[[#This Row],[Residual Impact Rating]]*RiskRegister[[#This Row],[Residual Likelihood Rating]],"-- Error --")</f>
        <v>-- Error --</v>
      </c>
      <c r="Z591" s="18" t="s">
        <v>113</v>
      </c>
      <c r="AB591" s="61"/>
      <c r="AD591" s="22" t="str">
        <f ca="1">IF(ISBLANK(RiskRegister[[#This Row],[Risk Due Date]]), "Missing Risk Due Date", IF(RiskRegister[[#This Row],[Risk Due Date]] &lt; TODAY(), "Overdue", "Not Overdue"))</f>
        <v>Missing Risk Due Date</v>
      </c>
      <c r="AF591" s="22" t="str">
        <f>IF(ISBLANK(RiskRegister[[#This Row],[Risk Due Date]]), "Missing Risk Due Date", TEXT(RiskRegister[[#This Row],[Risk Due Date]], "YYYY-MM"))</f>
        <v>Missing Risk Due Date</v>
      </c>
      <c r="AG591" s="22" t="str">
        <f>IF(RiskRegister[[#This Row],[Created Date]]="","Created Date missing",(TEXT(RiskRegister[[#This Row],[Created Date]],"mmm") &amp; "-" &amp; YEAR(RiskRegister[[#This Row],[Created Date]])))</f>
        <v>Created Date missing</v>
      </c>
      <c r="AH591" s="79">
        <f>IF(RiskRegister[[#This Row],[Risk Status]]="Closed",RiskRegister[[#This Row],[Risk Close Date]],RiskRegister[[#This Row],[Risk Due Date]])</f>
        <v>0</v>
      </c>
      <c r="AI591" s="79">
        <f>IF(RiskRegister[[#This Row],[Risk-Change-Date]]=0,DATE(2030,1,1),RiskRegister[[#This Row],[Risk-Change-Date]])</f>
        <v>47484</v>
      </c>
      <c r="AJ591" s="22" t="str">
        <f>RiskRegister[[#This Row],[Inherent Impact Level]]&amp;"-"&amp;RiskRegister[[#This Row],[Inherent Likelihood Level]]</f>
        <v>-- Select Impact ----- Select Likelihood --</v>
      </c>
      <c r="AK591" s="22" t="str">
        <f>RiskRegister[[#This Row],[Residual Impact Level]]&amp;"-"&amp;RiskRegister[[#This Row],[Residual Likelihood Level]]</f>
        <v>-- Select Impact ----- Select Likelihood --</v>
      </c>
      <c r="AL591" s="22" t="str">
        <f t="shared" si="18"/>
        <v>Error</v>
      </c>
      <c r="AM591" s="22" t="str">
        <f>IF(RiskRegister[[#This Row],[Risk Status]]="Closed",RiskRegister[[#This Row],[Residual Impact Level]],RiskRegister[[#This Row],[Inherent Impact Level]])</f>
        <v>-- Select Impact --</v>
      </c>
      <c r="AN591" s="22" t="str">
        <f>IF(RiskRegister[[#This Row],[Risk Status]]="Closed",RiskRegister[[#This Row],[Residual Likelihood Level]],RiskRegister[[#This Row],[Inherent Likelihood Level]])</f>
        <v>-- Select Likelihood --</v>
      </c>
      <c r="AO591" s="22" t="str">
        <f>IF(RiskRegister[[#This Row],[Risk Status]]="Closed",RiskRegister[[#This Row],[Residual-I-L-Combo]],RiskRegister[[#This Row],[Inherent-I-L-Combo]])</f>
        <v>-- Select Impact ----- Select Likelihood --</v>
      </c>
      <c r="AP591" s="22" t="str">
        <f t="shared" si="19"/>
        <v>-- Error --</v>
      </c>
    </row>
    <row r="592" spans="1:42" s="18" customFormat="1" ht="64" x14ac:dyDescent="0.2">
      <c r="A592" s="18">
        <v>589</v>
      </c>
      <c r="G592" s="18" t="s">
        <v>87</v>
      </c>
      <c r="I592" s="18" t="s">
        <v>85</v>
      </c>
      <c r="L592" s="18" t="s">
        <v>112</v>
      </c>
      <c r="M592" s="19" t="str">
        <f>VLOOKUP(RiskRegister[[#This Row],[Inherent Impact Level]],'Rating factors'!$F$4:$G$9,2,FALSE)</f>
        <v>--- Error ---</v>
      </c>
      <c r="N592" s="18" t="s">
        <v>89</v>
      </c>
      <c r="O592" s="19" t="str">
        <f>VLOOKUP(RiskRegister[[#This Row],[Inherent Likelihood Level]],'Rating factors'!$F$16:$G$21,2,FALSE)</f>
        <v>--- Error ---</v>
      </c>
      <c r="P592" s="19" t="str">
        <f>IFERROR(VLOOKUP(RiskRegister[[#This Row],[Inherent Risk Rating]],'Rating factors'!$F$30:$G$44,2,FALSE),"-- Error --")</f>
        <v>-- Error --</v>
      </c>
      <c r="Q592" s="19" t="str">
        <f>IFERROR(RiskRegister[[#This Row],[Inherent Impact Rating]]*RiskRegister[[#This Row],[Inherent Likelihood Rating]],"-- Error --")</f>
        <v>-- Error --</v>
      </c>
      <c r="R592" s="18" t="s">
        <v>111</v>
      </c>
      <c r="T592" s="18" t="s">
        <v>112</v>
      </c>
      <c r="U592" s="19" t="str">
        <f>VLOOKUP(RiskRegister[[#This Row],[Residual Impact Level]],'Rating factors'!$F$4:$G$9,2,FALSE)</f>
        <v>--- Error ---</v>
      </c>
      <c r="V592" s="18" t="s">
        <v>89</v>
      </c>
      <c r="W592" s="19" t="str">
        <f>VLOOKUP(RiskRegister[[#This Row],[Residual Likelihood Level]],'Rating factors'!$F$16:$G$21,2,FALSE)</f>
        <v>--- Error ---</v>
      </c>
      <c r="X592" s="19" t="str">
        <f>IFERROR(VLOOKUP(RiskRegister[[#This Row],[Residual Risk Rating]],'Rating factors'!$F$30:$G$44,2,FALSE),"-- Error --")</f>
        <v>-- Error --</v>
      </c>
      <c r="Y592" s="19" t="str">
        <f>IFERROR(RiskRegister[[#This Row],[Residual Impact Rating]]*RiskRegister[[#This Row],[Residual Likelihood Rating]],"-- Error --")</f>
        <v>-- Error --</v>
      </c>
      <c r="Z592" s="18" t="s">
        <v>113</v>
      </c>
      <c r="AB592" s="61"/>
      <c r="AD592" s="22" t="str">
        <f ca="1">IF(ISBLANK(RiskRegister[[#This Row],[Risk Due Date]]), "Missing Risk Due Date", IF(RiskRegister[[#This Row],[Risk Due Date]] &lt; TODAY(), "Overdue", "Not Overdue"))</f>
        <v>Missing Risk Due Date</v>
      </c>
      <c r="AF592" s="22" t="str">
        <f>IF(ISBLANK(RiskRegister[[#This Row],[Risk Due Date]]), "Missing Risk Due Date", TEXT(RiskRegister[[#This Row],[Risk Due Date]], "YYYY-MM"))</f>
        <v>Missing Risk Due Date</v>
      </c>
      <c r="AG592" s="22" t="str">
        <f>IF(RiskRegister[[#This Row],[Created Date]]="","Created Date missing",(TEXT(RiskRegister[[#This Row],[Created Date]],"mmm") &amp; "-" &amp; YEAR(RiskRegister[[#This Row],[Created Date]])))</f>
        <v>Created Date missing</v>
      </c>
      <c r="AH592" s="79">
        <f>IF(RiskRegister[[#This Row],[Risk Status]]="Closed",RiskRegister[[#This Row],[Risk Close Date]],RiskRegister[[#This Row],[Risk Due Date]])</f>
        <v>0</v>
      </c>
      <c r="AI592" s="79">
        <f>IF(RiskRegister[[#This Row],[Risk-Change-Date]]=0,DATE(2030,1,1),RiskRegister[[#This Row],[Risk-Change-Date]])</f>
        <v>47484</v>
      </c>
      <c r="AJ592" s="22" t="str">
        <f>RiskRegister[[#This Row],[Inherent Impact Level]]&amp;"-"&amp;RiskRegister[[#This Row],[Inherent Likelihood Level]]</f>
        <v>-- Select Impact ----- Select Likelihood --</v>
      </c>
      <c r="AK592" s="22" t="str">
        <f>RiskRegister[[#This Row],[Residual Impact Level]]&amp;"-"&amp;RiskRegister[[#This Row],[Residual Likelihood Level]]</f>
        <v>-- Select Impact ----- Select Likelihood --</v>
      </c>
      <c r="AL592" s="22" t="str">
        <f t="shared" si="18"/>
        <v>Error</v>
      </c>
      <c r="AM592" s="22" t="str">
        <f>IF(RiskRegister[[#This Row],[Risk Status]]="Closed",RiskRegister[[#This Row],[Residual Impact Level]],RiskRegister[[#This Row],[Inherent Impact Level]])</f>
        <v>-- Select Impact --</v>
      </c>
      <c r="AN592" s="22" t="str">
        <f>IF(RiskRegister[[#This Row],[Risk Status]]="Closed",RiskRegister[[#This Row],[Residual Likelihood Level]],RiskRegister[[#This Row],[Inherent Likelihood Level]])</f>
        <v>-- Select Likelihood --</v>
      </c>
      <c r="AO592" s="22" t="str">
        <f>IF(RiskRegister[[#This Row],[Risk Status]]="Closed",RiskRegister[[#This Row],[Residual-I-L-Combo]],RiskRegister[[#This Row],[Inherent-I-L-Combo]])</f>
        <v>-- Select Impact ----- Select Likelihood --</v>
      </c>
      <c r="AP592" s="22" t="str">
        <f t="shared" si="19"/>
        <v>-- Error --</v>
      </c>
    </row>
    <row r="593" spans="1:42" s="18" customFormat="1" ht="64" x14ac:dyDescent="0.2">
      <c r="A593" s="18">
        <v>590</v>
      </c>
      <c r="G593" s="18" t="s">
        <v>87</v>
      </c>
      <c r="I593" s="18" t="s">
        <v>85</v>
      </c>
      <c r="L593" s="18" t="s">
        <v>112</v>
      </c>
      <c r="M593" s="19" t="str">
        <f>VLOOKUP(RiskRegister[[#This Row],[Inherent Impact Level]],'Rating factors'!$F$4:$G$9,2,FALSE)</f>
        <v>--- Error ---</v>
      </c>
      <c r="N593" s="18" t="s">
        <v>89</v>
      </c>
      <c r="O593" s="19" t="str">
        <f>VLOOKUP(RiskRegister[[#This Row],[Inherent Likelihood Level]],'Rating factors'!$F$16:$G$21,2,FALSE)</f>
        <v>--- Error ---</v>
      </c>
      <c r="P593" s="19" t="str">
        <f>IFERROR(VLOOKUP(RiskRegister[[#This Row],[Inherent Risk Rating]],'Rating factors'!$F$30:$G$44,2,FALSE),"-- Error --")</f>
        <v>-- Error --</v>
      </c>
      <c r="Q593" s="19" t="str">
        <f>IFERROR(RiskRegister[[#This Row],[Inherent Impact Rating]]*RiskRegister[[#This Row],[Inherent Likelihood Rating]],"-- Error --")</f>
        <v>-- Error --</v>
      </c>
      <c r="R593" s="18" t="s">
        <v>111</v>
      </c>
      <c r="T593" s="18" t="s">
        <v>112</v>
      </c>
      <c r="U593" s="19" t="str">
        <f>VLOOKUP(RiskRegister[[#This Row],[Residual Impact Level]],'Rating factors'!$F$4:$G$9,2,FALSE)</f>
        <v>--- Error ---</v>
      </c>
      <c r="V593" s="18" t="s">
        <v>89</v>
      </c>
      <c r="W593" s="19" t="str">
        <f>VLOOKUP(RiskRegister[[#This Row],[Residual Likelihood Level]],'Rating factors'!$F$16:$G$21,2,FALSE)</f>
        <v>--- Error ---</v>
      </c>
      <c r="X593" s="19" t="str">
        <f>IFERROR(VLOOKUP(RiskRegister[[#This Row],[Residual Risk Rating]],'Rating factors'!$F$30:$G$44,2,FALSE),"-- Error --")</f>
        <v>-- Error --</v>
      </c>
      <c r="Y593" s="19" t="str">
        <f>IFERROR(RiskRegister[[#This Row],[Residual Impact Rating]]*RiskRegister[[#This Row],[Residual Likelihood Rating]],"-- Error --")</f>
        <v>-- Error --</v>
      </c>
      <c r="Z593" s="18" t="s">
        <v>113</v>
      </c>
      <c r="AB593" s="61"/>
      <c r="AD593" s="22" t="str">
        <f ca="1">IF(ISBLANK(RiskRegister[[#This Row],[Risk Due Date]]), "Missing Risk Due Date", IF(RiskRegister[[#This Row],[Risk Due Date]] &lt; TODAY(), "Overdue", "Not Overdue"))</f>
        <v>Missing Risk Due Date</v>
      </c>
      <c r="AF593" s="22" t="str">
        <f>IF(ISBLANK(RiskRegister[[#This Row],[Risk Due Date]]), "Missing Risk Due Date", TEXT(RiskRegister[[#This Row],[Risk Due Date]], "YYYY-MM"))</f>
        <v>Missing Risk Due Date</v>
      </c>
      <c r="AG593" s="22" t="str">
        <f>IF(RiskRegister[[#This Row],[Created Date]]="","Created Date missing",(TEXT(RiskRegister[[#This Row],[Created Date]],"mmm") &amp; "-" &amp; YEAR(RiskRegister[[#This Row],[Created Date]])))</f>
        <v>Created Date missing</v>
      </c>
      <c r="AH593" s="79">
        <f>IF(RiskRegister[[#This Row],[Risk Status]]="Closed",RiskRegister[[#This Row],[Risk Close Date]],RiskRegister[[#This Row],[Risk Due Date]])</f>
        <v>0</v>
      </c>
      <c r="AI593" s="79">
        <f>IF(RiskRegister[[#This Row],[Risk-Change-Date]]=0,DATE(2030,1,1),RiskRegister[[#This Row],[Risk-Change-Date]])</f>
        <v>47484</v>
      </c>
      <c r="AJ593" s="22" t="str">
        <f>RiskRegister[[#This Row],[Inherent Impact Level]]&amp;"-"&amp;RiskRegister[[#This Row],[Inherent Likelihood Level]]</f>
        <v>-- Select Impact ----- Select Likelihood --</v>
      </c>
      <c r="AK593" s="22" t="str">
        <f>RiskRegister[[#This Row],[Residual Impact Level]]&amp;"-"&amp;RiskRegister[[#This Row],[Residual Likelihood Level]]</f>
        <v>-- Select Impact ----- Select Likelihood --</v>
      </c>
      <c r="AL593" s="22" t="str">
        <f t="shared" si="18"/>
        <v>Error</v>
      </c>
      <c r="AM593" s="22" t="str">
        <f>IF(RiskRegister[[#This Row],[Risk Status]]="Closed",RiskRegister[[#This Row],[Residual Impact Level]],RiskRegister[[#This Row],[Inherent Impact Level]])</f>
        <v>-- Select Impact --</v>
      </c>
      <c r="AN593" s="22" t="str">
        <f>IF(RiskRegister[[#This Row],[Risk Status]]="Closed",RiskRegister[[#This Row],[Residual Likelihood Level]],RiskRegister[[#This Row],[Inherent Likelihood Level]])</f>
        <v>-- Select Likelihood --</v>
      </c>
      <c r="AO593" s="22" t="str">
        <f>IF(RiskRegister[[#This Row],[Risk Status]]="Closed",RiskRegister[[#This Row],[Residual-I-L-Combo]],RiskRegister[[#This Row],[Inherent-I-L-Combo]])</f>
        <v>-- Select Impact ----- Select Likelihood --</v>
      </c>
      <c r="AP593" s="22" t="str">
        <f t="shared" si="19"/>
        <v>-- Error --</v>
      </c>
    </row>
    <row r="594" spans="1:42" s="18" customFormat="1" ht="64" x14ac:dyDescent="0.2">
      <c r="A594" s="18">
        <v>591</v>
      </c>
      <c r="G594" s="18" t="s">
        <v>87</v>
      </c>
      <c r="I594" s="18" t="s">
        <v>85</v>
      </c>
      <c r="L594" s="18" t="s">
        <v>112</v>
      </c>
      <c r="M594" s="19" t="str">
        <f>VLOOKUP(RiskRegister[[#This Row],[Inherent Impact Level]],'Rating factors'!$F$4:$G$9,2,FALSE)</f>
        <v>--- Error ---</v>
      </c>
      <c r="N594" s="18" t="s">
        <v>89</v>
      </c>
      <c r="O594" s="19" t="str">
        <f>VLOOKUP(RiskRegister[[#This Row],[Inherent Likelihood Level]],'Rating factors'!$F$16:$G$21,2,FALSE)</f>
        <v>--- Error ---</v>
      </c>
      <c r="P594" s="19" t="str">
        <f>IFERROR(VLOOKUP(RiskRegister[[#This Row],[Inherent Risk Rating]],'Rating factors'!$F$30:$G$44,2,FALSE),"-- Error --")</f>
        <v>-- Error --</v>
      </c>
      <c r="Q594" s="19" t="str">
        <f>IFERROR(RiskRegister[[#This Row],[Inherent Impact Rating]]*RiskRegister[[#This Row],[Inherent Likelihood Rating]],"-- Error --")</f>
        <v>-- Error --</v>
      </c>
      <c r="R594" s="18" t="s">
        <v>111</v>
      </c>
      <c r="T594" s="18" t="s">
        <v>112</v>
      </c>
      <c r="U594" s="19" t="str">
        <f>VLOOKUP(RiskRegister[[#This Row],[Residual Impact Level]],'Rating factors'!$F$4:$G$9,2,FALSE)</f>
        <v>--- Error ---</v>
      </c>
      <c r="V594" s="18" t="s">
        <v>89</v>
      </c>
      <c r="W594" s="19" t="str">
        <f>VLOOKUP(RiskRegister[[#This Row],[Residual Likelihood Level]],'Rating factors'!$F$16:$G$21,2,FALSE)</f>
        <v>--- Error ---</v>
      </c>
      <c r="X594" s="19" t="str">
        <f>IFERROR(VLOOKUP(RiskRegister[[#This Row],[Residual Risk Rating]],'Rating factors'!$F$30:$G$44,2,FALSE),"-- Error --")</f>
        <v>-- Error --</v>
      </c>
      <c r="Y594" s="19" t="str">
        <f>IFERROR(RiskRegister[[#This Row],[Residual Impact Rating]]*RiskRegister[[#This Row],[Residual Likelihood Rating]],"-- Error --")</f>
        <v>-- Error --</v>
      </c>
      <c r="Z594" s="18" t="s">
        <v>113</v>
      </c>
      <c r="AB594" s="61"/>
      <c r="AD594" s="22" t="str">
        <f ca="1">IF(ISBLANK(RiskRegister[[#This Row],[Risk Due Date]]), "Missing Risk Due Date", IF(RiskRegister[[#This Row],[Risk Due Date]] &lt; TODAY(), "Overdue", "Not Overdue"))</f>
        <v>Missing Risk Due Date</v>
      </c>
      <c r="AF594" s="22" t="str">
        <f>IF(ISBLANK(RiskRegister[[#This Row],[Risk Due Date]]), "Missing Risk Due Date", TEXT(RiskRegister[[#This Row],[Risk Due Date]], "YYYY-MM"))</f>
        <v>Missing Risk Due Date</v>
      </c>
      <c r="AG594" s="22" t="str">
        <f>IF(RiskRegister[[#This Row],[Created Date]]="","Created Date missing",(TEXT(RiskRegister[[#This Row],[Created Date]],"mmm") &amp; "-" &amp; YEAR(RiskRegister[[#This Row],[Created Date]])))</f>
        <v>Created Date missing</v>
      </c>
      <c r="AH594" s="79">
        <f>IF(RiskRegister[[#This Row],[Risk Status]]="Closed",RiskRegister[[#This Row],[Risk Close Date]],RiskRegister[[#This Row],[Risk Due Date]])</f>
        <v>0</v>
      </c>
      <c r="AI594" s="79">
        <f>IF(RiskRegister[[#This Row],[Risk-Change-Date]]=0,DATE(2030,1,1),RiskRegister[[#This Row],[Risk-Change-Date]])</f>
        <v>47484</v>
      </c>
      <c r="AJ594" s="22" t="str">
        <f>RiskRegister[[#This Row],[Inherent Impact Level]]&amp;"-"&amp;RiskRegister[[#This Row],[Inherent Likelihood Level]]</f>
        <v>-- Select Impact ----- Select Likelihood --</v>
      </c>
      <c r="AK594" s="22" t="str">
        <f>RiskRegister[[#This Row],[Residual Impact Level]]&amp;"-"&amp;RiskRegister[[#This Row],[Residual Likelihood Level]]</f>
        <v>-- Select Impact ----- Select Likelihood --</v>
      </c>
      <c r="AL594" s="22" t="str">
        <f t="shared" si="18"/>
        <v>Error</v>
      </c>
      <c r="AM594" s="22" t="str">
        <f>IF(RiskRegister[[#This Row],[Risk Status]]="Closed",RiskRegister[[#This Row],[Residual Impact Level]],RiskRegister[[#This Row],[Inherent Impact Level]])</f>
        <v>-- Select Impact --</v>
      </c>
      <c r="AN594" s="22" t="str">
        <f>IF(RiskRegister[[#This Row],[Risk Status]]="Closed",RiskRegister[[#This Row],[Residual Likelihood Level]],RiskRegister[[#This Row],[Inherent Likelihood Level]])</f>
        <v>-- Select Likelihood --</v>
      </c>
      <c r="AO594" s="22" t="str">
        <f>IF(RiskRegister[[#This Row],[Risk Status]]="Closed",RiskRegister[[#This Row],[Residual-I-L-Combo]],RiskRegister[[#This Row],[Inherent-I-L-Combo]])</f>
        <v>-- Select Impact ----- Select Likelihood --</v>
      </c>
      <c r="AP594" s="22" t="str">
        <f t="shared" si="19"/>
        <v>-- Error --</v>
      </c>
    </row>
    <row r="595" spans="1:42" s="18" customFormat="1" ht="64" x14ac:dyDescent="0.2">
      <c r="A595" s="18">
        <v>592</v>
      </c>
      <c r="G595" s="18" t="s">
        <v>87</v>
      </c>
      <c r="I595" s="18" t="s">
        <v>85</v>
      </c>
      <c r="L595" s="18" t="s">
        <v>112</v>
      </c>
      <c r="M595" s="19" t="str">
        <f>VLOOKUP(RiskRegister[[#This Row],[Inherent Impact Level]],'Rating factors'!$F$4:$G$9,2,FALSE)</f>
        <v>--- Error ---</v>
      </c>
      <c r="N595" s="18" t="s">
        <v>89</v>
      </c>
      <c r="O595" s="19" t="str">
        <f>VLOOKUP(RiskRegister[[#This Row],[Inherent Likelihood Level]],'Rating factors'!$F$16:$G$21,2,FALSE)</f>
        <v>--- Error ---</v>
      </c>
      <c r="P595" s="19" t="str">
        <f>IFERROR(VLOOKUP(RiskRegister[[#This Row],[Inherent Risk Rating]],'Rating factors'!$F$30:$G$44,2,FALSE),"-- Error --")</f>
        <v>-- Error --</v>
      </c>
      <c r="Q595" s="19" t="str">
        <f>IFERROR(RiskRegister[[#This Row],[Inherent Impact Rating]]*RiskRegister[[#This Row],[Inherent Likelihood Rating]],"-- Error --")</f>
        <v>-- Error --</v>
      </c>
      <c r="R595" s="18" t="s">
        <v>111</v>
      </c>
      <c r="T595" s="18" t="s">
        <v>112</v>
      </c>
      <c r="U595" s="19" t="str">
        <f>VLOOKUP(RiskRegister[[#This Row],[Residual Impact Level]],'Rating factors'!$F$4:$G$9,2,FALSE)</f>
        <v>--- Error ---</v>
      </c>
      <c r="V595" s="18" t="s">
        <v>89</v>
      </c>
      <c r="W595" s="19" t="str">
        <f>VLOOKUP(RiskRegister[[#This Row],[Residual Likelihood Level]],'Rating factors'!$F$16:$G$21,2,FALSE)</f>
        <v>--- Error ---</v>
      </c>
      <c r="X595" s="19" t="str">
        <f>IFERROR(VLOOKUP(RiskRegister[[#This Row],[Residual Risk Rating]],'Rating factors'!$F$30:$G$44,2,FALSE),"-- Error --")</f>
        <v>-- Error --</v>
      </c>
      <c r="Y595" s="19" t="str">
        <f>IFERROR(RiskRegister[[#This Row],[Residual Impact Rating]]*RiskRegister[[#This Row],[Residual Likelihood Rating]],"-- Error --")</f>
        <v>-- Error --</v>
      </c>
      <c r="Z595" s="18" t="s">
        <v>113</v>
      </c>
      <c r="AB595" s="61"/>
      <c r="AD595" s="22" t="str">
        <f ca="1">IF(ISBLANK(RiskRegister[[#This Row],[Risk Due Date]]), "Missing Risk Due Date", IF(RiskRegister[[#This Row],[Risk Due Date]] &lt; TODAY(), "Overdue", "Not Overdue"))</f>
        <v>Missing Risk Due Date</v>
      </c>
      <c r="AF595" s="22" t="str">
        <f>IF(ISBLANK(RiskRegister[[#This Row],[Risk Due Date]]), "Missing Risk Due Date", TEXT(RiskRegister[[#This Row],[Risk Due Date]], "YYYY-MM"))</f>
        <v>Missing Risk Due Date</v>
      </c>
      <c r="AG595" s="22" t="str">
        <f>IF(RiskRegister[[#This Row],[Created Date]]="","Created Date missing",(TEXT(RiskRegister[[#This Row],[Created Date]],"mmm") &amp; "-" &amp; YEAR(RiskRegister[[#This Row],[Created Date]])))</f>
        <v>Created Date missing</v>
      </c>
      <c r="AH595" s="79">
        <f>IF(RiskRegister[[#This Row],[Risk Status]]="Closed",RiskRegister[[#This Row],[Risk Close Date]],RiskRegister[[#This Row],[Risk Due Date]])</f>
        <v>0</v>
      </c>
      <c r="AI595" s="79">
        <f>IF(RiskRegister[[#This Row],[Risk-Change-Date]]=0,DATE(2030,1,1),RiskRegister[[#This Row],[Risk-Change-Date]])</f>
        <v>47484</v>
      </c>
      <c r="AJ595" s="22" t="str">
        <f>RiskRegister[[#This Row],[Inherent Impact Level]]&amp;"-"&amp;RiskRegister[[#This Row],[Inherent Likelihood Level]]</f>
        <v>-- Select Impact ----- Select Likelihood --</v>
      </c>
      <c r="AK595" s="22" t="str">
        <f>RiskRegister[[#This Row],[Residual Impact Level]]&amp;"-"&amp;RiskRegister[[#This Row],[Residual Likelihood Level]]</f>
        <v>-- Select Impact ----- Select Likelihood --</v>
      </c>
      <c r="AL595" s="22" t="str">
        <f t="shared" si="18"/>
        <v>Error</v>
      </c>
      <c r="AM595" s="22" t="str">
        <f>IF(RiskRegister[[#This Row],[Risk Status]]="Closed",RiskRegister[[#This Row],[Residual Impact Level]],RiskRegister[[#This Row],[Inherent Impact Level]])</f>
        <v>-- Select Impact --</v>
      </c>
      <c r="AN595" s="22" t="str">
        <f>IF(RiskRegister[[#This Row],[Risk Status]]="Closed",RiskRegister[[#This Row],[Residual Likelihood Level]],RiskRegister[[#This Row],[Inherent Likelihood Level]])</f>
        <v>-- Select Likelihood --</v>
      </c>
      <c r="AO595" s="22" t="str">
        <f>IF(RiskRegister[[#This Row],[Risk Status]]="Closed",RiskRegister[[#This Row],[Residual-I-L-Combo]],RiskRegister[[#This Row],[Inherent-I-L-Combo]])</f>
        <v>-- Select Impact ----- Select Likelihood --</v>
      </c>
      <c r="AP595" s="22" t="str">
        <f t="shared" si="19"/>
        <v>-- Error --</v>
      </c>
    </row>
    <row r="596" spans="1:42" s="18" customFormat="1" ht="64" x14ac:dyDescent="0.2">
      <c r="A596" s="18">
        <v>593</v>
      </c>
      <c r="G596" s="18" t="s">
        <v>87</v>
      </c>
      <c r="I596" s="18" t="s">
        <v>85</v>
      </c>
      <c r="L596" s="18" t="s">
        <v>112</v>
      </c>
      <c r="M596" s="19" t="str">
        <f>VLOOKUP(RiskRegister[[#This Row],[Inherent Impact Level]],'Rating factors'!$F$4:$G$9,2,FALSE)</f>
        <v>--- Error ---</v>
      </c>
      <c r="N596" s="18" t="s">
        <v>89</v>
      </c>
      <c r="O596" s="19" t="str">
        <f>VLOOKUP(RiskRegister[[#This Row],[Inherent Likelihood Level]],'Rating factors'!$F$16:$G$21,2,FALSE)</f>
        <v>--- Error ---</v>
      </c>
      <c r="P596" s="19" t="str">
        <f>IFERROR(VLOOKUP(RiskRegister[[#This Row],[Inherent Risk Rating]],'Rating factors'!$F$30:$G$44,2,FALSE),"-- Error --")</f>
        <v>-- Error --</v>
      </c>
      <c r="Q596" s="19" t="str">
        <f>IFERROR(RiskRegister[[#This Row],[Inherent Impact Rating]]*RiskRegister[[#This Row],[Inherent Likelihood Rating]],"-- Error --")</f>
        <v>-- Error --</v>
      </c>
      <c r="R596" s="18" t="s">
        <v>111</v>
      </c>
      <c r="T596" s="18" t="s">
        <v>112</v>
      </c>
      <c r="U596" s="19" t="str">
        <f>VLOOKUP(RiskRegister[[#This Row],[Residual Impact Level]],'Rating factors'!$F$4:$G$9,2,FALSE)</f>
        <v>--- Error ---</v>
      </c>
      <c r="V596" s="18" t="s">
        <v>89</v>
      </c>
      <c r="W596" s="19" t="str">
        <f>VLOOKUP(RiskRegister[[#This Row],[Residual Likelihood Level]],'Rating factors'!$F$16:$G$21,2,FALSE)</f>
        <v>--- Error ---</v>
      </c>
      <c r="X596" s="19" t="str">
        <f>IFERROR(VLOOKUP(RiskRegister[[#This Row],[Residual Risk Rating]],'Rating factors'!$F$30:$G$44,2,FALSE),"-- Error --")</f>
        <v>-- Error --</v>
      </c>
      <c r="Y596" s="19" t="str">
        <f>IFERROR(RiskRegister[[#This Row],[Residual Impact Rating]]*RiskRegister[[#This Row],[Residual Likelihood Rating]],"-- Error --")</f>
        <v>-- Error --</v>
      </c>
      <c r="Z596" s="18" t="s">
        <v>113</v>
      </c>
      <c r="AB596" s="61"/>
      <c r="AD596" s="22" t="str">
        <f ca="1">IF(ISBLANK(RiskRegister[[#This Row],[Risk Due Date]]), "Missing Risk Due Date", IF(RiskRegister[[#This Row],[Risk Due Date]] &lt; TODAY(), "Overdue", "Not Overdue"))</f>
        <v>Missing Risk Due Date</v>
      </c>
      <c r="AF596" s="22" t="str">
        <f>IF(ISBLANK(RiskRegister[[#This Row],[Risk Due Date]]), "Missing Risk Due Date", TEXT(RiskRegister[[#This Row],[Risk Due Date]], "YYYY-MM"))</f>
        <v>Missing Risk Due Date</v>
      </c>
      <c r="AG596" s="22" t="str">
        <f>IF(RiskRegister[[#This Row],[Created Date]]="","Created Date missing",(TEXT(RiskRegister[[#This Row],[Created Date]],"mmm") &amp; "-" &amp; YEAR(RiskRegister[[#This Row],[Created Date]])))</f>
        <v>Created Date missing</v>
      </c>
      <c r="AH596" s="79">
        <f>IF(RiskRegister[[#This Row],[Risk Status]]="Closed",RiskRegister[[#This Row],[Risk Close Date]],RiskRegister[[#This Row],[Risk Due Date]])</f>
        <v>0</v>
      </c>
      <c r="AI596" s="79">
        <f>IF(RiskRegister[[#This Row],[Risk-Change-Date]]=0,DATE(2030,1,1),RiskRegister[[#This Row],[Risk-Change-Date]])</f>
        <v>47484</v>
      </c>
      <c r="AJ596" s="22" t="str">
        <f>RiskRegister[[#This Row],[Inherent Impact Level]]&amp;"-"&amp;RiskRegister[[#This Row],[Inherent Likelihood Level]]</f>
        <v>-- Select Impact ----- Select Likelihood --</v>
      </c>
      <c r="AK596" s="22" t="str">
        <f>RiskRegister[[#This Row],[Residual Impact Level]]&amp;"-"&amp;RiskRegister[[#This Row],[Residual Likelihood Level]]</f>
        <v>-- Select Impact ----- Select Likelihood --</v>
      </c>
      <c r="AL596" s="22" t="str">
        <f t="shared" si="18"/>
        <v>Error</v>
      </c>
      <c r="AM596" s="22" t="str">
        <f>IF(RiskRegister[[#This Row],[Risk Status]]="Closed",RiskRegister[[#This Row],[Residual Impact Level]],RiskRegister[[#This Row],[Inherent Impact Level]])</f>
        <v>-- Select Impact --</v>
      </c>
      <c r="AN596" s="22" t="str">
        <f>IF(RiskRegister[[#This Row],[Risk Status]]="Closed",RiskRegister[[#This Row],[Residual Likelihood Level]],RiskRegister[[#This Row],[Inherent Likelihood Level]])</f>
        <v>-- Select Likelihood --</v>
      </c>
      <c r="AO596" s="22" t="str">
        <f>IF(RiskRegister[[#This Row],[Risk Status]]="Closed",RiskRegister[[#This Row],[Residual-I-L-Combo]],RiskRegister[[#This Row],[Inherent-I-L-Combo]])</f>
        <v>-- Select Impact ----- Select Likelihood --</v>
      </c>
      <c r="AP596" s="22" t="str">
        <f t="shared" si="19"/>
        <v>-- Error --</v>
      </c>
    </row>
    <row r="597" spans="1:42" s="18" customFormat="1" ht="64" x14ac:dyDescent="0.2">
      <c r="A597" s="18">
        <v>594</v>
      </c>
      <c r="G597" s="18" t="s">
        <v>87</v>
      </c>
      <c r="I597" s="18" t="s">
        <v>85</v>
      </c>
      <c r="L597" s="18" t="s">
        <v>112</v>
      </c>
      <c r="M597" s="19" t="str">
        <f>VLOOKUP(RiskRegister[[#This Row],[Inherent Impact Level]],'Rating factors'!$F$4:$G$9,2,FALSE)</f>
        <v>--- Error ---</v>
      </c>
      <c r="N597" s="18" t="s">
        <v>89</v>
      </c>
      <c r="O597" s="19" t="str">
        <f>VLOOKUP(RiskRegister[[#This Row],[Inherent Likelihood Level]],'Rating factors'!$F$16:$G$21,2,FALSE)</f>
        <v>--- Error ---</v>
      </c>
      <c r="P597" s="19" t="str">
        <f>IFERROR(VLOOKUP(RiskRegister[[#This Row],[Inherent Risk Rating]],'Rating factors'!$F$30:$G$44,2,FALSE),"-- Error --")</f>
        <v>-- Error --</v>
      </c>
      <c r="Q597" s="19" t="str">
        <f>IFERROR(RiskRegister[[#This Row],[Inherent Impact Rating]]*RiskRegister[[#This Row],[Inherent Likelihood Rating]],"-- Error --")</f>
        <v>-- Error --</v>
      </c>
      <c r="R597" s="18" t="s">
        <v>111</v>
      </c>
      <c r="T597" s="18" t="s">
        <v>112</v>
      </c>
      <c r="U597" s="19" t="str">
        <f>VLOOKUP(RiskRegister[[#This Row],[Residual Impact Level]],'Rating factors'!$F$4:$G$9,2,FALSE)</f>
        <v>--- Error ---</v>
      </c>
      <c r="V597" s="18" t="s">
        <v>89</v>
      </c>
      <c r="W597" s="19" t="str">
        <f>VLOOKUP(RiskRegister[[#This Row],[Residual Likelihood Level]],'Rating factors'!$F$16:$G$21,2,FALSE)</f>
        <v>--- Error ---</v>
      </c>
      <c r="X597" s="19" t="str">
        <f>IFERROR(VLOOKUP(RiskRegister[[#This Row],[Residual Risk Rating]],'Rating factors'!$F$30:$G$44,2,FALSE),"-- Error --")</f>
        <v>-- Error --</v>
      </c>
      <c r="Y597" s="19" t="str">
        <f>IFERROR(RiskRegister[[#This Row],[Residual Impact Rating]]*RiskRegister[[#This Row],[Residual Likelihood Rating]],"-- Error --")</f>
        <v>-- Error --</v>
      </c>
      <c r="Z597" s="18" t="s">
        <v>113</v>
      </c>
      <c r="AB597" s="61"/>
      <c r="AD597" s="22" t="str">
        <f ca="1">IF(ISBLANK(RiskRegister[[#This Row],[Risk Due Date]]), "Missing Risk Due Date", IF(RiskRegister[[#This Row],[Risk Due Date]] &lt; TODAY(), "Overdue", "Not Overdue"))</f>
        <v>Missing Risk Due Date</v>
      </c>
      <c r="AF597" s="22" t="str">
        <f>IF(ISBLANK(RiskRegister[[#This Row],[Risk Due Date]]), "Missing Risk Due Date", TEXT(RiskRegister[[#This Row],[Risk Due Date]], "YYYY-MM"))</f>
        <v>Missing Risk Due Date</v>
      </c>
      <c r="AG597" s="22" t="str">
        <f>IF(RiskRegister[[#This Row],[Created Date]]="","Created Date missing",(TEXT(RiskRegister[[#This Row],[Created Date]],"mmm") &amp; "-" &amp; YEAR(RiskRegister[[#This Row],[Created Date]])))</f>
        <v>Created Date missing</v>
      </c>
      <c r="AH597" s="79">
        <f>IF(RiskRegister[[#This Row],[Risk Status]]="Closed",RiskRegister[[#This Row],[Risk Close Date]],RiskRegister[[#This Row],[Risk Due Date]])</f>
        <v>0</v>
      </c>
      <c r="AI597" s="79">
        <f>IF(RiskRegister[[#This Row],[Risk-Change-Date]]=0,DATE(2030,1,1),RiskRegister[[#This Row],[Risk-Change-Date]])</f>
        <v>47484</v>
      </c>
      <c r="AJ597" s="22" t="str">
        <f>RiskRegister[[#This Row],[Inherent Impact Level]]&amp;"-"&amp;RiskRegister[[#This Row],[Inherent Likelihood Level]]</f>
        <v>-- Select Impact ----- Select Likelihood --</v>
      </c>
      <c r="AK597" s="22" t="str">
        <f>RiskRegister[[#This Row],[Residual Impact Level]]&amp;"-"&amp;RiskRegister[[#This Row],[Residual Likelihood Level]]</f>
        <v>-- Select Impact ----- Select Likelihood --</v>
      </c>
      <c r="AL597" s="22" t="str">
        <f t="shared" si="18"/>
        <v>Error</v>
      </c>
      <c r="AM597" s="22" t="str">
        <f>IF(RiskRegister[[#This Row],[Risk Status]]="Closed",RiskRegister[[#This Row],[Residual Impact Level]],RiskRegister[[#This Row],[Inherent Impact Level]])</f>
        <v>-- Select Impact --</v>
      </c>
      <c r="AN597" s="22" t="str">
        <f>IF(RiskRegister[[#This Row],[Risk Status]]="Closed",RiskRegister[[#This Row],[Residual Likelihood Level]],RiskRegister[[#This Row],[Inherent Likelihood Level]])</f>
        <v>-- Select Likelihood --</v>
      </c>
      <c r="AO597" s="22" t="str">
        <f>IF(RiskRegister[[#This Row],[Risk Status]]="Closed",RiskRegister[[#This Row],[Residual-I-L-Combo]],RiskRegister[[#This Row],[Inherent-I-L-Combo]])</f>
        <v>-- Select Impact ----- Select Likelihood --</v>
      </c>
      <c r="AP597" s="22" t="str">
        <f t="shared" si="19"/>
        <v>-- Error --</v>
      </c>
    </row>
    <row r="598" spans="1:42" s="18" customFormat="1" ht="64" x14ac:dyDescent="0.2">
      <c r="A598" s="18">
        <v>595</v>
      </c>
      <c r="G598" s="18" t="s">
        <v>87</v>
      </c>
      <c r="I598" s="18" t="s">
        <v>85</v>
      </c>
      <c r="L598" s="18" t="s">
        <v>112</v>
      </c>
      <c r="M598" s="19" t="str">
        <f>VLOOKUP(RiskRegister[[#This Row],[Inherent Impact Level]],'Rating factors'!$F$4:$G$9,2,FALSE)</f>
        <v>--- Error ---</v>
      </c>
      <c r="N598" s="18" t="s">
        <v>89</v>
      </c>
      <c r="O598" s="19" t="str">
        <f>VLOOKUP(RiskRegister[[#This Row],[Inherent Likelihood Level]],'Rating factors'!$F$16:$G$21,2,FALSE)</f>
        <v>--- Error ---</v>
      </c>
      <c r="P598" s="19" t="str">
        <f>IFERROR(VLOOKUP(RiskRegister[[#This Row],[Inherent Risk Rating]],'Rating factors'!$F$30:$G$44,2,FALSE),"-- Error --")</f>
        <v>-- Error --</v>
      </c>
      <c r="Q598" s="19" t="str">
        <f>IFERROR(RiskRegister[[#This Row],[Inherent Impact Rating]]*RiskRegister[[#This Row],[Inherent Likelihood Rating]],"-- Error --")</f>
        <v>-- Error --</v>
      </c>
      <c r="R598" s="18" t="s">
        <v>111</v>
      </c>
      <c r="T598" s="18" t="s">
        <v>112</v>
      </c>
      <c r="U598" s="19" t="str">
        <f>VLOOKUP(RiskRegister[[#This Row],[Residual Impact Level]],'Rating factors'!$F$4:$G$9,2,FALSE)</f>
        <v>--- Error ---</v>
      </c>
      <c r="V598" s="18" t="s">
        <v>89</v>
      </c>
      <c r="W598" s="19" t="str">
        <f>VLOOKUP(RiskRegister[[#This Row],[Residual Likelihood Level]],'Rating factors'!$F$16:$G$21,2,FALSE)</f>
        <v>--- Error ---</v>
      </c>
      <c r="X598" s="19" t="str">
        <f>IFERROR(VLOOKUP(RiskRegister[[#This Row],[Residual Risk Rating]],'Rating factors'!$F$30:$G$44,2,FALSE),"-- Error --")</f>
        <v>-- Error --</v>
      </c>
      <c r="Y598" s="19" t="str">
        <f>IFERROR(RiskRegister[[#This Row],[Residual Impact Rating]]*RiskRegister[[#This Row],[Residual Likelihood Rating]],"-- Error --")</f>
        <v>-- Error --</v>
      </c>
      <c r="Z598" s="18" t="s">
        <v>113</v>
      </c>
      <c r="AB598" s="61"/>
      <c r="AD598" s="22" t="str">
        <f ca="1">IF(ISBLANK(RiskRegister[[#This Row],[Risk Due Date]]), "Missing Risk Due Date", IF(RiskRegister[[#This Row],[Risk Due Date]] &lt; TODAY(), "Overdue", "Not Overdue"))</f>
        <v>Missing Risk Due Date</v>
      </c>
      <c r="AF598" s="22" t="str">
        <f>IF(ISBLANK(RiskRegister[[#This Row],[Risk Due Date]]), "Missing Risk Due Date", TEXT(RiskRegister[[#This Row],[Risk Due Date]], "YYYY-MM"))</f>
        <v>Missing Risk Due Date</v>
      </c>
      <c r="AG598" s="22" t="str">
        <f>IF(RiskRegister[[#This Row],[Created Date]]="","Created Date missing",(TEXT(RiskRegister[[#This Row],[Created Date]],"mmm") &amp; "-" &amp; YEAR(RiskRegister[[#This Row],[Created Date]])))</f>
        <v>Created Date missing</v>
      </c>
      <c r="AH598" s="79">
        <f>IF(RiskRegister[[#This Row],[Risk Status]]="Closed",RiskRegister[[#This Row],[Risk Close Date]],RiskRegister[[#This Row],[Risk Due Date]])</f>
        <v>0</v>
      </c>
      <c r="AI598" s="79">
        <f>IF(RiskRegister[[#This Row],[Risk-Change-Date]]=0,DATE(2030,1,1),RiskRegister[[#This Row],[Risk-Change-Date]])</f>
        <v>47484</v>
      </c>
      <c r="AJ598" s="22" t="str">
        <f>RiskRegister[[#This Row],[Inherent Impact Level]]&amp;"-"&amp;RiskRegister[[#This Row],[Inherent Likelihood Level]]</f>
        <v>-- Select Impact ----- Select Likelihood --</v>
      </c>
      <c r="AK598" s="22" t="str">
        <f>RiskRegister[[#This Row],[Residual Impact Level]]&amp;"-"&amp;RiskRegister[[#This Row],[Residual Likelihood Level]]</f>
        <v>-- Select Impact ----- Select Likelihood --</v>
      </c>
      <c r="AL598" s="22" t="str">
        <f t="shared" si="18"/>
        <v>Error</v>
      </c>
      <c r="AM598" s="22" t="str">
        <f>IF(RiskRegister[[#This Row],[Risk Status]]="Closed",RiskRegister[[#This Row],[Residual Impact Level]],RiskRegister[[#This Row],[Inherent Impact Level]])</f>
        <v>-- Select Impact --</v>
      </c>
      <c r="AN598" s="22" t="str">
        <f>IF(RiskRegister[[#This Row],[Risk Status]]="Closed",RiskRegister[[#This Row],[Residual Likelihood Level]],RiskRegister[[#This Row],[Inherent Likelihood Level]])</f>
        <v>-- Select Likelihood --</v>
      </c>
      <c r="AO598" s="22" t="str">
        <f>IF(RiskRegister[[#This Row],[Risk Status]]="Closed",RiskRegister[[#This Row],[Residual-I-L-Combo]],RiskRegister[[#This Row],[Inherent-I-L-Combo]])</f>
        <v>-- Select Impact ----- Select Likelihood --</v>
      </c>
      <c r="AP598" s="22" t="str">
        <f t="shared" si="19"/>
        <v>-- Error --</v>
      </c>
    </row>
    <row r="599" spans="1:42" s="18" customFormat="1" ht="64" x14ac:dyDescent="0.2">
      <c r="A599" s="18">
        <v>596</v>
      </c>
      <c r="G599" s="18" t="s">
        <v>87</v>
      </c>
      <c r="I599" s="18" t="s">
        <v>85</v>
      </c>
      <c r="L599" s="18" t="s">
        <v>112</v>
      </c>
      <c r="M599" s="19" t="str">
        <f>VLOOKUP(RiskRegister[[#This Row],[Inherent Impact Level]],'Rating factors'!$F$4:$G$9,2,FALSE)</f>
        <v>--- Error ---</v>
      </c>
      <c r="N599" s="18" t="s">
        <v>89</v>
      </c>
      <c r="O599" s="19" t="str">
        <f>VLOOKUP(RiskRegister[[#This Row],[Inherent Likelihood Level]],'Rating factors'!$F$16:$G$21,2,FALSE)</f>
        <v>--- Error ---</v>
      </c>
      <c r="P599" s="19" t="str">
        <f>IFERROR(VLOOKUP(RiskRegister[[#This Row],[Inherent Risk Rating]],'Rating factors'!$F$30:$G$44,2,FALSE),"-- Error --")</f>
        <v>-- Error --</v>
      </c>
      <c r="Q599" s="19" t="str">
        <f>IFERROR(RiskRegister[[#This Row],[Inherent Impact Rating]]*RiskRegister[[#This Row],[Inherent Likelihood Rating]],"-- Error --")</f>
        <v>-- Error --</v>
      </c>
      <c r="R599" s="18" t="s">
        <v>111</v>
      </c>
      <c r="T599" s="18" t="s">
        <v>112</v>
      </c>
      <c r="U599" s="19" t="str">
        <f>VLOOKUP(RiskRegister[[#This Row],[Residual Impact Level]],'Rating factors'!$F$4:$G$9,2,FALSE)</f>
        <v>--- Error ---</v>
      </c>
      <c r="V599" s="18" t="s">
        <v>89</v>
      </c>
      <c r="W599" s="19" t="str">
        <f>VLOOKUP(RiskRegister[[#This Row],[Residual Likelihood Level]],'Rating factors'!$F$16:$G$21,2,FALSE)</f>
        <v>--- Error ---</v>
      </c>
      <c r="X599" s="19" t="str">
        <f>IFERROR(VLOOKUP(RiskRegister[[#This Row],[Residual Risk Rating]],'Rating factors'!$F$30:$G$44,2,FALSE),"-- Error --")</f>
        <v>-- Error --</v>
      </c>
      <c r="Y599" s="19" t="str">
        <f>IFERROR(RiskRegister[[#This Row],[Residual Impact Rating]]*RiskRegister[[#This Row],[Residual Likelihood Rating]],"-- Error --")</f>
        <v>-- Error --</v>
      </c>
      <c r="Z599" s="18" t="s">
        <v>113</v>
      </c>
      <c r="AB599" s="61"/>
      <c r="AD599" s="22" t="str">
        <f ca="1">IF(ISBLANK(RiskRegister[[#This Row],[Risk Due Date]]), "Missing Risk Due Date", IF(RiskRegister[[#This Row],[Risk Due Date]] &lt; TODAY(), "Overdue", "Not Overdue"))</f>
        <v>Missing Risk Due Date</v>
      </c>
      <c r="AF599" s="22" t="str">
        <f>IF(ISBLANK(RiskRegister[[#This Row],[Risk Due Date]]), "Missing Risk Due Date", TEXT(RiskRegister[[#This Row],[Risk Due Date]], "YYYY-MM"))</f>
        <v>Missing Risk Due Date</v>
      </c>
      <c r="AG599" s="22" t="str">
        <f>IF(RiskRegister[[#This Row],[Created Date]]="","Created Date missing",(TEXT(RiskRegister[[#This Row],[Created Date]],"mmm") &amp; "-" &amp; YEAR(RiskRegister[[#This Row],[Created Date]])))</f>
        <v>Created Date missing</v>
      </c>
      <c r="AH599" s="79">
        <f>IF(RiskRegister[[#This Row],[Risk Status]]="Closed",RiskRegister[[#This Row],[Risk Close Date]],RiskRegister[[#This Row],[Risk Due Date]])</f>
        <v>0</v>
      </c>
      <c r="AI599" s="79">
        <f>IF(RiskRegister[[#This Row],[Risk-Change-Date]]=0,DATE(2030,1,1),RiskRegister[[#This Row],[Risk-Change-Date]])</f>
        <v>47484</v>
      </c>
      <c r="AJ599" s="22" t="str">
        <f>RiskRegister[[#This Row],[Inherent Impact Level]]&amp;"-"&amp;RiskRegister[[#This Row],[Inherent Likelihood Level]]</f>
        <v>-- Select Impact ----- Select Likelihood --</v>
      </c>
      <c r="AK599" s="22" t="str">
        <f>RiskRegister[[#This Row],[Residual Impact Level]]&amp;"-"&amp;RiskRegister[[#This Row],[Residual Likelihood Level]]</f>
        <v>-- Select Impact ----- Select Likelihood --</v>
      </c>
      <c r="AL599" s="22" t="str">
        <f t="shared" si="18"/>
        <v>Error</v>
      </c>
      <c r="AM599" s="22" t="str">
        <f>IF(RiskRegister[[#This Row],[Risk Status]]="Closed",RiskRegister[[#This Row],[Residual Impact Level]],RiskRegister[[#This Row],[Inherent Impact Level]])</f>
        <v>-- Select Impact --</v>
      </c>
      <c r="AN599" s="22" t="str">
        <f>IF(RiskRegister[[#This Row],[Risk Status]]="Closed",RiskRegister[[#This Row],[Residual Likelihood Level]],RiskRegister[[#This Row],[Inherent Likelihood Level]])</f>
        <v>-- Select Likelihood --</v>
      </c>
      <c r="AO599" s="22" t="str">
        <f>IF(RiskRegister[[#This Row],[Risk Status]]="Closed",RiskRegister[[#This Row],[Residual-I-L-Combo]],RiskRegister[[#This Row],[Inherent-I-L-Combo]])</f>
        <v>-- Select Impact ----- Select Likelihood --</v>
      </c>
      <c r="AP599" s="22" t="str">
        <f t="shared" si="19"/>
        <v>-- Error --</v>
      </c>
    </row>
    <row r="600" spans="1:42" s="18" customFormat="1" ht="64" x14ac:dyDescent="0.2">
      <c r="A600" s="18">
        <v>597</v>
      </c>
      <c r="G600" s="18" t="s">
        <v>87</v>
      </c>
      <c r="I600" s="18" t="s">
        <v>85</v>
      </c>
      <c r="L600" s="18" t="s">
        <v>112</v>
      </c>
      <c r="M600" s="19" t="str">
        <f>VLOOKUP(RiskRegister[[#This Row],[Inherent Impact Level]],'Rating factors'!$F$4:$G$9,2,FALSE)</f>
        <v>--- Error ---</v>
      </c>
      <c r="N600" s="18" t="s">
        <v>89</v>
      </c>
      <c r="O600" s="19" t="str">
        <f>VLOOKUP(RiskRegister[[#This Row],[Inherent Likelihood Level]],'Rating factors'!$F$16:$G$21,2,FALSE)</f>
        <v>--- Error ---</v>
      </c>
      <c r="P600" s="19" t="str">
        <f>IFERROR(VLOOKUP(RiskRegister[[#This Row],[Inherent Risk Rating]],'Rating factors'!$F$30:$G$44,2,FALSE),"-- Error --")</f>
        <v>-- Error --</v>
      </c>
      <c r="Q600" s="19" t="str">
        <f>IFERROR(RiskRegister[[#This Row],[Inherent Impact Rating]]*RiskRegister[[#This Row],[Inherent Likelihood Rating]],"-- Error --")</f>
        <v>-- Error --</v>
      </c>
      <c r="R600" s="18" t="s">
        <v>111</v>
      </c>
      <c r="T600" s="18" t="s">
        <v>112</v>
      </c>
      <c r="U600" s="19" t="str">
        <f>VLOOKUP(RiskRegister[[#This Row],[Residual Impact Level]],'Rating factors'!$F$4:$G$9,2,FALSE)</f>
        <v>--- Error ---</v>
      </c>
      <c r="V600" s="18" t="s">
        <v>89</v>
      </c>
      <c r="W600" s="19" t="str">
        <f>VLOOKUP(RiskRegister[[#This Row],[Residual Likelihood Level]],'Rating factors'!$F$16:$G$21,2,FALSE)</f>
        <v>--- Error ---</v>
      </c>
      <c r="X600" s="19" t="str">
        <f>IFERROR(VLOOKUP(RiskRegister[[#This Row],[Residual Risk Rating]],'Rating factors'!$F$30:$G$44,2,FALSE),"-- Error --")</f>
        <v>-- Error --</v>
      </c>
      <c r="Y600" s="19" t="str">
        <f>IFERROR(RiskRegister[[#This Row],[Residual Impact Rating]]*RiskRegister[[#This Row],[Residual Likelihood Rating]],"-- Error --")</f>
        <v>-- Error --</v>
      </c>
      <c r="Z600" s="18" t="s">
        <v>113</v>
      </c>
      <c r="AB600" s="61"/>
      <c r="AD600" s="22" t="str">
        <f ca="1">IF(ISBLANK(RiskRegister[[#This Row],[Risk Due Date]]), "Missing Risk Due Date", IF(RiskRegister[[#This Row],[Risk Due Date]] &lt; TODAY(), "Overdue", "Not Overdue"))</f>
        <v>Missing Risk Due Date</v>
      </c>
      <c r="AF600" s="22" t="str">
        <f>IF(ISBLANK(RiskRegister[[#This Row],[Risk Due Date]]), "Missing Risk Due Date", TEXT(RiskRegister[[#This Row],[Risk Due Date]], "YYYY-MM"))</f>
        <v>Missing Risk Due Date</v>
      </c>
      <c r="AG600" s="22" t="str">
        <f>IF(RiskRegister[[#This Row],[Created Date]]="","Created Date missing",(TEXT(RiskRegister[[#This Row],[Created Date]],"mmm") &amp; "-" &amp; YEAR(RiskRegister[[#This Row],[Created Date]])))</f>
        <v>Created Date missing</v>
      </c>
      <c r="AH600" s="79">
        <f>IF(RiskRegister[[#This Row],[Risk Status]]="Closed",RiskRegister[[#This Row],[Risk Close Date]],RiskRegister[[#This Row],[Risk Due Date]])</f>
        <v>0</v>
      </c>
      <c r="AI600" s="79">
        <f>IF(RiskRegister[[#This Row],[Risk-Change-Date]]=0,DATE(2030,1,1),RiskRegister[[#This Row],[Risk-Change-Date]])</f>
        <v>47484</v>
      </c>
      <c r="AJ600" s="22" t="str">
        <f>RiskRegister[[#This Row],[Inherent Impact Level]]&amp;"-"&amp;RiskRegister[[#This Row],[Inherent Likelihood Level]]</f>
        <v>-- Select Impact ----- Select Likelihood --</v>
      </c>
      <c r="AK600" s="22" t="str">
        <f>RiskRegister[[#This Row],[Residual Impact Level]]&amp;"-"&amp;RiskRegister[[#This Row],[Residual Likelihood Level]]</f>
        <v>-- Select Impact ----- Select Likelihood --</v>
      </c>
      <c r="AL600" s="22" t="str">
        <f t="shared" si="18"/>
        <v>Error</v>
      </c>
      <c r="AM600" s="22" t="str">
        <f>IF(RiskRegister[[#This Row],[Risk Status]]="Closed",RiskRegister[[#This Row],[Residual Impact Level]],RiskRegister[[#This Row],[Inherent Impact Level]])</f>
        <v>-- Select Impact --</v>
      </c>
      <c r="AN600" s="22" t="str">
        <f>IF(RiskRegister[[#This Row],[Risk Status]]="Closed",RiskRegister[[#This Row],[Residual Likelihood Level]],RiskRegister[[#This Row],[Inherent Likelihood Level]])</f>
        <v>-- Select Likelihood --</v>
      </c>
      <c r="AO600" s="22" t="str">
        <f>IF(RiskRegister[[#This Row],[Risk Status]]="Closed",RiskRegister[[#This Row],[Residual-I-L-Combo]],RiskRegister[[#This Row],[Inherent-I-L-Combo]])</f>
        <v>-- Select Impact ----- Select Likelihood --</v>
      </c>
      <c r="AP600" s="22" t="str">
        <f t="shared" si="19"/>
        <v>-- Error --</v>
      </c>
    </row>
    <row r="601" spans="1:42" s="18" customFormat="1" ht="64" x14ac:dyDescent="0.2">
      <c r="A601" s="18">
        <v>598</v>
      </c>
      <c r="G601" s="18" t="s">
        <v>87</v>
      </c>
      <c r="I601" s="18" t="s">
        <v>85</v>
      </c>
      <c r="L601" s="18" t="s">
        <v>112</v>
      </c>
      <c r="M601" s="19" t="str">
        <f>VLOOKUP(RiskRegister[[#This Row],[Inherent Impact Level]],'Rating factors'!$F$4:$G$9,2,FALSE)</f>
        <v>--- Error ---</v>
      </c>
      <c r="N601" s="18" t="s">
        <v>89</v>
      </c>
      <c r="O601" s="19" t="str">
        <f>VLOOKUP(RiskRegister[[#This Row],[Inherent Likelihood Level]],'Rating factors'!$F$16:$G$21,2,FALSE)</f>
        <v>--- Error ---</v>
      </c>
      <c r="P601" s="19" t="str">
        <f>IFERROR(VLOOKUP(RiskRegister[[#This Row],[Inherent Risk Rating]],'Rating factors'!$F$30:$G$44,2,FALSE),"-- Error --")</f>
        <v>-- Error --</v>
      </c>
      <c r="Q601" s="19" t="str">
        <f>IFERROR(RiskRegister[[#This Row],[Inherent Impact Rating]]*RiskRegister[[#This Row],[Inherent Likelihood Rating]],"-- Error --")</f>
        <v>-- Error --</v>
      </c>
      <c r="R601" s="18" t="s">
        <v>111</v>
      </c>
      <c r="T601" s="18" t="s">
        <v>112</v>
      </c>
      <c r="U601" s="19" t="str">
        <f>VLOOKUP(RiskRegister[[#This Row],[Residual Impact Level]],'Rating factors'!$F$4:$G$9,2,FALSE)</f>
        <v>--- Error ---</v>
      </c>
      <c r="V601" s="18" t="s">
        <v>89</v>
      </c>
      <c r="W601" s="19" t="str">
        <f>VLOOKUP(RiskRegister[[#This Row],[Residual Likelihood Level]],'Rating factors'!$F$16:$G$21,2,FALSE)</f>
        <v>--- Error ---</v>
      </c>
      <c r="X601" s="19" t="str">
        <f>IFERROR(VLOOKUP(RiskRegister[[#This Row],[Residual Risk Rating]],'Rating factors'!$F$30:$G$44,2,FALSE),"-- Error --")</f>
        <v>-- Error --</v>
      </c>
      <c r="Y601" s="19" t="str">
        <f>IFERROR(RiskRegister[[#This Row],[Residual Impact Rating]]*RiskRegister[[#This Row],[Residual Likelihood Rating]],"-- Error --")</f>
        <v>-- Error --</v>
      </c>
      <c r="Z601" s="18" t="s">
        <v>113</v>
      </c>
      <c r="AB601" s="61"/>
      <c r="AD601" s="22" t="str">
        <f ca="1">IF(ISBLANK(RiskRegister[[#This Row],[Risk Due Date]]), "Missing Risk Due Date", IF(RiskRegister[[#This Row],[Risk Due Date]] &lt; TODAY(), "Overdue", "Not Overdue"))</f>
        <v>Missing Risk Due Date</v>
      </c>
      <c r="AF601" s="22" t="str">
        <f>IF(ISBLANK(RiskRegister[[#This Row],[Risk Due Date]]), "Missing Risk Due Date", TEXT(RiskRegister[[#This Row],[Risk Due Date]], "YYYY-MM"))</f>
        <v>Missing Risk Due Date</v>
      </c>
      <c r="AG601" s="22" t="str">
        <f>IF(RiskRegister[[#This Row],[Created Date]]="","Created Date missing",(TEXT(RiskRegister[[#This Row],[Created Date]],"mmm") &amp; "-" &amp; YEAR(RiskRegister[[#This Row],[Created Date]])))</f>
        <v>Created Date missing</v>
      </c>
      <c r="AH601" s="79">
        <f>IF(RiskRegister[[#This Row],[Risk Status]]="Closed",RiskRegister[[#This Row],[Risk Close Date]],RiskRegister[[#This Row],[Risk Due Date]])</f>
        <v>0</v>
      </c>
      <c r="AI601" s="79">
        <f>IF(RiskRegister[[#This Row],[Risk-Change-Date]]=0,DATE(2030,1,1),RiskRegister[[#This Row],[Risk-Change-Date]])</f>
        <v>47484</v>
      </c>
      <c r="AJ601" s="22" t="str">
        <f>RiskRegister[[#This Row],[Inherent Impact Level]]&amp;"-"&amp;RiskRegister[[#This Row],[Inherent Likelihood Level]]</f>
        <v>-- Select Impact ----- Select Likelihood --</v>
      </c>
      <c r="AK601" s="22" t="str">
        <f>RiskRegister[[#This Row],[Residual Impact Level]]&amp;"-"&amp;RiskRegister[[#This Row],[Residual Likelihood Level]]</f>
        <v>-- Select Impact ----- Select Likelihood --</v>
      </c>
      <c r="AL601" s="22" t="str">
        <f t="shared" si="18"/>
        <v>Error</v>
      </c>
      <c r="AM601" s="22" t="str">
        <f>IF(RiskRegister[[#This Row],[Risk Status]]="Closed",RiskRegister[[#This Row],[Residual Impact Level]],RiskRegister[[#This Row],[Inherent Impact Level]])</f>
        <v>-- Select Impact --</v>
      </c>
      <c r="AN601" s="22" t="str">
        <f>IF(RiskRegister[[#This Row],[Risk Status]]="Closed",RiskRegister[[#This Row],[Residual Likelihood Level]],RiskRegister[[#This Row],[Inherent Likelihood Level]])</f>
        <v>-- Select Likelihood --</v>
      </c>
      <c r="AO601" s="22" t="str">
        <f>IF(RiskRegister[[#This Row],[Risk Status]]="Closed",RiskRegister[[#This Row],[Residual-I-L-Combo]],RiskRegister[[#This Row],[Inherent-I-L-Combo]])</f>
        <v>-- Select Impact ----- Select Likelihood --</v>
      </c>
      <c r="AP601" s="22" t="str">
        <f t="shared" si="19"/>
        <v>-- Error --</v>
      </c>
    </row>
    <row r="602" spans="1:42" s="18" customFormat="1" ht="64" x14ac:dyDescent="0.2">
      <c r="A602" s="18">
        <v>599</v>
      </c>
      <c r="G602" s="18" t="s">
        <v>87</v>
      </c>
      <c r="I602" s="18" t="s">
        <v>85</v>
      </c>
      <c r="L602" s="18" t="s">
        <v>112</v>
      </c>
      <c r="M602" s="19" t="str">
        <f>VLOOKUP(RiskRegister[[#This Row],[Inherent Impact Level]],'Rating factors'!$F$4:$G$9,2,FALSE)</f>
        <v>--- Error ---</v>
      </c>
      <c r="N602" s="18" t="s">
        <v>89</v>
      </c>
      <c r="O602" s="19" t="str">
        <f>VLOOKUP(RiskRegister[[#This Row],[Inherent Likelihood Level]],'Rating factors'!$F$16:$G$21,2,FALSE)</f>
        <v>--- Error ---</v>
      </c>
      <c r="P602" s="19" t="str">
        <f>IFERROR(VLOOKUP(RiskRegister[[#This Row],[Inherent Risk Rating]],'Rating factors'!$F$30:$G$44,2,FALSE),"-- Error --")</f>
        <v>-- Error --</v>
      </c>
      <c r="Q602" s="19" t="str">
        <f>IFERROR(RiskRegister[[#This Row],[Inherent Impact Rating]]*RiskRegister[[#This Row],[Inherent Likelihood Rating]],"-- Error --")</f>
        <v>-- Error --</v>
      </c>
      <c r="R602" s="18" t="s">
        <v>111</v>
      </c>
      <c r="T602" s="18" t="s">
        <v>112</v>
      </c>
      <c r="U602" s="19" t="str">
        <f>VLOOKUP(RiskRegister[[#This Row],[Residual Impact Level]],'Rating factors'!$F$4:$G$9,2,FALSE)</f>
        <v>--- Error ---</v>
      </c>
      <c r="V602" s="18" t="s">
        <v>89</v>
      </c>
      <c r="W602" s="19" t="str">
        <f>VLOOKUP(RiskRegister[[#This Row],[Residual Likelihood Level]],'Rating factors'!$F$16:$G$21,2,FALSE)</f>
        <v>--- Error ---</v>
      </c>
      <c r="X602" s="19" t="str">
        <f>IFERROR(VLOOKUP(RiskRegister[[#This Row],[Residual Risk Rating]],'Rating factors'!$F$30:$G$44,2,FALSE),"-- Error --")</f>
        <v>-- Error --</v>
      </c>
      <c r="Y602" s="19" t="str">
        <f>IFERROR(RiskRegister[[#This Row],[Residual Impact Rating]]*RiskRegister[[#This Row],[Residual Likelihood Rating]],"-- Error --")</f>
        <v>-- Error --</v>
      </c>
      <c r="Z602" s="18" t="s">
        <v>113</v>
      </c>
      <c r="AB602" s="61"/>
      <c r="AD602" s="22" t="str">
        <f ca="1">IF(ISBLANK(RiskRegister[[#This Row],[Risk Due Date]]), "Missing Risk Due Date", IF(RiskRegister[[#This Row],[Risk Due Date]] &lt; TODAY(), "Overdue", "Not Overdue"))</f>
        <v>Missing Risk Due Date</v>
      </c>
      <c r="AF602" s="22" t="str">
        <f>IF(ISBLANK(RiskRegister[[#This Row],[Risk Due Date]]), "Missing Risk Due Date", TEXT(RiskRegister[[#This Row],[Risk Due Date]], "YYYY-MM"))</f>
        <v>Missing Risk Due Date</v>
      </c>
      <c r="AG602" s="22" t="str">
        <f>IF(RiskRegister[[#This Row],[Created Date]]="","Created Date missing",(TEXT(RiskRegister[[#This Row],[Created Date]],"mmm") &amp; "-" &amp; YEAR(RiskRegister[[#This Row],[Created Date]])))</f>
        <v>Created Date missing</v>
      </c>
      <c r="AH602" s="79">
        <f>IF(RiskRegister[[#This Row],[Risk Status]]="Closed",RiskRegister[[#This Row],[Risk Close Date]],RiskRegister[[#This Row],[Risk Due Date]])</f>
        <v>0</v>
      </c>
      <c r="AI602" s="79">
        <f>IF(RiskRegister[[#This Row],[Risk-Change-Date]]=0,DATE(2030,1,1),RiskRegister[[#This Row],[Risk-Change-Date]])</f>
        <v>47484</v>
      </c>
      <c r="AJ602" s="22" t="str">
        <f>RiskRegister[[#This Row],[Inherent Impact Level]]&amp;"-"&amp;RiskRegister[[#This Row],[Inherent Likelihood Level]]</f>
        <v>-- Select Impact ----- Select Likelihood --</v>
      </c>
      <c r="AK602" s="22" t="str">
        <f>RiskRegister[[#This Row],[Residual Impact Level]]&amp;"-"&amp;RiskRegister[[#This Row],[Residual Likelihood Level]]</f>
        <v>-- Select Impact ----- Select Likelihood --</v>
      </c>
      <c r="AL602" s="22" t="str">
        <f t="shared" si="18"/>
        <v>Error</v>
      </c>
      <c r="AM602" s="22" t="str">
        <f>IF(RiskRegister[[#This Row],[Risk Status]]="Closed",RiskRegister[[#This Row],[Residual Impact Level]],RiskRegister[[#This Row],[Inherent Impact Level]])</f>
        <v>-- Select Impact --</v>
      </c>
      <c r="AN602" s="22" t="str">
        <f>IF(RiskRegister[[#This Row],[Risk Status]]="Closed",RiskRegister[[#This Row],[Residual Likelihood Level]],RiskRegister[[#This Row],[Inherent Likelihood Level]])</f>
        <v>-- Select Likelihood --</v>
      </c>
      <c r="AO602" s="22" t="str">
        <f>IF(RiskRegister[[#This Row],[Risk Status]]="Closed",RiskRegister[[#This Row],[Residual-I-L-Combo]],RiskRegister[[#This Row],[Inherent-I-L-Combo]])</f>
        <v>-- Select Impact ----- Select Likelihood --</v>
      </c>
      <c r="AP602" s="22" t="str">
        <f t="shared" si="19"/>
        <v>-- Error --</v>
      </c>
    </row>
    <row r="603" spans="1:42" s="18" customFormat="1" ht="64" x14ac:dyDescent="0.2">
      <c r="A603" s="18">
        <v>600</v>
      </c>
      <c r="G603" s="18" t="s">
        <v>87</v>
      </c>
      <c r="I603" s="18" t="s">
        <v>85</v>
      </c>
      <c r="L603" s="18" t="s">
        <v>112</v>
      </c>
      <c r="M603" s="19" t="str">
        <f>VLOOKUP(RiskRegister[[#This Row],[Inherent Impact Level]],'Rating factors'!$F$4:$G$9,2,FALSE)</f>
        <v>--- Error ---</v>
      </c>
      <c r="N603" s="18" t="s">
        <v>89</v>
      </c>
      <c r="O603" s="19" t="str">
        <f>VLOOKUP(RiskRegister[[#This Row],[Inherent Likelihood Level]],'Rating factors'!$F$16:$G$21,2,FALSE)</f>
        <v>--- Error ---</v>
      </c>
      <c r="P603" s="19" t="str">
        <f>IFERROR(VLOOKUP(RiskRegister[[#This Row],[Inherent Risk Rating]],'Rating factors'!$F$30:$G$44,2,FALSE),"-- Error --")</f>
        <v>-- Error --</v>
      </c>
      <c r="Q603" s="19" t="str">
        <f>IFERROR(RiskRegister[[#This Row],[Inherent Impact Rating]]*RiskRegister[[#This Row],[Inherent Likelihood Rating]],"-- Error --")</f>
        <v>-- Error --</v>
      </c>
      <c r="R603" s="18" t="s">
        <v>111</v>
      </c>
      <c r="T603" s="18" t="s">
        <v>112</v>
      </c>
      <c r="U603" s="19" t="str">
        <f>VLOOKUP(RiskRegister[[#This Row],[Residual Impact Level]],'Rating factors'!$F$4:$G$9,2,FALSE)</f>
        <v>--- Error ---</v>
      </c>
      <c r="V603" s="18" t="s">
        <v>89</v>
      </c>
      <c r="W603" s="19" t="str">
        <f>VLOOKUP(RiskRegister[[#This Row],[Residual Likelihood Level]],'Rating factors'!$F$16:$G$21,2,FALSE)</f>
        <v>--- Error ---</v>
      </c>
      <c r="X603" s="19" t="str">
        <f>IFERROR(VLOOKUP(RiskRegister[[#This Row],[Residual Risk Rating]],'Rating factors'!$F$30:$G$44,2,FALSE),"-- Error --")</f>
        <v>-- Error --</v>
      </c>
      <c r="Y603" s="19" t="str">
        <f>IFERROR(RiskRegister[[#This Row],[Residual Impact Rating]]*RiskRegister[[#This Row],[Residual Likelihood Rating]],"-- Error --")</f>
        <v>-- Error --</v>
      </c>
      <c r="Z603" s="18" t="s">
        <v>113</v>
      </c>
      <c r="AB603" s="61"/>
      <c r="AD603" s="22" t="str">
        <f ca="1">IF(ISBLANK(RiskRegister[[#This Row],[Risk Due Date]]), "Missing Risk Due Date", IF(RiskRegister[[#This Row],[Risk Due Date]] &lt; TODAY(), "Overdue", "Not Overdue"))</f>
        <v>Missing Risk Due Date</v>
      </c>
      <c r="AF603" s="22" t="str">
        <f>IF(ISBLANK(RiskRegister[[#This Row],[Risk Due Date]]), "Missing Risk Due Date", TEXT(RiskRegister[[#This Row],[Risk Due Date]], "YYYY-MM"))</f>
        <v>Missing Risk Due Date</v>
      </c>
      <c r="AG603" s="22" t="str">
        <f>IF(RiskRegister[[#This Row],[Created Date]]="","Created Date missing",(TEXT(RiskRegister[[#This Row],[Created Date]],"mmm") &amp; "-" &amp; YEAR(RiskRegister[[#This Row],[Created Date]])))</f>
        <v>Created Date missing</v>
      </c>
      <c r="AH603" s="79">
        <f>IF(RiskRegister[[#This Row],[Risk Status]]="Closed",RiskRegister[[#This Row],[Risk Close Date]],RiskRegister[[#This Row],[Risk Due Date]])</f>
        <v>0</v>
      </c>
      <c r="AI603" s="79">
        <f>IF(RiskRegister[[#This Row],[Risk-Change-Date]]=0,DATE(2030,1,1),RiskRegister[[#This Row],[Risk-Change-Date]])</f>
        <v>47484</v>
      </c>
      <c r="AJ603" s="22" t="str">
        <f>RiskRegister[[#This Row],[Inherent Impact Level]]&amp;"-"&amp;RiskRegister[[#This Row],[Inherent Likelihood Level]]</f>
        <v>-- Select Impact ----- Select Likelihood --</v>
      </c>
      <c r="AK603" s="22" t="str">
        <f>RiskRegister[[#This Row],[Residual Impact Level]]&amp;"-"&amp;RiskRegister[[#This Row],[Residual Likelihood Level]]</f>
        <v>-- Select Impact ----- Select Likelihood --</v>
      </c>
      <c r="AL603" s="22" t="str">
        <f t="shared" si="18"/>
        <v>Error</v>
      </c>
      <c r="AM603" s="22" t="str">
        <f>IF(RiskRegister[[#This Row],[Risk Status]]="Closed",RiskRegister[[#This Row],[Residual Impact Level]],RiskRegister[[#This Row],[Inherent Impact Level]])</f>
        <v>-- Select Impact --</v>
      </c>
      <c r="AN603" s="22" t="str">
        <f>IF(RiskRegister[[#This Row],[Risk Status]]="Closed",RiskRegister[[#This Row],[Residual Likelihood Level]],RiskRegister[[#This Row],[Inherent Likelihood Level]])</f>
        <v>-- Select Likelihood --</v>
      </c>
      <c r="AO603" s="22" t="str">
        <f>IF(RiskRegister[[#This Row],[Risk Status]]="Closed",RiskRegister[[#This Row],[Residual-I-L-Combo]],RiskRegister[[#This Row],[Inherent-I-L-Combo]])</f>
        <v>-- Select Impact ----- Select Likelihood --</v>
      </c>
      <c r="AP603" s="22" t="str">
        <f t="shared" si="19"/>
        <v>-- Error --</v>
      </c>
    </row>
    <row r="604" spans="1:42" s="18" customFormat="1" ht="64" x14ac:dyDescent="0.2">
      <c r="A604" s="18">
        <v>601</v>
      </c>
      <c r="G604" s="18" t="s">
        <v>87</v>
      </c>
      <c r="I604" s="18" t="s">
        <v>85</v>
      </c>
      <c r="L604" s="18" t="s">
        <v>112</v>
      </c>
      <c r="M604" s="19" t="str">
        <f>VLOOKUP(RiskRegister[[#This Row],[Inherent Impact Level]],'Rating factors'!$F$4:$G$9,2,FALSE)</f>
        <v>--- Error ---</v>
      </c>
      <c r="N604" s="18" t="s">
        <v>89</v>
      </c>
      <c r="O604" s="19" t="str">
        <f>VLOOKUP(RiskRegister[[#This Row],[Inherent Likelihood Level]],'Rating factors'!$F$16:$G$21,2,FALSE)</f>
        <v>--- Error ---</v>
      </c>
      <c r="P604" s="19" t="str">
        <f>IFERROR(VLOOKUP(RiskRegister[[#This Row],[Inherent Risk Rating]],'Rating factors'!$F$30:$G$44,2,FALSE),"-- Error --")</f>
        <v>-- Error --</v>
      </c>
      <c r="Q604" s="19" t="str">
        <f>IFERROR(RiskRegister[[#This Row],[Inherent Impact Rating]]*RiskRegister[[#This Row],[Inherent Likelihood Rating]],"-- Error --")</f>
        <v>-- Error --</v>
      </c>
      <c r="R604" s="18" t="s">
        <v>111</v>
      </c>
      <c r="T604" s="18" t="s">
        <v>112</v>
      </c>
      <c r="U604" s="19" t="str">
        <f>VLOOKUP(RiskRegister[[#This Row],[Residual Impact Level]],'Rating factors'!$F$4:$G$9,2,FALSE)</f>
        <v>--- Error ---</v>
      </c>
      <c r="V604" s="18" t="s">
        <v>89</v>
      </c>
      <c r="W604" s="19" t="str">
        <f>VLOOKUP(RiskRegister[[#This Row],[Residual Likelihood Level]],'Rating factors'!$F$16:$G$21,2,FALSE)</f>
        <v>--- Error ---</v>
      </c>
      <c r="X604" s="19" t="str">
        <f>IFERROR(VLOOKUP(RiskRegister[[#This Row],[Residual Risk Rating]],'Rating factors'!$F$30:$G$44,2,FALSE),"-- Error --")</f>
        <v>-- Error --</v>
      </c>
      <c r="Y604" s="19" t="str">
        <f>IFERROR(RiskRegister[[#This Row],[Residual Impact Rating]]*RiskRegister[[#This Row],[Residual Likelihood Rating]],"-- Error --")</f>
        <v>-- Error --</v>
      </c>
      <c r="Z604" s="18" t="s">
        <v>113</v>
      </c>
      <c r="AB604" s="61"/>
      <c r="AD604" s="22" t="str">
        <f ca="1">IF(ISBLANK(RiskRegister[[#This Row],[Risk Due Date]]), "Missing Risk Due Date", IF(RiskRegister[[#This Row],[Risk Due Date]] &lt; TODAY(), "Overdue", "Not Overdue"))</f>
        <v>Missing Risk Due Date</v>
      </c>
      <c r="AF604" s="22" t="str">
        <f>IF(ISBLANK(RiskRegister[[#This Row],[Risk Due Date]]), "Missing Risk Due Date", TEXT(RiskRegister[[#This Row],[Risk Due Date]], "YYYY-MM"))</f>
        <v>Missing Risk Due Date</v>
      </c>
      <c r="AG604" s="22" t="str">
        <f>IF(RiskRegister[[#This Row],[Created Date]]="","Created Date missing",(TEXT(RiskRegister[[#This Row],[Created Date]],"mmm") &amp; "-" &amp; YEAR(RiskRegister[[#This Row],[Created Date]])))</f>
        <v>Created Date missing</v>
      </c>
      <c r="AH604" s="79">
        <f>IF(RiskRegister[[#This Row],[Risk Status]]="Closed",RiskRegister[[#This Row],[Risk Close Date]],RiskRegister[[#This Row],[Risk Due Date]])</f>
        <v>0</v>
      </c>
      <c r="AI604" s="79">
        <f>IF(RiskRegister[[#This Row],[Risk-Change-Date]]=0,DATE(2030,1,1),RiskRegister[[#This Row],[Risk-Change-Date]])</f>
        <v>47484</v>
      </c>
      <c r="AJ604" s="22" t="str">
        <f>RiskRegister[[#This Row],[Inherent Impact Level]]&amp;"-"&amp;RiskRegister[[#This Row],[Inherent Likelihood Level]]</f>
        <v>-- Select Impact ----- Select Likelihood --</v>
      </c>
      <c r="AK604" s="22" t="str">
        <f>RiskRegister[[#This Row],[Residual Impact Level]]&amp;"-"&amp;RiskRegister[[#This Row],[Residual Likelihood Level]]</f>
        <v>-- Select Impact ----- Select Likelihood --</v>
      </c>
      <c r="AL604" s="22" t="str">
        <f t="shared" si="18"/>
        <v>Error</v>
      </c>
      <c r="AM604" s="22" t="str">
        <f>IF(RiskRegister[[#This Row],[Risk Status]]="Closed",RiskRegister[[#This Row],[Residual Impact Level]],RiskRegister[[#This Row],[Inherent Impact Level]])</f>
        <v>-- Select Impact --</v>
      </c>
      <c r="AN604" s="22" t="str">
        <f>IF(RiskRegister[[#This Row],[Risk Status]]="Closed",RiskRegister[[#This Row],[Residual Likelihood Level]],RiskRegister[[#This Row],[Inherent Likelihood Level]])</f>
        <v>-- Select Likelihood --</v>
      </c>
      <c r="AO604" s="22" t="str">
        <f>IF(RiskRegister[[#This Row],[Risk Status]]="Closed",RiskRegister[[#This Row],[Residual-I-L-Combo]],RiskRegister[[#This Row],[Inherent-I-L-Combo]])</f>
        <v>-- Select Impact ----- Select Likelihood --</v>
      </c>
      <c r="AP604" s="22" t="str">
        <f t="shared" si="19"/>
        <v>-- Error --</v>
      </c>
    </row>
    <row r="605" spans="1:42" s="18" customFormat="1" ht="64" x14ac:dyDescent="0.2">
      <c r="A605" s="18">
        <v>602</v>
      </c>
      <c r="G605" s="18" t="s">
        <v>87</v>
      </c>
      <c r="I605" s="18" t="s">
        <v>85</v>
      </c>
      <c r="L605" s="18" t="s">
        <v>112</v>
      </c>
      <c r="M605" s="19" t="str">
        <f>VLOOKUP(RiskRegister[[#This Row],[Inherent Impact Level]],'Rating factors'!$F$4:$G$9,2,FALSE)</f>
        <v>--- Error ---</v>
      </c>
      <c r="N605" s="18" t="s">
        <v>89</v>
      </c>
      <c r="O605" s="19" t="str">
        <f>VLOOKUP(RiskRegister[[#This Row],[Inherent Likelihood Level]],'Rating factors'!$F$16:$G$21,2,FALSE)</f>
        <v>--- Error ---</v>
      </c>
      <c r="P605" s="19" t="str">
        <f>IFERROR(VLOOKUP(RiskRegister[[#This Row],[Inherent Risk Rating]],'Rating factors'!$F$30:$G$44,2,FALSE),"-- Error --")</f>
        <v>-- Error --</v>
      </c>
      <c r="Q605" s="19" t="str">
        <f>IFERROR(RiskRegister[[#This Row],[Inherent Impact Rating]]*RiskRegister[[#This Row],[Inherent Likelihood Rating]],"-- Error --")</f>
        <v>-- Error --</v>
      </c>
      <c r="R605" s="18" t="s">
        <v>111</v>
      </c>
      <c r="T605" s="18" t="s">
        <v>112</v>
      </c>
      <c r="U605" s="19" t="str">
        <f>VLOOKUP(RiskRegister[[#This Row],[Residual Impact Level]],'Rating factors'!$F$4:$G$9,2,FALSE)</f>
        <v>--- Error ---</v>
      </c>
      <c r="V605" s="18" t="s">
        <v>89</v>
      </c>
      <c r="W605" s="19" t="str">
        <f>VLOOKUP(RiskRegister[[#This Row],[Residual Likelihood Level]],'Rating factors'!$F$16:$G$21,2,FALSE)</f>
        <v>--- Error ---</v>
      </c>
      <c r="X605" s="19" t="str">
        <f>IFERROR(VLOOKUP(RiskRegister[[#This Row],[Residual Risk Rating]],'Rating factors'!$F$30:$G$44,2,FALSE),"-- Error --")</f>
        <v>-- Error --</v>
      </c>
      <c r="Y605" s="19" t="str">
        <f>IFERROR(RiskRegister[[#This Row],[Residual Impact Rating]]*RiskRegister[[#This Row],[Residual Likelihood Rating]],"-- Error --")</f>
        <v>-- Error --</v>
      </c>
      <c r="Z605" s="18" t="s">
        <v>113</v>
      </c>
      <c r="AB605" s="61"/>
      <c r="AD605" s="22" t="str">
        <f ca="1">IF(ISBLANK(RiskRegister[[#This Row],[Risk Due Date]]), "Missing Risk Due Date", IF(RiskRegister[[#This Row],[Risk Due Date]] &lt; TODAY(), "Overdue", "Not Overdue"))</f>
        <v>Missing Risk Due Date</v>
      </c>
      <c r="AF605" s="22" t="str">
        <f>IF(ISBLANK(RiskRegister[[#This Row],[Risk Due Date]]), "Missing Risk Due Date", TEXT(RiskRegister[[#This Row],[Risk Due Date]], "YYYY-MM"))</f>
        <v>Missing Risk Due Date</v>
      </c>
      <c r="AG605" s="22" t="str">
        <f>IF(RiskRegister[[#This Row],[Created Date]]="","Created Date missing",(TEXT(RiskRegister[[#This Row],[Created Date]],"mmm") &amp; "-" &amp; YEAR(RiskRegister[[#This Row],[Created Date]])))</f>
        <v>Created Date missing</v>
      </c>
      <c r="AH605" s="79">
        <f>IF(RiskRegister[[#This Row],[Risk Status]]="Closed",RiskRegister[[#This Row],[Risk Close Date]],RiskRegister[[#This Row],[Risk Due Date]])</f>
        <v>0</v>
      </c>
      <c r="AI605" s="79">
        <f>IF(RiskRegister[[#This Row],[Risk-Change-Date]]=0,DATE(2030,1,1),RiskRegister[[#This Row],[Risk-Change-Date]])</f>
        <v>47484</v>
      </c>
      <c r="AJ605" s="22" t="str">
        <f>RiskRegister[[#This Row],[Inherent Impact Level]]&amp;"-"&amp;RiskRegister[[#This Row],[Inherent Likelihood Level]]</f>
        <v>-- Select Impact ----- Select Likelihood --</v>
      </c>
      <c r="AK605" s="22" t="str">
        <f>RiskRegister[[#This Row],[Residual Impact Level]]&amp;"-"&amp;RiskRegister[[#This Row],[Residual Likelihood Level]]</f>
        <v>-- Select Impact ----- Select Likelihood --</v>
      </c>
      <c r="AL605" s="22" t="str">
        <f t="shared" si="18"/>
        <v>Error</v>
      </c>
      <c r="AM605" s="22" t="str">
        <f>IF(RiskRegister[[#This Row],[Risk Status]]="Closed",RiskRegister[[#This Row],[Residual Impact Level]],RiskRegister[[#This Row],[Inherent Impact Level]])</f>
        <v>-- Select Impact --</v>
      </c>
      <c r="AN605" s="22" t="str">
        <f>IF(RiskRegister[[#This Row],[Risk Status]]="Closed",RiskRegister[[#This Row],[Residual Likelihood Level]],RiskRegister[[#This Row],[Inherent Likelihood Level]])</f>
        <v>-- Select Likelihood --</v>
      </c>
      <c r="AO605" s="22" t="str">
        <f>IF(RiskRegister[[#This Row],[Risk Status]]="Closed",RiskRegister[[#This Row],[Residual-I-L-Combo]],RiskRegister[[#This Row],[Inherent-I-L-Combo]])</f>
        <v>-- Select Impact ----- Select Likelihood --</v>
      </c>
      <c r="AP605" s="22" t="str">
        <f t="shared" si="19"/>
        <v>-- Error --</v>
      </c>
    </row>
    <row r="606" spans="1:42" s="18" customFormat="1" ht="64" x14ac:dyDescent="0.2">
      <c r="A606" s="18">
        <v>603</v>
      </c>
      <c r="G606" s="18" t="s">
        <v>87</v>
      </c>
      <c r="I606" s="18" t="s">
        <v>85</v>
      </c>
      <c r="L606" s="18" t="s">
        <v>112</v>
      </c>
      <c r="M606" s="19" t="str">
        <f>VLOOKUP(RiskRegister[[#This Row],[Inherent Impact Level]],'Rating factors'!$F$4:$G$9,2,FALSE)</f>
        <v>--- Error ---</v>
      </c>
      <c r="N606" s="18" t="s">
        <v>89</v>
      </c>
      <c r="O606" s="19" t="str">
        <f>VLOOKUP(RiskRegister[[#This Row],[Inherent Likelihood Level]],'Rating factors'!$F$16:$G$21,2,FALSE)</f>
        <v>--- Error ---</v>
      </c>
      <c r="P606" s="19" t="str">
        <f>IFERROR(VLOOKUP(RiskRegister[[#This Row],[Inherent Risk Rating]],'Rating factors'!$F$30:$G$44,2,FALSE),"-- Error --")</f>
        <v>-- Error --</v>
      </c>
      <c r="Q606" s="19" t="str">
        <f>IFERROR(RiskRegister[[#This Row],[Inherent Impact Rating]]*RiskRegister[[#This Row],[Inherent Likelihood Rating]],"-- Error --")</f>
        <v>-- Error --</v>
      </c>
      <c r="R606" s="18" t="s">
        <v>111</v>
      </c>
      <c r="T606" s="18" t="s">
        <v>112</v>
      </c>
      <c r="U606" s="19" t="str">
        <f>VLOOKUP(RiskRegister[[#This Row],[Residual Impact Level]],'Rating factors'!$F$4:$G$9,2,FALSE)</f>
        <v>--- Error ---</v>
      </c>
      <c r="V606" s="18" t="s">
        <v>89</v>
      </c>
      <c r="W606" s="19" t="str">
        <f>VLOOKUP(RiskRegister[[#This Row],[Residual Likelihood Level]],'Rating factors'!$F$16:$G$21,2,FALSE)</f>
        <v>--- Error ---</v>
      </c>
      <c r="X606" s="19" t="str">
        <f>IFERROR(VLOOKUP(RiskRegister[[#This Row],[Residual Risk Rating]],'Rating factors'!$F$30:$G$44,2,FALSE),"-- Error --")</f>
        <v>-- Error --</v>
      </c>
      <c r="Y606" s="19" t="str">
        <f>IFERROR(RiskRegister[[#This Row],[Residual Impact Rating]]*RiskRegister[[#This Row],[Residual Likelihood Rating]],"-- Error --")</f>
        <v>-- Error --</v>
      </c>
      <c r="Z606" s="18" t="s">
        <v>113</v>
      </c>
      <c r="AB606" s="61"/>
      <c r="AD606" s="22" t="str">
        <f ca="1">IF(ISBLANK(RiskRegister[[#This Row],[Risk Due Date]]), "Missing Risk Due Date", IF(RiskRegister[[#This Row],[Risk Due Date]] &lt; TODAY(), "Overdue", "Not Overdue"))</f>
        <v>Missing Risk Due Date</v>
      </c>
      <c r="AF606" s="22" t="str">
        <f>IF(ISBLANK(RiskRegister[[#This Row],[Risk Due Date]]), "Missing Risk Due Date", TEXT(RiskRegister[[#This Row],[Risk Due Date]], "YYYY-MM"))</f>
        <v>Missing Risk Due Date</v>
      </c>
      <c r="AG606" s="22" t="str">
        <f>IF(RiskRegister[[#This Row],[Created Date]]="","Created Date missing",(TEXT(RiskRegister[[#This Row],[Created Date]],"mmm") &amp; "-" &amp; YEAR(RiskRegister[[#This Row],[Created Date]])))</f>
        <v>Created Date missing</v>
      </c>
      <c r="AH606" s="79">
        <f>IF(RiskRegister[[#This Row],[Risk Status]]="Closed",RiskRegister[[#This Row],[Risk Close Date]],RiskRegister[[#This Row],[Risk Due Date]])</f>
        <v>0</v>
      </c>
      <c r="AI606" s="79">
        <f>IF(RiskRegister[[#This Row],[Risk-Change-Date]]=0,DATE(2030,1,1),RiskRegister[[#This Row],[Risk-Change-Date]])</f>
        <v>47484</v>
      </c>
      <c r="AJ606" s="22" t="str">
        <f>RiskRegister[[#This Row],[Inherent Impact Level]]&amp;"-"&amp;RiskRegister[[#This Row],[Inherent Likelihood Level]]</f>
        <v>-- Select Impact ----- Select Likelihood --</v>
      </c>
      <c r="AK606" s="22" t="str">
        <f>RiskRegister[[#This Row],[Residual Impact Level]]&amp;"-"&amp;RiskRegister[[#This Row],[Residual Likelihood Level]]</f>
        <v>-- Select Impact ----- Select Likelihood --</v>
      </c>
      <c r="AL606" s="22" t="str">
        <f t="shared" si="18"/>
        <v>Error</v>
      </c>
      <c r="AM606" s="22" t="str">
        <f>IF(RiskRegister[[#This Row],[Risk Status]]="Closed",RiskRegister[[#This Row],[Residual Impact Level]],RiskRegister[[#This Row],[Inherent Impact Level]])</f>
        <v>-- Select Impact --</v>
      </c>
      <c r="AN606" s="22" t="str">
        <f>IF(RiskRegister[[#This Row],[Risk Status]]="Closed",RiskRegister[[#This Row],[Residual Likelihood Level]],RiskRegister[[#This Row],[Inherent Likelihood Level]])</f>
        <v>-- Select Likelihood --</v>
      </c>
      <c r="AO606" s="22" t="str">
        <f>IF(RiskRegister[[#This Row],[Risk Status]]="Closed",RiskRegister[[#This Row],[Residual-I-L-Combo]],RiskRegister[[#This Row],[Inherent-I-L-Combo]])</f>
        <v>-- Select Impact ----- Select Likelihood --</v>
      </c>
      <c r="AP606" s="22" t="str">
        <f t="shared" si="19"/>
        <v>-- Error --</v>
      </c>
    </row>
    <row r="607" spans="1:42" s="18" customFormat="1" ht="64" x14ac:dyDescent="0.2">
      <c r="A607" s="18">
        <v>604</v>
      </c>
      <c r="G607" s="18" t="s">
        <v>87</v>
      </c>
      <c r="I607" s="18" t="s">
        <v>85</v>
      </c>
      <c r="L607" s="18" t="s">
        <v>112</v>
      </c>
      <c r="M607" s="19" t="str">
        <f>VLOOKUP(RiskRegister[[#This Row],[Inherent Impact Level]],'Rating factors'!$F$4:$G$9,2,FALSE)</f>
        <v>--- Error ---</v>
      </c>
      <c r="N607" s="18" t="s">
        <v>89</v>
      </c>
      <c r="O607" s="19" t="str">
        <f>VLOOKUP(RiskRegister[[#This Row],[Inherent Likelihood Level]],'Rating factors'!$F$16:$G$21,2,FALSE)</f>
        <v>--- Error ---</v>
      </c>
      <c r="P607" s="19" t="str">
        <f>IFERROR(VLOOKUP(RiskRegister[[#This Row],[Inherent Risk Rating]],'Rating factors'!$F$30:$G$44,2,FALSE),"-- Error --")</f>
        <v>-- Error --</v>
      </c>
      <c r="Q607" s="19" t="str">
        <f>IFERROR(RiskRegister[[#This Row],[Inherent Impact Rating]]*RiskRegister[[#This Row],[Inherent Likelihood Rating]],"-- Error --")</f>
        <v>-- Error --</v>
      </c>
      <c r="R607" s="18" t="s">
        <v>111</v>
      </c>
      <c r="T607" s="18" t="s">
        <v>112</v>
      </c>
      <c r="U607" s="19" t="str">
        <f>VLOOKUP(RiskRegister[[#This Row],[Residual Impact Level]],'Rating factors'!$F$4:$G$9,2,FALSE)</f>
        <v>--- Error ---</v>
      </c>
      <c r="V607" s="18" t="s">
        <v>89</v>
      </c>
      <c r="W607" s="19" t="str">
        <f>VLOOKUP(RiskRegister[[#This Row],[Residual Likelihood Level]],'Rating factors'!$F$16:$G$21,2,FALSE)</f>
        <v>--- Error ---</v>
      </c>
      <c r="X607" s="19" t="str">
        <f>IFERROR(VLOOKUP(RiskRegister[[#This Row],[Residual Risk Rating]],'Rating factors'!$F$30:$G$44,2,FALSE),"-- Error --")</f>
        <v>-- Error --</v>
      </c>
      <c r="Y607" s="19" t="str">
        <f>IFERROR(RiskRegister[[#This Row],[Residual Impact Rating]]*RiskRegister[[#This Row],[Residual Likelihood Rating]],"-- Error --")</f>
        <v>-- Error --</v>
      </c>
      <c r="Z607" s="18" t="s">
        <v>113</v>
      </c>
      <c r="AB607" s="61"/>
      <c r="AD607" s="22" t="str">
        <f ca="1">IF(ISBLANK(RiskRegister[[#This Row],[Risk Due Date]]), "Missing Risk Due Date", IF(RiskRegister[[#This Row],[Risk Due Date]] &lt; TODAY(), "Overdue", "Not Overdue"))</f>
        <v>Missing Risk Due Date</v>
      </c>
      <c r="AF607" s="22" t="str">
        <f>IF(ISBLANK(RiskRegister[[#This Row],[Risk Due Date]]), "Missing Risk Due Date", TEXT(RiskRegister[[#This Row],[Risk Due Date]], "YYYY-MM"))</f>
        <v>Missing Risk Due Date</v>
      </c>
      <c r="AG607" s="22" t="str">
        <f>IF(RiskRegister[[#This Row],[Created Date]]="","Created Date missing",(TEXT(RiskRegister[[#This Row],[Created Date]],"mmm") &amp; "-" &amp; YEAR(RiskRegister[[#This Row],[Created Date]])))</f>
        <v>Created Date missing</v>
      </c>
      <c r="AH607" s="79">
        <f>IF(RiskRegister[[#This Row],[Risk Status]]="Closed",RiskRegister[[#This Row],[Risk Close Date]],RiskRegister[[#This Row],[Risk Due Date]])</f>
        <v>0</v>
      </c>
      <c r="AI607" s="79">
        <f>IF(RiskRegister[[#This Row],[Risk-Change-Date]]=0,DATE(2030,1,1),RiskRegister[[#This Row],[Risk-Change-Date]])</f>
        <v>47484</v>
      </c>
      <c r="AJ607" s="22" t="str">
        <f>RiskRegister[[#This Row],[Inherent Impact Level]]&amp;"-"&amp;RiskRegister[[#This Row],[Inherent Likelihood Level]]</f>
        <v>-- Select Impact ----- Select Likelihood --</v>
      </c>
      <c r="AK607" s="22" t="str">
        <f>RiskRegister[[#This Row],[Residual Impact Level]]&amp;"-"&amp;RiskRegister[[#This Row],[Residual Likelihood Level]]</f>
        <v>-- Select Impact ----- Select Likelihood --</v>
      </c>
      <c r="AL607" s="22" t="str">
        <f t="shared" si="18"/>
        <v>Error</v>
      </c>
      <c r="AM607" s="22" t="str">
        <f>IF(RiskRegister[[#This Row],[Risk Status]]="Closed",RiskRegister[[#This Row],[Residual Impact Level]],RiskRegister[[#This Row],[Inherent Impact Level]])</f>
        <v>-- Select Impact --</v>
      </c>
      <c r="AN607" s="22" t="str">
        <f>IF(RiskRegister[[#This Row],[Risk Status]]="Closed",RiskRegister[[#This Row],[Residual Likelihood Level]],RiskRegister[[#This Row],[Inherent Likelihood Level]])</f>
        <v>-- Select Likelihood --</v>
      </c>
      <c r="AO607" s="22" t="str">
        <f>IF(RiskRegister[[#This Row],[Risk Status]]="Closed",RiskRegister[[#This Row],[Residual-I-L-Combo]],RiskRegister[[#This Row],[Inherent-I-L-Combo]])</f>
        <v>-- Select Impact ----- Select Likelihood --</v>
      </c>
      <c r="AP607" s="22" t="str">
        <f t="shared" si="19"/>
        <v>-- Error --</v>
      </c>
    </row>
    <row r="608" spans="1:42" s="18" customFormat="1" ht="64" x14ac:dyDescent="0.2">
      <c r="A608" s="18">
        <v>605</v>
      </c>
      <c r="G608" s="18" t="s">
        <v>87</v>
      </c>
      <c r="I608" s="18" t="s">
        <v>85</v>
      </c>
      <c r="L608" s="18" t="s">
        <v>112</v>
      </c>
      <c r="M608" s="19" t="str">
        <f>VLOOKUP(RiskRegister[[#This Row],[Inherent Impact Level]],'Rating factors'!$F$4:$G$9,2,FALSE)</f>
        <v>--- Error ---</v>
      </c>
      <c r="N608" s="18" t="s">
        <v>89</v>
      </c>
      <c r="O608" s="19" t="str">
        <f>VLOOKUP(RiskRegister[[#This Row],[Inherent Likelihood Level]],'Rating factors'!$F$16:$G$21,2,FALSE)</f>
        <v>--- Error ---</v>
      </c>
      <c r="P608" s="19" t="str">
        <f>IFERROR(VLOOKUP(RiskRegister[[#This Row],[Inherent Risk Rating]],'Rating factors'!$F$30:$G$44,2,FALSE),"-- Error --")</f>
        <v>-- Error --</v>
      </c>
      <c r="Q608" s="19" t="str">
        <f>IFERROR(RiskRegister[[#This Row],[Inherent Impact Rating]]*RiskRegister[[#This Row],[Inherent Likelihood Rating]],"-- Error --")</f>
        <v>-- Error --</v>
      </c>
      <c r="R608" s="18" t="s">
        <v>111</v>
      </c>
      <c r="T608" s="18" t="s">
        <v>112</v>
      </c>
      <c r="U608" s="19" t="str">
        <f>VLOOKUP(RiskRegister[[#This Row],[Residual Impact Level]],'Rating factors'!$F$4:$G$9,2,FALSE)</f>
        <v>--- Error ---</v>
      </c>
      <c r="V608" s="18" t="s">
        <v>89</v>
      </c>
      <c r="W608" s="19" t="str">
        <f>VLOOKUP(RiskRegister[[#This Row],[Residual Likelihood Level]],'Rating factors'!$F$16:$G$21,2,FALSE)</f>
        <v>--- Error ---</v>
      </c>
      <c r="X608" s="19" t="str">
        <f>IFERROR(VLOOKUP(RiskRegister[[#This Row],[Residual Risk Rating]],'Rating factors'!$F$30:$G$44,2,FALSE),"-- Error --")</f>
        <v>-- Error --</v>
      </c>
      <c r="Y608" s="19" t="str">
        <f>IFERROR(RiskRegister[[#This Row],[Residual Impact Rating]]*RiskRegister[[#This Row],[Residual Likelihood Rating]],"-- Error --")</f>
        <v>-- Error --</v>
      </c>
      <c r="Z608" s="18" t="s">
        <v>113</v>
      </c>
      <c r="AB608" s="61"/>
      <c r="AD608" s="22" t="str">
        <f ca="1">IF(ISBLANK(RiskRegister[[#This Row],[Risk Due Date]]), "Missing Risk Due Date", IF(RiskRegister[[#This Row],[Risk Due Date]] &lt; TODAY(), "Overdue", "Not Overdue"))</f>
        <v>Missing Risk Due Date</v>
      </c>
      <c r="AF608" s="22" t="str">
        <f>IF(ISBLANK(RiskRegister[[#This Row],[Risk Due Date]]), "Missing Risk Due Date", TEXT(RiskRegister[[#This Row],[Risk Due Date]], "YYYY-MM"))</f>
        <v>Missing Risk Due Date</v>
      </c>
      <c r="AG608" s="22" t="str">
        <f>IF(RiskRegister[[#This Row],[Created Date]]="","Created Date missing",(TEXT(RiskRegister[[#This Row],[Created Date]],"mmm") &amp; "-" &amp; YEAR(RiskRegister[[#This Row],[Created Date]])))</f>
        <v>Created Date missing</v>
      </c>
      <c r="AH608" s="79">
        <f>IF(RiskRegister[[#This Row],[Risk Status]]="Closed",RiskRegister[[#This Row],[Risk Close Date]],RiskRegister[[#This Row],[Risk Due Date]])</f>
        <v>0</v>
      </c>
      <c r="AI608" s="79">
        <f>IF(RiskRegister[[#This Row],[Risk-Change-Date]]=0,DATE(2030,1,1),RiskRegister[[#This Row],[Risk-Change-Date]])</f>
        <v>47484</v>
      </c>
      <c r="AJ608" s="22" t="str">
        <f>RiskRegister[[#This Row],[Inherent Impact Level]]&amp;"-"&amp;RiskRegister[[#This Row],[Inherent Likelihood Level]]</f>
        <v>-- Select Impact ----- Select Likelihood --</v>
      </c>
      <c r="AK608" s="22" t="str">
        <f>RiskRegister[[#This Row],[Residual Impact Level]]&amp;"-"&amp;RiskRegister[[#This Row],[Residual Likelihood Level]]</f>
        <v>-- Select Impact ----- Select Likelihood --</v>
      </c>
      <c r="AL608" s="22" t="str">
        <f t="shared" si="18"/>
        <v>Error</v>
      </c>
      <c r="AM608" s="22" t="str">
        <f>IF(RiskRegister[[#This Row],[Risk Status]]="Closed",RiskRegister[[#This Row],[Residual Impact Level]],RiskRegister[[#This Row],[Inherent Impact Level]])</f>
        <v>-- Select Impact --</v>
      </c>
      <c r="AN608" s="22" t="str">
        <f>IF(RiskRegister[[#This Row],[Risk Status]]="Closed",RiskRegister[[#This Row],[Residual Likelihood Level]],RiskRegister[[#This Row],[Inherent Likelihood Level]])</f>
        <v>-- Select Likelihood --</v>
      </c>
      <c r="AO608" s="22" t="str">
        <f>IF(RiskRegister[[#This Row],[Risk Status]]="Closed",RiskRegister[[#This Row],[Residual-I-L-Combo]],RiskRegister[[#This Row],[Inherent-I-L-Combo]])</f>
        <v>-- Select Impact ----- Select Likelihood --</v>
      </c>
      <c r="AP608" s="22" t="str">
        <f t="shared" si="19"/>
        <v>-- Error --</v>
      </c>
    </row>
    <row r="609" spans="1:42" s="18" customFormat="1" ht="64" x14ac:dyDescent="0.2">
      <c r="A609" s="18">
        <v>606</v>
      </c>
      <c r="G609" s="18" t="s">
        <v>87</v>
      </c>
      <c r="I609" s="18" t="s">
        <v>85</v>
      </c>
      <c r="L609" s="18" t="s">
        <v>112</v>
      </c>
      <c r="M609" s="19" t="str">
        <f>VLOOKUP(RiskRegister[[#This Row],[Inherent Impact Level]],'Rating factors'!$F$4:$G$9,2,FALSE)</f>
        <v>--- Error ---</v>
      </c>
      <c r="N609" s="18" t="s">
        <v>89</v>
      </c>
      <c r="O609" s="19" t="str">
        <f>VLOOKUP(RiskRegister[[#This Row],[Inherent Likelihood Level]],'Rating factors'!$F$16:$G$21,2,FALSE)</f>
        <v>--- Error ---</v>
      </c>
      <c r="P609" s="19" t="str">
        <f>IFERROR(VLOOKUP(RiskRegister[[#This Row],[Inherent Risk Rating]],'Rating factors'!$F$30:$G$44,2,FALSE),"-- Error --")</f>
        <v>-- Error --</v>
      </c>
      <c r="Q609" s="19" t="str">
        <f>IFERROR(RiskRegister[[#This Row],[Inherent Impact Rating]]*RiskRegister[[#This Row],[Inherent Likelihood Rating]],"-- Error --")</f>
        <v>-- Error --</v>
      </c>
      <c r="R609" s="18" t="s">
        <v>111</v>
      </c>
      <c r="T609" s="18" t="s">
        <v>112</v>
      </c>
      <c r="U609" s="19" t="str">
        <f>VLOOKUP(RiskRegister[[#This Row],[Residual Impact Level]],'Rating factors'!$F$4:$G$9,2,FALSE)</f>
        <v>--- Error ---</v>
      </c>
      <c r="V609" s="18" t="s">
        <v>89</v>
      </c>
      <c r="W609" s="19" t="str">
        <f>VLOOKUP(RiskRegister[[#This Row],[Residual Likelihood Level]],'Rating factors'!$F$16:$G$21,2,FALSE)</f>
        <v>--- Error ---</v>
      </c>
      <c r="X609" s="19" t="str">
        <f>IFERROR(VLOOKUP(RiskRegister[[#This Row],[Residual Risk Rating]],'Rating factors'!$F$30:$G$44,2,FALSE),"-- Error --")</f>
        <v>-- Error --</v>
      </c>
      <c r="Y609" s="19" t="str">
        <f>IFERROR(RiskRegister[[#This Row],[Residual Impact Rating]]*RiskRegister[[#This Row],[Residual Likelihood Rating]],"-- Error --")</f>
        <v>-- Error --</v>
      </c>
      <c r="Z609" s="18" t="s">
        <v>113</v>
      </c>
      <c r="AB609" s="61"/>
      <c r="AD609" s="22" t="str">
        <f ca="1">IF(ISBLANK(RiskRegister[[#This Row],[Risk Due Date]]), "Missing Risk Due Date", IF(RiskRegister[[#This Row],[Risk Due Date]] &lt; TODAY(), "Overdue", "Not Overdue"))</f>
        <v>Missing Risk Due Date</v>
      </c>
      <c r="AF609" s="22" t="str">
        <f>IF(ISBLANK(RiskRegister[[#This Row],[Risk Due Date]]), "Missing Risk Due Date", TEXT(RiskRegister[[#This Row],[Risk Due Date]], "YYYY-MM"))</f>
        <v>Missing Risk Due Date</v>
      </c>
      <c r="AG609" s="22" t="str">
        <f>IF(RiskRegister[[#This Row],[Created Date]]="","Created Date missing",(TEXT(RiskRegister[[#This Row],[Created Date]],"mmm") &amp; "-" &amp; YEAR(RiskRegister[[#This Row],[Created Date]])))</f>
        <v>Created Date missing</v>
      </c>
      <c r="AH609" s="79">
        <f>IF(RiskRegister[[#This Row],[Risk Status]]="Closed",RiskRegister[[#This Row],[Risk Close Date]],RiskRegister[[#This Row],[Risk Due Date]])</f>
        <v>0</v>
      </c>
      <c r="AI609" s="79">
        <f>IF(RiskRegister[[#This Row],[Risk-Change-Date]]=0,DATE(2030,1,1),RiskRegister[[#This Row],[Risk-Change-Date]])</f>
        <v>47484</v>
      </c>
      <c r="AJ609" s="22" t="str">
        <f>RiskRegister[[#This Row],[Inherent Impact Level]]&amp;"-"&amp;RiskRegister[[#This Row],[Inherent Likelihood Level]]</f>
        <v>-- Select Impact ----- Select Likelihood --</v>
      </c>
      <c r="AK609" s="22" t="str">
        <f>RiskRegister[[#This Row],[Residual Impact Level]]&amp;"-"&amp;RiskRegister[[#This Row],[Residual Likelihood Level]]</f>
        <v>-- Select Impact ----- Select Likelihood --</v>
      </c>
      <c r="AL609" s="22" t="str">
        <f t="shared" si="18"/>
        <v>Error</v>
      </c>
      <c r="AM609" s="22" t="str">
        <f>IF(RiskRegister[[#This Row],[Risk Status]]="Closed",RiskRegister[[#This Row],[Residual Impact Level]],RiskRegister[[#This Row],[Inherent Impact Level]])</f>
        <v>-- Select Impact --</v>
      </c>
      <c r="AN609" s="22" t="str">
        <f>IF(RiskRegister[[#This Row],[Risk Status]]="Closed",RiskRegister[[#This Row],[Residual Likelihood Level]],RiskRegister[[#This Row],[Inherent Likelihood Level]])</f>
        <v>-- Select Likelihood --</v>
      </c>
      <c r="AO609" s="22" t="str">
        <f>IF(RiskRegister[[#This Row],[Risk Status]]="Closed",RiskRegister[[#This Row],[Residual-I-L-Combo]],RiskRegister[[#This Row],[Inherent-I-L-Combo]])</f>
        <v>-- Select Impact ----- Select Likelihood --</v>
      </c>
      <c r="AP609" s="22" t="str">
        <f t="shared" si="19"/>
        <v>-- Error --</v>
      </c>
    </row>
    <row r="610" spans="1:42" s="18" customFormat="1" ht="64" x14ac:dyDescent="0.2">
      <c r="A610" s="18">
        <v>607</v>
      </c>
      <c r="G610" s="18" t="s">
        <v>87</v>
      </c>
      <c r="I610" s="18" t="s">
        <v>85</v>
      </c>
      <c r="L610" s="18" t="s">
        <v>112</v>
      </c>
      <c r="M610" s="19" t="str">
        <f>VLOOKUP(RiskRegister[[#This Row],[Inherent Impact Level]],'Rating factors'!$F$4:$G$9,2,FALSE)</f>
        <v>--- Error ---</v>
      </c>
      <c r="N610" s="18" t="s">
        <v>89</v>
      </c>
      <c r="O610" s="19" t="str">
        <f>VLOOKUP(RiskRegister[[#This Row],[Inherent Likelihood Level]],'Rating factors'!$F$16:$G$21,2,FALSE)</f>
        <v>--- Error ---</v>
      </c>
      <c r="P610" s="19" t="str">
        <f>IFERROR(VLOOKUP(RiskRegister[[#This Row],[Inherent Risk Rating]],'Rating factors'!$F$30:$G$44,2,FALSE),"-- Error --")</f>
        <v>-- Error --</v>
      </c>
      <c r="Q610" s="19" t="str">
        <f>IFERROR(RiskRegister[[#This Row],[Inherent Impact Rating]]*RiskRegister[[#This Row],[Inherent Likelihood Rating]],"-- Error --")</f>
        <v>-- Error --</v>
      </c>
      <c r="R610" s="18" t="s">
        <v>111</v>
      </c>
      <c r="T610" s="18" t="s">
        <v>112</v>
      </c>
      <c r="U610" s="19" t="str">
        <f>VLOOKUP(RiskRegister[[#This Row],[Residual Impact Level]],'Rating factors'!$F$4:$G$9,2,FALSE)</f>
        <v>--- Error ---</v>
      </c>
      <c r="V610" s="18" t="s">
        <v>89</v>
      </c>
      <c r="W610" s="19" t="str">
        <f>VLOOKUP(RiskRegister[[#This Row],[Residual Likelihood Level]],'Rating factors'!$F$16:$G$21,2,FALSE)</f>
        <v>--- Error ---</v>
      </c>
      <c r="X610" s="19" t="str">
        <f>IFERROR(VLOOKUP(RiskRegister[[#This Row],[Residual Risk Rating]],'Rating factors'!$F$30:$G$44,2,FALSE),"-- Error --")</f>
        <v>-- Error --</v>
      </c>
      <c r="Y610" s="19" t="str">
        <f>IFERROR(RiskRegister[[#This Row],[Residual Impact Rating]]*RiskRegister[[#This Row],[Residual Likelihood Rating]],"-- Error --")</f>
        <v>-- Error --</v>
      </c>
      <c r="Z610" s="18" t="s">
        <v>113</v>
      </c>
      <c r="AB610" s="61"/>
      <c r="AD610" s="22" t="str">
        <f ca="1">IF(ISBLANK(RiskRegister[[#This Row],[Risk Due Date]]), "Missing Risk Due Date", IF(RiskRegister[[#This Row],[Risk Due Date]] &lt; TODAY(), "Overdue", "Not Overdue"))</f>
        <v>Missing Risk Due Date</v>
      </c>
      <c r="AF610" s="22" t="str">
        <f>IF(ISBLANK(RiskRegister[[#This Row],[Risk Due Date]]), "Missing Risk Due Date", TEXT(RiskRegister[[#This Row],[Risk Due Date]], "YYYY-MM"))</f>
        <v>Missing Risk Due Date</v>
      </c>
      <c r="AG610" s="22" t="str">
        <f>IF(RiskRegister[[#This Row],[Created Date]]="","Created Date missing",(TEXT(RiskRegister[[#This Row],[Created Date]],"mmm") &amp; "-" &amp; YEAR(RiskRegister[[#This Row],[Created Date]])))</f>
        <v>Created Date missing</v>
      </c>
      <c r="AH610" s="79">
        <f>IF(RiskRegister[[#This Row],[Risk Status]]="Closed",RiskRegister[[#This Row],[Risk Close Date]],RiskRegister[[#This Row],[Risk Due Date]])</f>
        <v>0</v>
      </c>
      <c r="AI610" s="79">
        <f>IF(RiskRegister[[#This Row],[Risk-Change-Date]]=0,DATE(2030,1,1),RiskRegister[[#This Row],[Risk-Change-Date]])</f>
        <v>47484</v>
      </c>
      <c r="AJ610" s="22" t="str">
        <f>RiskRegister[[#This Row],[Inherent Impact Level]]&amp;"-"&amp;RiskRegister[[#This Row],[Inherent Likelihood Level]]</f>
        <v>-- Select Impact ----- Select Likelihood --</v>
      </c>
      <c r="AK610" s="22" t="str">
        <f>RiskRegister[[#This Row],[Residual Impact Level]]&amp;"-"&amp;RiskRegister[[#This Row],[Residual Likelihood Level]]</f>
        <v>-- Select Impact ----- Select Likelihood --</v>
      </c>
      <c r="AL610" s="22" t="str">
        <f t="shared" si="18"/>
        <v>Error</v>
      </c>
      <c r="AM610" s="22" t="str">
        <f>IF(RiskRegister[[#This Row],[Risk Status]]="Closed",RiskRegister[[#This Row],[Residual Impact Level]],RiskRegister[[#This Row],[Inherent Impact Level]])</f>
        <v>-- Select Impact --</v>
      </c>
      <c r="AN610" s="22" t="str">
        <f>IF(RiskRegister[[#This Row],[Risk Status]]="Closed",RiskRegister[[#This Row],[Residual Likelihood Level]],RiskRegister[[#This Row],[Inherent Likelihood Level]])</f>
        <v>-- Select Likelihood --</v>
      </c>
      <c r="AO610" s="22" t="str">
        <f>IF(RiskRegister[[#This Row],[Risk Status]]="Closed",RiskRegister[[#This Row],[Residual-I-L-Combo]],RiskRegister[[#This Row],[Inherent-I-L-Combo]])</f>
        <v>-- Select Impact ----- Select Likelihood --</v>
      </c>
      <c r="AP610" s="22" t="str">
        <f t="shared" si="19"/>
        <v>-- Error --</v>
      </c>
    </row>
    <row r="611" spans="1:42" s="18" customFormat="1" ht="64" x14ac:dyDescent="0.2">
      <c r="A611" s="18">
        <v>608</v>
      </c>
      <c r="G611" s="18" t="s">
        <v>87</v>
      </c>
      <c r="I611" s="18" t="s">
        <v>85</v>
      </c>
      <c r="L611" s="18" t="s">
        <v>112</v>
      </c>
      <c r="M611" s="19" t="str">
        <f>VLOOKUP(RiskRegister[[#This Row],[Inherent Impact Level]],'Rating factors'!$F$4:$G$9,2,FALSE)</f>
        <v>--- Error ---</v>
      </c>
      <c r="N611" s="18" t="s">
        <v>89</v>
      </c>
      <c r="O611" s="19" t="str">
        <f>VLOOKUP(RiskRegister[[#This Row],[Inherent Likelihood Level]],'Rating factors'!$F$16:$G$21,2,FALSE)</f>
        <v>--- Error ---</v>
      </c>
      <c r="P611" s="19" t="str">
        <f>IFERROR(VLOOKUP(RiskRegister[[#This Row],[Inherent Risk Rating]],'Rating factors'!$F$30:$G$44,2,FALSE),"-- Error --")</f>
        <v>-- Error --</v>
      </c>
      <c r="Q611" s="19" t="str">
        <f>IFERROR(RiskRegister[[#This Row],[Inherent Impact Rating]]*RiskRegister[[#This Row],[Inherent Likelihood Rating]],"-- Error --")</f>
        <v>-- Error --</v>
      </c>
      <c r="R611" s="18" t="s">
        <v>111</v>
      </c>
      <c r="T611" s="18" t="s">
        <v>112</v>
      </c>
      <c r="U611" s="19" t="str">
        <f>VLOOKUP(RiskRegister[[#This Row],[Residual Impact Level]],'Rating factors'!$F$4:$G$9,2,FALSE)</f>
        <v>--- Error ---</v>
      </c>
      <c r="V611" s="18" t="s">
        <v>89</v>
      </c>
      <c r="W611" s="19" t="str">
        <f>VLOOKUP(RiskRegister[[#This Row],[Residual Likelihood Level]],'Rating factors'!$F$16:$G$21,2,FALSE)</f>
        <v>--- Error ---</v>
      </c>
      <c r="X611" s="19" t="str">
        <f>IFERROR(VLOOKUP(RiskRegister[[#This Row],[Residual Risk Rating]],'Rating factors'!$F$30:$G$44,2,FALSE),"-- Error --")</f>
        <v>-- Error --</v>
      </c>
      <c r="Y611" s="19" t="str">
        <f>IFERROR(RiskRegister[[#This Row],[Residual Impact Rating]]*RiskRegister[[#This Row],[Residual Likelihood Rating]],"-- Error --")</f>
        <v>-- Error --</v>
      </c>
      <c r="Z611" s="18" t="s">
        <v>113</v>
      </c>
      <c r="AB611" s="61"/>
      <c r="AD611" s="22" t="str">
        <f ca="1">IF(ISBLANK(RiskRegister[[#This Row],[Risk Due Date]]), "Missing Risk Due Date", IF(RiskRegister[[#This Row],[Risk Due Date]] &lt; TODAY(), "Overdue", "Not Overdue"))</f>
        <v>Missing Risk Due Date</v>
      </c>
      <c r="AF611" s="22" t="str">
        <f>IF(ISBLANK(RiskRegister[[#This Row],[Risk Due Date]]), "Missing Risk Due Date", TEXT(RiskRegister[[#This Row],[Risk Due Date]], "YYYY-MM"))</f>
        <v>Missing Risk Due Date</v>
      </c>
      <c r="AG611" s="22" t="str">
        <f>IF(RiskRegister[[#This Row],[Created Date]]="","Created Date missing",(TEXT(RiskRegister[[#This Row],[Created Date]],"mmm") &amp; "-" &amp; YEAR(RiskRegister[[#This Row],[Created Date]])))</f>
        <v>Created Date missing</v>
      </c>
      <c r="AH611" s="79">
        <f>IF(RiskRegister[[#This Row],[Risk Status]]="Closed",RiskRegister[[#This Row],[Risk Close Date]],RiskRegister[[#This Row],[Risk Due Date]])</f>
        <v>0</v>
      </c>
      <c r="AI611" s="79">
        <f>IF(RiskRegister[[#This Row],[Risk-Change-Date]]=0,DATE(2030,1,1),RiskRegister[[#This Row],[Risk-Change-Date]])</f>
        <v>47484</v>
      </c>
      <c r="AJ611" s="22" t="str">
        <f>RiskRegister[[#This Row],[Inherent Impact Level]]&amp;"-"&amp;RiskRegister[[#This Row],[Inherent Likelihood Level]]</f>
        <v>-- Select Impact ----- Select Likelihood --</v>
      </c>
      <c r="AK611" s="22" t="str">
        <f>RiskRegister[[#This Row],[Residual Impact Level]]&amp;"-"&amp;RiskRegister[[#This Row],[Residual Likelihood Level]]</f>
        <v>-- Select Impact ----- Select Likelihood --</v>
      </c>
      <c r="AL611" s="22" t="str">
        <f t="shared" si="18"/>
        <v>Error</v>
      </c>
      <c r="AM611" s="22" t="str">
        <f>IF(RiskRegister[[#This Row],[Risk Status]]="Closed",RiskRegister[[#This Row],[Residual Impact Level]],RiskRegister[[#This Row],[Inherent Impact Level]])</f>
        <v>-- Select Impact --</v>
      </c>
      <c r="AN611" s="22" t="str">
        <f>IF(RiskRegister[[#This Row],[Risk Status]]="Closed",RiskRegister[[#This Row],[Residual Likelihood Level]],RiskRegister[[#This Row],[Inherent Likelihood Level]])</f>
        <v>-- Select Likelihood --</v>
      </c>
      <c r="AO611" s="22" t="str">
        <f>IF(RiskRegister[[#This Row],[Risk Status]]="Closed",RiskRegister[[#This Row],[Residual-I-L-Combo]],RiskRegister[[#This Row],[Inherent-I-L-Combo]])</f>
        <v>-- Select Impact ----- Select Likelihood --</v>
      </c>
      <c r="AP611" s="22" t="str">
        <f t="shared" si="19"/>
        <v>-- Error --</v>
      </c>
    </row>
    <row r="612" spans="1:42" s="18" customFormat="1" ht="64" x14ac:dyDescent="0.2">
      <c r="A612" s="18">
        <v>609</v>
      </c>
      <c r="G612" s="18" t="s">
        <v>87</v>
      </c>
      <c r="I612" s="18" t="s">
        <v>85</v>
      </c>
      <c r="L612" s="18" t="s">
        <v>112</v>
      </c>
      <c r="M612" s="19" t="str">
        <f>VLOOKUP(RiskRegister[[#This Row],[Inherent Impact Level]],'Rating factors'!$F$4:$G$9,2,FALSE)</f>
        <v>--- Error ---</v>
      </c>
      <c r="N612" s="18" t="s">
        <v>89</v>
      </c>
      <c r="O612" s="19" t="str">
        <f>VLOOKUP(RiskRegister[[#This Row],[Inherent Likelihood Level]],'Rating factors'!$F$16:$G$21,2,FALSE)</f>
        <v>--- Error ---</v>
      </c>
      <c r="P612" s="19" t="str">
        <f>IFERROR(VLOOKUP(RiskRegister[[#This Row],[Inherent Risk Rating]],'Rating factors'!$F$30:$G$44,2,FALSE),"-- Error --")</f>
        <v>-- Error --</v>
      </c>
      <c r="Q612" s="19" t="str">
        <f>IFERROR(RiskRegister[[#This Row],[Inherent Impact Rating]]*RiskRegister[[#This Row],[Inherent Likelihood Rating]],"-- Error --")</f>
        <v>-- Error --</v>
      </c>
      <c r="R612" s="18" t="s">
        <v>111</v>
      </c>
      <c r="T612" s="18" t="s">
        <v>112</v>
      </c>
      <c r="U612" s="19" t="str">
        <f>VLOOKUP(RiskRegister[[#This Row],[Residual Impact Level]],'Rating factors'!$F$4:$G$9,2,FALSE)</f>
        <v>--- Error ---</v>
      </c>
      <c r="V612" s="18" t="s">
        <v>89</v>
      </c>
      <c r="W612" s="19" t="str">
        <f>VLOOKUP(RiskRegister[[#This Row],[Residual Likelihood Level]],'Rating factors'!$F$16:$G$21,2,FALSE)</f>
        <v>--- Error ---</v>
      </c>
      <c r="X612" s="19" t="str">
        <f>IFERROR(VLOOKUP(RiskRegister[[#This Row],[Residual Risk Rating]],'Rating factors'!$F$30:$G$44,2,FALSE),"-- Error --")</f>
        <v>-- Error --</v>
      </c>
      <c r="Y612" s="19" t="str">
        <f>IFERROR(RiskRegister[[#This Row],[Residual Impact Rating]]*RiskRegister[[#This Row],[Residual Likelihood Rating]],"-- Error --")</f>
        <v>-- Error --</v>
      </c>
      <c r="Z612" s="18" t="s">
        <v>113</v>
      </c>
      <c r="AB612" s="61"/>
      <c r="AD612" s="22" t="str">
        <f ca="1">IF(ISBLANK(RiskRegister[[#This Row],[Risk Due Date]]), "Missing Risk Due Date", IF(RiskRegister[[#This Row],[Risk Due Date]] &lt; TODAY(), "Overdue", "Not Overdue"))</f>
        <v>Missing Risk Due Date</v>
      </c>
      <c r="AF612" s="22" t="str">
        <f>IF(ISBLANK(RiskRegister[[#This Row],[Risk Due Date]]), "Missing Risk Due Date", TEXT(RiskRegister[[#This Row],[Risk Due Date]], "YYYY-MM"))</f>
        <v>Missing Risk Due Date</v>
      </c>
      <c r="AG612" s="22" t="str">
        <f>IF(RiskRegister[[#This Row],[Created Date]]="","Created Date missing",(TEXT(RiskRegister[[#This Row],[Created Date]],"mmm") &amp; "-" &amp; YEAR(RiskRegister[[#This Row],[Created Date]])))</f>
        <v>Created Date missing</v>
      </c>
      <c r="AH612" s="79">
        <f>IF(RiskRegister[[#This Row],[Risk Status]]="Closed",RiskRegister[[#This Row],[Risk Close Date]],RiskRegister[[#This Row],[Risk Due Date]])</f>
        <v>0</v>
      </c>
      <c r="AI612" s="79">
        <f>IF(RiskRegister[[#This Row],[Risk-Change-Date]]=0,DATE(2030,1,1),RiskRegister[[#This Row],[Risk-Change-Date]])</f>
        <v>47484</v>
      </c>
      <c r="AJ612" s="22" t="str">
        <f>RiskRegister[[#This Row],[Inherent Impact Level]]&amp;"-"&amp;RiskRegister[[#This Row],[Inherent Likelihood Level]]</f>
        <v>-- Select Impact ----- Select Likelihood --</v>
      </c>
      <c r="AK612" s="22" t="str">
        <f>RiskRegister[[#This Row],[Residual Impact Level]]&amp;"-"&amp;RiskRegister[[#This Row],[Residual Likelihood Level]]</f>
        <v>-- Select Impact ----- Select Likelihood --</v>
      </c>
      <c r="AL612" s="22" t="str">
        <f t="shared" si="18"/>
        <v>Error</v>
      </c>
      <c r="AM612" s="22" t="str">
        <f>IF(RiskRegister[[#This Row],[Risk Status]]="Closed",RiskRegister[[#This Row],[Residual Impact Level]],RiskRegister[[#This Row],[Inherent Impact Level]])</f>
        <v>-- Select Impact --</v>
      </c>
      <c r="AN612" s="22" t="str">
        <f>IF(RiskRegister[[#This Row],[Risk Status]]="Closed",RiskRegister[[#This Row],[Residual Likelihood Level]],RiskRegister[[#This Row],[Inherent Likelihood Level]])</f>
        <v>-- Select Likelihood --</v>
      </c>
      <c r="AO612" s="22" t="str">
        <f>IF(RiskRegister[[#This Row],[Risk Status]]="Closed",RiskRegister[[#This Row],[Residual-I-L-Combo]],RiskRegister[[#This Row],[Inherent-I-L-Combo]])</f>
        <v>-- Select Impact ----- Select Likelihood --</v>
      </c>
      <c r="AP612" s="22" t="str">
        <f t="shared" si="19"/>
        <v>-- Error --</v>
      </c>
    </row>
    <row r="613" spans="1:42" s="18" customFormat="1" ht="64" x14ac:dyDescent="0.2">
      <c r="A613" s="18">
        <v>610</v>
      </c>
      <c r="G613" s="18" t="s">
        <v>87</v>
      </c>
      <c r="I613" s="18" t="s">
        <v>85</v>
      </c>
      <c r="L613" s="18" t="s">
        <v>112</v>
      </c>
      <c r="M613" s="19" t="str">
        <f>VLOOKUP(RiskRegister[[#This Row],[Inherent Impact Level]],'Rating factors'!$F$4:$G$9,2,FALSE)</f>
        <v>--- Error ---</v>
      </c>
      <c r="N613" s="18" t="s">
        <v>89</v>
      </c>
      <c r="O613" s="19" t="str">
        <f>VLOOKUP(RiskRegister[[#This Row],[Inherent Likelihood Level]],'Rating factors'!$F$16:$G$21,2,FALSE)</f>
        <v>--- Error ---</v>
      </c>
      <c r="P613" s="19" t="str">
        <f>IFERROR(VLOOKUP(RiskRegister[[#This Row],[Inherent Risk Rating]],'Rating factors'!$F$30:$G$44,2,FALSE),"-- Error --")</f>
        <v>-- Error --</v>
      </c>
      <c r="Q613" s="19" t="str">
        <f>IFERROR(RiskRegister[[#This Row],[Inherent Impact Rating]]*RiskRegister[[#This Row],[Inherent Likelihood Rating]],"-- Error --")</f>
        <v>-- Error --</v>
      </c>
      <c r="R613" s="18" t="s">
        <v>111</v>
      </c>
      <c r="T613" s="18" t="s">
        <v>112</v>
      </c>
      <c r="U613" s="19" t="str">
        <f>VLOOKUP(RiskRegister[[#This Row],[Residual Impact Level]],'Rating factors'!$F$4:$G$9,2,FALSE)</f>
        <v>--- Error ---</v>
      </c>
      <c r="V613" s="18" t="s">
        <v>89</v>
      </c>
      <c r="W613" s="19" t="str">
        <f>VLOOKUP(RiskRegister[[#This Row],[Residual Likelihood Level]],'Rating factors'!$F$16:$G$21,2,FALSE)</f>
        <v>--- Error ---</v>
      </c>
      <c r="X613" s="19" t="str">
        <f>IFERROR(VLOOKUP(RiskRegister[[#This Row],[Residual Risk Rating]],'Rating factors'!$F$30:$G$44,2,FALSE),"-- Error --")</f>
        <v>-- Error --</v>
      </c>
      <c r="Y613" s="19" t="str">
        <f>IFERROR(RiskRegister[[#This Row],[Residual Impact Rating]]*RiskRegister[[#This Row],[Residual Likelihood Rating]],"-- Error --")</f>
        <v>-- Error --</v>
      </c>
      <c r="Z613" s="18" t="s">
        <v>113</v>
      </c>
      <c r="AB613" s="61"/>
      <c r="AD613" s="22" t="str">
        <f ca="1">IF(ISBLANK(RiskRegister[[#This Row],[Risk Due Date]]), "Missing Risk Due Date", IF(RiskRegister[[#This Row],[Risk Due Date]] &lt; TODAY(), "Overdue", "Not Overdue"))</f>
        <v>Missing Risk Due Date</v>
      </c>
      <c r="AF613" s="22" t="str">
        <f>IF(ISBLANK(RiskRegister[[#This Row],[Risk Due Date]]), "Missing Risk Due Date", TEXT(RiskRegister[[#This Row],[Risk Due Date]], "YYYY-MM"))</f>
        <v>Missing Risk Due Date</v>
      </c>
      <c r="AG613" s="22" t="str">
        <f>IF(RiskRegister[[#This Row],[Created Date]]="","Created Date missing",(TEXT(RiskRegister[[#This Row],[Created Date]],"mmm") &amp; "-" &amp; YEAR(RiskRegister[[#This Row],[Created Date]])))</f>
        <v>Created Date missing</v>
      </c>
      <c r="AH613" s="79">
        <f>IF(RiskRegister[[#This Row],[Risk Status]]="Closed",RiskRegister[[#This Row],[Risk Close Date]],RiskRegister[[#This Row],[Risk Due Date]])</f>
        <v>0</v>
      </c>
      <c r="AI613" s="79">
        <f>IF(RiskRegister[[#This Row],[Risk-Change-Date]]=0,DATE(2030,1,1),RiskRegister[[#This Row],[Risk-Change-Date]])</f>
        <v>47484</v>
      </c>
      <c r="AJ613" s="22" t="str">
        <f>RiskRegister[[#This Row],[Inherent Impact Level]]&amp;"-"&amp;RiskRegister[[#This Row],[Inherent Likelihood Level]]</f>
        <v>-- Select Impact ----- Select Likelihood --</v>
      </c>
      <c r="AK613" s="22" t="str">
        <f>RiskRegister[[#This Row],[Residual Impact Level]]&amp;"-"&amp;RiskRegister[[#This Row],[Residual Likelihood Level]]</f>
        <v>-- Select Impact ----- Select Likelihood --</v>
      </c>
      <c r="AL613" s="22" t="str">
        <f t="shared" si="18"/>
        <v>Error</v>
      </c>
      <c r="AM613" s="22" t="str">
        <f>IF(RiskRegister[[#This Row],[Risk Status]]="Closed",RiskRegister[[#This Row],[Residual Impact Level]],RiskRegister[[#This Row],[Inherent Impact Level]])</f>
        <v>-- Select Impact --</v>
      </c>
      <c r="AN613" s="22" t="str">
        <f>IF(RiskRegister[[#This Row],[Risk Status]]="Closed",RiskRegister[[#This Row],[Residual Likelihood Level]],RiskRegister[[#This Row],[Inherent Likelihood Level]])</f>
        <v>-- Select Likelihood --</v>
      </c>
      <c r="AO613" s="22" t="str">
        <f>IF(RiskRegister[[#This Row],[Risk Status]]="Closed",RiskRegister[[#This Row],[Residual-I-L-Combo]],RiskRegister[[#This Row],[Inherent-I-L-Combo]])</f>
        <v>-- Select Impact ----- Select Likelihood --</v>
      </c>
      <c r="AP613" s="22" t="str">
        <f t="shared" si="19"/>
        <v>-- Error --</v>
      </c>
    </row>
    <row r="614" spans="1:42" s="18" customFormat="1" ht="64" x14ac:dyDescent="0.2">
      <c r="A614" s="18">
        <v>611</v>
      </c>
      <c r="G614" s="18" t="s">
        <v>87</v>
      </c>
      <c r="I614" s="18" t="s">
        <v>85</v>
      </c>
      <c r="L614" s="18" t="s">
        <v>112</v>
      </c>
      <c r="M614" s="19" t="str">
        <f>VLOOKUP(RiskRegister[[#This Row],[Inherent Impact Level]],'Rating factors'!$F$4:$G$9,2,FALSE)</f>
        <v>--- Error ---</v>
      </c>
      <c r="N614" s="18" t="s">
        <v>89</v>
      </c>
      <c r="O614" s="19" t="str">
        <f>VLOOKUP(RiskRegister[[#This Row],[Inherent Likelihood Level]],'Rating factors'!$F$16:$G$21,2,FALSE)</f>
        <v>--- Error ---</v>
      </c>
      <c r="P614" s="19" t="str">
        <f>IFERROR(VLOOKUP(RiskRegister[[#This Row],[Inherent Risk Rating]],'Rating factors'!$F$30:$G$44,2,FALSE),"-- Error --")</f>
        <v>-- Error --</v>
      </c>
      <c r="Q614" s="19" t="str">
        <f>IFERROR(RiskRegister[[#This Row],[Inherent Impact Rating]]*RiskRegister[[#This Row],[Inherent Likelihood Rating]],"-- Error --")</f>
        <v>-- Error --</v>
      </c>
      <c r="R614" s="18" t="s">
        <v>111</v>
      </c>
      <c r="T614" s="18" t="s">
        <v>112</v>
      </c>
      <c r="U614" s="19" t="str">
        <f>VLOOKUP(RiskRegister[[#This Row],[Residual Impact Level]],'Rating factors'!$F$4:$G$9,2,FALSE)</f>
        <v>--- Error ---</v>
      </c>
      <c r="V614" s="18" t="s">
        <v>89</v>
      </c>
      <c r="W614" s="19" t="str">
        <f>VLOOKUP(RiskRegister[[#This Row],[Residual Likelihood Level]],'Rating factors'!$F$16:$G$21,2,FALSE)</f>
        <v>--- Error ---</v>
      </c>
      <c r="X614" s="19" t="str">
        <f>IFERROR(VLOOKUP(RiskRegister[[#This Row],[Residual Risk Rating]],'Rating factors'!$F$30:$G$44,2,FALSE),"-- Error --")</f>
        <v>-- Error --</v>
      </c>
      <c r="Y614" s="19" t="str">
        <f>IFERROR(RiskRegister[[#This Row],[Residual Impact Rating]]*RiskRegister[[#This Row],[Residual Likelihood Rating]],"-- Error --")</f>
        <v>-- Error --</v>
      </c>
      <c r="Z614" s="18" t="s">
        <v>113</v>
      </c>
      <c r="AB614" s="61"/>
      <c r="AD614" s="22" t="str">
        <f ca="1">IF(ISBLANK(RiskRegister[[#This Row],[Risk Due Date]]), "Missing Risk Due Date", IF(RiskRegister[[#This Row],[Risk Due Date]] &lt; TODAY(), "Overdue", "Not Overdue"))</f>
        <v>Missing Risk Due Date</v>
      </c>
      <c r="AF614" s="22" t="str">
        <f>IF(ISBLANK(RiskRegister[[#This Row],[Risk Due Date]]), "Missing Risk Due Date", TEXT(RiskRegister[[#This Row],[Risk Due Date]], "YYYY-MM"))</f>
        <v>Missing Risk Due Date</v>
      </c>
      <c r="AG614" s="22" t="str">
        <f>IF(RiskRegister[[#This Row],[Created Date]]="","Created Date missing",(TEXT(RiskRegister[[#This Row],[Created Date]],"mmm") &amp; "-" &amp; YEAR(RiskRegister[[#This Row],[Created Date]])))</f>
        <v>Created Date missing</v>
      </c>
      <c r="AH614" s="79">
        <f>IF(RiskRegister[[#This Row],[Risk Status]]="Closed",RiskRegister[[#This Row],[Risk Close Date]],RiskRegister[[#This Row],[Risk Due Date]])</f>
        <v>0</v>
      </c>
      <c r="AI614" s="79">
        <f>IF(RiskRegister[[#This Row],[Risk-Change-Date]]=0,DATE(2030,1,1),RiskRegister[[#This Row],[Risk-Change-Date]])</f>
        <v>47484</v>
      </c>
      <c r="AJ614" s="22" t="str">
        <f>RiskRegister[[#This Row],[Inherent Impact Level]]&amp;"-"&amp;RiskRegister[[#This Row],[Inherent Likelihood Level]]</f>
        <v>-- Select Impact ----- Select Likelihood --</v>
      </c>
      <c r="AK614" s="22" t="str">
        <f>RiskRegister[[#This Row],[Residual Impact Level]]&amp;"-"&amp;RiskRegister[[#This Row],[Residual Likelihood Level]]</f>
        <v>-- Select Impact ----- Select Likelihood --</v>
      </c>
      <c r="AL614" s="22" t="str">
        <f t="shared" si="18"/>
        <v>Error</v>
      </c>
      <c r="AM614" s="22" t="str">
        <f>IF(RiskRegister[[#This Row],[Risk Status]]="Closed",RiskRegister[[#This Row],[Residual Impact Level]],RiskRegister[[#This Row],[Inherent Impact Level]])</f>
        <v>-- Select Impact --</v>
      </c>
      <c r="AN614" s="22" t="str">
        <f>IF(RiskRegister[[#This Row],[Risk Status]]="Closed",RiskRegister[[#This Row],[Residual Likelihood Level]],RiskRegister[[#This Row],[Inherent Likelihood Level]])</f>
        <v>-- Select Likelihood --</v>
      </c>
      <c r="AO614" s="22" t="str">
        <f>IF(RiskRegister[[#This Row],[Risk Status]]="Closed",RiskRegister[[#This Row],[Residual-I-L-Combo]],RiskRegister[[#This Row],[Inherent-I-L-Combo]])</f>
        <v>-- Select Impact ----- Select Likelihood --</v>
      </c>
      <c r="AP614" s="22" t="str">
        <f t="shared" si="19"/>
        <v>-- Error --</v>
      </c>
    </row>
    <row r="615" spans="1:42" s="18" customFormat="1" ht="64" x14ac:dyDescent="0.2">
      <c r="A615" s="18">
        <v>612</v>
      </c>
      <c r="G615" s="18" t="s">
        <v>87</v>
      </c>
      <c r="I615" s="18" t="s">
        <v>85</v>
      </c>
      <c r="L615" s="18" t="s">
        <v>112</v>
      </c>
      <c r="M615" s="19" t="str">
        <f>VLOOKUP(RiskRegister[[#This Row],[Inherent Impact Level]],'Rating factors'!$F$4:$G$9,2,FALSE)</f>
        <v>--- Error ---</v>
      </c>
      <c r="N615" s="18" t="s">
        <v>89</v>
      </c>
      <c r="O615" s="19" t="str">
        <f>VLOOKUP(RiskRegister[[#This Row],[Inherent Likelihood Level]],'Rating factors'!$F$16:$G$21,2,FALSE)</f>
        <v>--- Error ---</v>
      </c>
      <c r="P615" s="19" t="str">
        <f>IFERROR(VLOOKUP(RiskRegister[[#This Row],[Inherent Risk Rating]],'Rating factors'!$F$30:$G$44,2,FALSE),"-- Error --")</f>
        <v>-- Error --</v>
      </c>
      <c r="Q615" s="19" t="str">
        <f>IFERROR(RiskRegister[[#This Row],[Inherent Impact Rating]]*RiskRegister[[#This Row],[Inherent Likelihood Rating]],"-- Error --")</f>
        <v>-- Error --</v>
      </c>
      <c r="R615" s="18" t="s">
        <v>111</v>
      </c>
      <c r="T615" s="18" t="s">
        <v>112</v>
      </c>
      <c r="U615" s="19" t="str">
        <f>VLOOKUP(RiskRegister[[#This Row],[Residual Impact Level]],'Rating factors'!$F$4:$G$9,2,FALSE)</f>
        <v>--- Error ---</v>
      </c>
      <c r="V615" s="18" t="s">
        <v>89</v>
      </c>
      <c r="W615" s="19" t="str">
        <f>VLOOKUP(RiskRegister[[#This Row],[Residual Likelihood Level]],'Rating factors'!$F$16:$G$21,2,FALSE)</f>
        <v>--- Error ---</v>
      </c>
      <c r="X615" s="19" t="str">
        <f>IFERROR(VLOOKUP(RiskRegister[[#This Row],[Residual Risk Rating]],'Rating factors'!$F$30:$G$44,2,FALSE),"-- Error --")</f>
        <v>-- Error --</v>
      </c>
      <c r="Y615" s="19" t="str">
        <f>IFERROR(RiskRegister[[#This Row],[Residual Impact Rating]]*RiskRegister[[#This Row],[Residual Likelihood Rating]],"-- Error --")</f>
        <v>-- Error --</v>
      </c>
      <c r="Z615" s="18" t="s">
        <v>113</v>
      </c>
      <c r="AB615" s="61"/>
      <c r="AD615" s="22" t="str">
        <f ca="1">IF(ISBLANK(RiskRegister[[#This Row],[Risk Due Date]]), "Missing Risk Due Date", IF(RiskRegister[[#This Row],[Risk Due Date]] &lt; TODAY(), "Overdue", "Not Overdue"))</f>
        <v>Missing Risk Due Date</v>
      </c>
      <c r="AF615" s="22" t="str">
        <f>IF(ISBLANK(RiskRegister[[#This Row],[Risk Due Date]]), "Missing Risk Due Date", TEXT(RiskRegister[[#This Row],[Risk Due Date]], "YYYY-MM"))</f>
        <v>Missing Risk Due Date</v>
      </c>
      <c r="AG615" s="22" t="str">
        <f>IF(RiskRegister[[#This Row],[Created Date]]="","Created Date missing",(TEXT(RiskRegister[[#This Row],[Created Date]],"mmm") &amp; "-" &amp; YEAR(RiskRegister[[#This Row],[Created Date]])))</f>
        <v>Created Date missing</v>
      </c>
      <c r="AH615" s="79">
        <f>IF(RiskRegister[[#This Row],[Risk Status]]="Closed",RiskRegister[[#This Row],[Risk Close Date]],RiskRegister[[#This Row],[Risk Due Date]])</f>
        <v>0</v>
      </c>
      <c r="AI615" s="79">
        <f>IF(RiskRegister[[#This Row],[Risk-Change-Date]]=0,DATE(2030,1,1),RiskRegister[[#This Row],[Risk-Change-Date]])</f>
        <v>47484</v>
      </c>
      <c r="AJ615" s="22" t="str">
        <f>RiskRegister[[#This Row],[Inherent Impact Level]]&amp;"-"&amp;RiskRegister[[#This Row],[Inherent Likelihood Level]]</f>
        <v>-- Select Impact ----- Select Likelihood --</v>
      </c>
      <c r="AK615" s="22" t="str">
        <f>RiskRegister[[#This Row],[Residual Impact Level]]&amp;"-"&amp;RiskRegister[[#This Row],[Residual Likelihood Level]]</f>
        <v>-- Select Impact ----- Select Likelihood --</v>
      </c>
      <c r="AL615" s="22" t="str">
        <f t="shared" si="18"/>
        <v>Error</v>
      </c>
      <c r="AM615" s="22" t="str">
        <f>IF(RiskRegister[[#This Row],[Risk Status]]="Closed",RiskRegister[[#This Row],[Residual Impact Level]],RiskRegister[[#This Row],[Inherent Impact Level]])</f>
        <v>-- Select Impact --</v>
      </c>
      <c r="AN615" s="22" t="str">
        <f>IF(RiskRegister[[#This Row],[Risk Status]]="Closed",RiskRegister[[#This Row],[Residual Likelihood Level]],RiskRegister[[#This Row],[Inherent Likelihood Level]])</f>
        <v>-- Select Likelihood --</v>
      </c>
      <c r="AO615" s="22" t="str">
        <f>IF(RiskRegister[[#This Row],[Risk Status]]="Closed",RiskRegister[[#This Row],[Residual-I-L-Combo]],RiskRegister[[#This Row],[Inherent-I-L-Combo]])</f>
        <v>-- Select Impact ----- Select Likelihood --</v>
      </c>
      <c r="AP615" s="22" t="str">
        <f t="shared" si="19"/>
        <v>-- Error --</v>
      </c>
    </row>
    <row r="616" spans="1:42" s="18" customFormat="1" ht="64" x14ac:dyDescent="0.2">
      <c r="A616" s="18">
        <v>613</v>
      </c>
      <c r="G616" s="18" t="s">
        <v>87</v>
      </c>
      <c r="I616" s="18" t="s">
        <v>85</v>
      </c>
      <c r="L616" s="18" t="s">
        <v>112</v>
      </c>
      <c r="M616" s="19" t="str">
        <f>VLOOKUP(RiskRegister[[#This Row],[Inherent Impact Level]],'Rating factors'!$F$4:$G$9,2,FALSE)</f>
        <v>--- Error ---</v>
      </c>
      <c r="N616" s="18" t="s">
        <v>89</v>
      </c>
      <c r="O616" s="19" t="str">
        <f>VLOOKUP(RiskRegister[[#This Row],[Inherent Likelihood Level]],'Rating factors'!$F$16:$G$21,2,FALSE)</f>
        <v>--- Error ---</v>
      </c>
      <c r="P616" s="19" t="str">
        <f>IFERROR(VLOOKUP(RiskRegister[[#This Row],[Inherent Risk Rating]],'Rating factors'!$F$30:$G$44,2,FALSE),"-- Error --")</f>
        <v>-- Error --</v>
      </c>
      <c r="Q616" s="19" t="str">
        <f>IFERROR(RiskRegister[[#This Row],[Inherent Impact Rating]]*RiskRegister[[#This Row],[Inherent Likelihood Rating]],"-- Error --")</f>
        <v>-- Error --</v>
      </c>
      <c r="R616" s="18" t="s">
        <v>111</v>
      </c>
      <c r="T616" s="18" t="s">
        <v>112</v>
      </c>
      <c r="U616" s="19" t="str">
        <f>VLOOKUP(RiskRegister[[#This Row],[Residual Impact Level]],'Rating factors'!$F$4:$G$9,2,FALSE)</f>
        <v>--- Error ---</v>
      </c>
      <c r="V616" s="18" t="s">
        <v>89</v>
      </c>
      <c r="W616" s="19" t="str">
        <f>VLOOKUP(RiskRegister[[#This Row],[Residual Likelihood Level]],'Rating factors'!$F$16:$G$21,2,FALSE)</f>
        <v>--- Error ---</v>
      </c>
      <c r="X616" s="19" t="str">
        <f>IFERROR(VLOOKUP(RiskRegister[[#This Row],[Residual Risk Rating]],'Rating factors'!$F$30:$G$44,2,FALSE),"-- Error --")</f>
        <v>-- Error --</v>
      </c>
      <c r="Y616" s="19" t="str">
        <f>IFERROR(RiskRegister[[#This Row],[Residual Impact Rating]]*RiskRegister[[#This Row],[Residual Likelihood Rating]],"-- Error --")</f>
        <v>-- Error --</v>
      </c>
      <c r="Z616" s="18" t="s">
        <v>113</v>
      </c>
      <c r="AB616" s="61"/>
      <c r="AD616" s="22" t="str">
        <f ca="1">IF(ISBLANK(RiskRegister[[#This Row],[Risk Due Date]]), "Missing Risk Due Date", IF(RiskRegister[[#This Row],[Risk Due Date]] &lt; TODAY(), "Overdue", "Not Overdue"))</f>
        <v>Missing Risk Due Date</v>
      </c>
      <c r="AF616" s="22" t="str">
        <f>IF(ISBLANK(RiskRegister[[#This Row],[Risk Due Date]]), "Missing Risk Due Date", TEXT(RiskRegister[[#This Row],[Risk Due Date]], "YYYY-MM"))</f>
        <v>Missing Risk Due Date</v>
      </c>
      <c r="AG616" s="22" t="str">
        <f>IF(RiskRegister[[#This Row],[Created Date]]="","Created Date missing",(TEXT(RiskRegister[[#This Row],[Created Date]],"mmm") &amp; "-" &amp; YEAR(RiskRegister[[#This Row],[Created Date]])))</f>
        <v>Created Date missing</v>
      </c>
      <c r="AH616" s="79">
        <f>IF(RiskRegister[[#This Row],[Risk Status]]="Closed",RiskRegister[[#This Row],[Risk Close Date]],RiskRegister[[#This Row],[Risk Due Date]])</f>
        <v>0</v>
      </c>
      <c r="AI616" s="79">
        <f>IF(RiskRegister[[#This Row],[Risk-Change-Date]]=0,DATE(2030,1,1),RiskRegister[[#This Row],[Risk-Change-Date]])</f>
        <v>47484</v>
      </c>
      <c r="AJ616" s="22" t="str">
        <f>RiskRegister[[#This Row],[Inherent Impact Level]]&amp;"-"&amp;RiskRegister[[#This Row],[Inherent Likelihood Level]]</f>
        <v>-- Select Impact ----- Select Likelihood --</v>
      </c>
      <c r="AK616" s="22" t="str">
        <f>RiskRegister[[#This Row],[Residual Impact Level]]&amp;"-"&amp;RiskRegister[[#This Row],[Residual Likelihood Level]]</f>
        <v>-- Select Impact ----- Select Likelihood --</v>
      </c>
      <c r="AL616" s="22" t="str">
        <f t="shared" si="18"/>
        <v>Error</v>
      </c>
      <c r="AM616" s="22" t="str">
        <f>IF(RiskRegister[[#This Row],[Risk Status]]="Closed",RiskRegister[[#This Row],[Residual Impact Level]],RiskRegister[[#This Row],[Inherent Impact Level]])</f>
        <v>-- Select Impact --</v>
      </c>
      <c r="AN616" s="22" t="str">
        <f>IF(RiskRegister[[#This Row],[Risk Status]]="Closed",RiskRegister[[#This Row],[Residual Likelihood Level]],RiskRegister[[#This Row],[Inherent Likelihood Level]])</f>
        <v>-- Select Likelihood --</v>
      </c>
      <c r="AO616" s="22" t="str">
        <f>IF(RiskRegister[[#This Row],[Risk Status]]="Closed",RiskRegister[[#This Row],[Residual-I-L-Combo]],RiskRegister[[#This Row],[Inherent-I-L-Combo]])</f>
        <v>-- Select Impact ----- Select Likelihood --</v>
      </c>
      <c r="AP616" s="22" t="str">
        <f t="shared" si="19"/>
        <v>-- Error --</v>
      </c>
    </row>
    <row r="617" spans="1:42" s="18" customFormat="1" ht="64" x14ac:dyDescent="0.2">
      <c r="A617" s="18">
        <v>614</v>
      </c>
      <c r="G617" s="18" t="s">
        <v>87</v>
      </c>
      <c r="I617" s="18" t="s">
        <v>85</v>
      </c>
      <c r="L617" s="18" t="s">
        <v>112</v>
      </c>
      <c r="M617" s="19" t="str">
        <f>VLOOKUP(RiskRegister[[#This Row],[Inherent Impact Level]],'Rating factors'!$F$4:$G$9,2,FALSE)</f>
        <v>--- Error ---</v>
      </c>
      <c r="N617" s="18" t="s">
        <v>89</v>
      </c>
      <c r="O617" s="19" t="str">
        <f>VLOOKUP(RiskRegister[[#This Row],[Inherent Likelihood Level]],'Rating factors'!$F$16:$G$21,2,FALSE)</f>
        <v>--- Error ---</v>
      </c>
      <c r="P617" s="19" t="str">
        <f>IFERROR(VLOOKUP(RiskRegister[[#This Row],[Inherent Risk Rating]],'Rating factors'!$F$30:$G$44,2,FALSE),"-- Error --")</f>
        <v>-- Error --</v>
      </c>
      <c r="Q617" s="19" t="str">
        <f>IFERROR(RiskRegister[[#This Row],[Inherent Impact Rating]]*RiskRegister[[#This Row],[Inherent Likelihood Rating]],"-- Error --")</f>
        <v>-- Error --</v>
      </c>
      <c r="R617" s="18" t="s">
        <v>111</v>
      </c>
      <c r="T617" s="18" t="s">
        <v>112</v>
      </c>
      <c r="U617" s="19" t="str">
        <f>VLOOKUP(RiskRegister[[#This Row],[Residual Impact Level]],'Rating factors'!$F$4:$G$9,2,FALSE)</f>
        <v>--- Error ---</v>
      </c>
      <c r="V617" s="18" t="s">
        <v>89</v>
      </c>
      <c r="W617" s="19" t="str">
        <f>VLOOKUP(RiskRegister[[#This Row],[Residual Likelihood Level]],'Rating factors'!$F$16:$G$21,2,FALSE)</f>
        <v>--- Error ---</v>
      </c>
      <c r="X617" s="19" t="str">
        <f>IFERROR(VLOOKUP(RiskRegister[[#This Row],[Residual Risk Rating]],'Rating factors'!$F$30:$G$44,2,FALSE),"-- Error --")</f>
        <v>-- Error --</v>
      </c>
      <c r="Y617" s="19" t="str">
        <f>IFERROR(RiskRegister[[#This Row],[Residual Impact Rating]]*RiskRegister[[#This Row],[Residual Likelihood Rating]],"-- Error --")</f>
        <v>-- Error --</v>
      </c>
      <c r="Z617" s="18" t="s">
        <v>113</v>
      </c>
      <c r="AB617" s="61"/>
      <c r="AD617" s="22" t="str">
        <f ca="1">IF(ISBLANK(RiskRegister[[#This Row],[Risk Due Date]]), "Missing Risk Due Date", IF(RiskRegister[[#This Row],[Risk Due Date]] &lt; TODAY(), "Overdue", "Not Overdue"))</f>
        <v>Missing Risk Due Date</v>
      </c>
      <c r="AF617" s="22" t="str">
        <f>IF(ISBLANK(RiskRegister[[#This Row],[Risk Due Date]]), "Missing Risk Due Date", TEXT(RiskRegister[[#This Row],[Risk Due Date]], "YYYY-MM"))</f>
        <v>Missing Risk Due Date</v>
      </c>
      <c r="AG617" s="22" t="str">
        <f>IF(RiskRegister[[#This Row],[Created Date]]="","Created Date missing",(TEXT(RiskRegister[[#This Row],[Created Date]],"mmm") &amp; "-" &amp; YEAR(RiskRegister[[#This Row],[Created Date]])))</f>
        <v>Created Date missing</v>
      </c>
      <c r="AH617" s="79">
        <f>IF(RiskRegister[[#This Row],[Risk Status]]="Closed",RiskRegister[[#This Row],[Risk Close Date]],RiskRegister[[#This Row],[Risk Due Date]])</f>
        <v>0</v>
      </c>
      <c r="AI617" s="79">
        <f>IF(RiskRegister[[#This Row],[Risk-Change-Date]]=0,DATE(2030,1,1),RiskRegister[[#This Row],[Risk-Change-Date]])</f>
        <v>47484</v>
      </c>
      <c r="AJ617" s="22" t="str">
        <f>RiskRegister[[#This Row],[Inherent Impact Level]]&amp;"-"&amp;RiskRegister[[#This Row],[Inherent Likelihood Level]]</f>
        <v>-- Select Impact ----- Select Likelihood --</v>
      </c>
      <c r="AK617" s="22" t="str">
        <f>RiskRegister[[#This Row],[Residual Impact Level]]&amp;"-"&amp;RiskRegister[[#This Row],[Residual Likelihood Level]]</f>
        <v>-- Select Impact ----- Select Likelihood --</v>
      </c>
      <c r="AL617" s="22" t="str">
        <f t="shared" si="18"/>
        <v>Error</v>
      </c>
      <c r="AM617" s="22" t="str">
        <f>IF(RiskRegister[[#This Row],[Risk Status]]="Closed",RiskRegister[[#This Row],[Residual Impact Level]],RiskRegister[[#This Row],[Inherent Impact Level]])</f>
        <v>-- Select Impact --</v>
      </c>
      <c r="AN617" s="22" t="str">
        <f>IF(RiskRegister[[#This Row],[Risk Status]]="Closed",RiskRegister[[#This Row],[Residual Likelihood Level]],RiskRegister[[#This Row],[Inherent Likelihood Level]])</f>
        <v>-- Select Likelihood --</v>
      </c>
      <c r="AO617" s="22" t="str">
        <f>IF(RiskRegister[[#This Row],[Risk Status]]="Closed",RiskRegister[[#This Row],[Residual-I-L-Combo]],RiskRegister[[#This Row],[Inherent-I-L-Combo]])</f>
        <v>-- Select Impact ----- Select Likelihood --</v>
      </c>
      <c r="AP617" s="22" t="str">
        <f t="shared" si="19"/>
        <v>-- Error --</v>
      </c>
    </row>
    <row r="618" spans="1:42" s="18" customFormat="1" ht="64" x14ac:dyDescent="0.2">
      <c r="A618" s="18">
        <v>615</v>
      </c>
      <c r="G618" s="18" t="s">
        <v>87</v>
      </c>
      <c r="I618" s="18" t="s">
        <v>85</v>
      </c>
      <c r="L618" s="18" t="s">
        <v>112</v>
      </c>
      <c r="M618" s="19" t="str">
        <f>VLOOKUP(RiskRegister[[#This Row],[Inherent Impact Level]],'Rating factors'!$F$4:$G$9,2,FALSE)</f>
        <v>--- Error ---</v>
      </c>
      <c r="N618" s="18" t="s">
        <v>89</v>
      </c>
      <c r="O618" s="19" t="str">
        <f>VLOOKUP(RiskRegister[[#This Row],[Inherent Likelihood Level]],'Rating factors'!$F$16:$G$21,2,FALSE)</f>
        <v>--- Error ---</v>
      </c>
      <c r="P618" s="19" t="str">
        <f>IFERROR(VLOOKUP(RiskRegister[[#This Row],[Inherent Risk Rating]],'Rating factors'!$F$30:$G$44,2,FALSE),"-- Error --")</f>
        <v>-- Error --</v>
      </c>
      <c r="Q618" s="19" t="str">
        <f>IFERROR(RiskRegister[[#This Row],[Inherent Impact Rating]]*RiskRegister[[#This Row],[Inherent Likelihood Rating]],"-- Error --")</f>
        <v>-- Error --</v>
      </c>
      <c r="R618" s="18" t="s">
        <v>111</v>
      </c>
      <c r="T618" s="18" t="s">
        <v>112</v>
      </c>
      <c r="U618" s="19" t="str">
        <f>VLOOKUP(RiskRegister[[#This Row],[Residual Impact Level]],'Rating factors'!$F$4:$G$9,2,FALSE)</f>
        <v>--- Error ---</v>
      </c>
      <c r="V618" s="18" t="s">
        <v>89</v>
      </c>
      <c r="W618" s="19" t="str">
        <f>VLOOKUP(RiskRegister[[#This Row],[Residual Likelihood Level]],'Rating factors'!$F$16:$G$21,2,FALSE)</f>
        <v>--- Error ---</v>
      </c>
      <c r="X618" s="19" t="str">
        <f>IFERROR(VLOOKUP(RiskRegister[[#This Row],[Residual Risk Rating]],'Rating factors'!$F$30:$G$44,2,FALSE),"-- Error --")</f>
        <v>-- Error --</v>
      </c>
      <c r="Y618" s="19" t="str">
        <f>IFERROR(RiskRegister[[#This Row],[Residual Impact Rating]]*RiskRegister[[#This Row],[Residual Likelihood Rating]],"-- Error --")</f>
        <v>-- Error --</v>
      </c>
      <c r="Z618" s="18" t="s">
        <v>113</v>
      </c>
      <c r="AB618" s="61"/>
      <c r="AD618" s="22" t="str">
        <f ca="1">IF(ISBLANK(RiskRegister[[#This Row],[Risk Due Date]]), "Missing Risk Due Date", IF(RiskRegister[[#This Row],[Risk Due Date]] &lt; TODAY(), "Overdue", "Not Overdue"))</f>
        <v>Missing Risk Due Date</v>
      </c>
      <c r="AF618" s="22" t="str">
        <f>IF(ISBLANK(RiskRegister[[#This Row],[Risk Due Date]]), "Missing Risk Due Date", TEXT(RiskRegister[[#This Row],[Risk Due Date]], "YYYY-MM"))</f>
        <v>Missing Risk Due Date</v>
      </c>
      <c r="AG618" s="22" t="str">
        <f>IF(RiskRegister[[#This Row],[Created Date]]="","Created Date missing",(TEXT(RiskRegister[[#This Row],[Created Date]],"mmm") &amp; "-" &amp; YEAR(RiskRegister[[#This Row],[Created Date]])))</f>
        <v>Created Date missing</v>
      </c>
      <c r="AH618" s="79">
        <f>IF(RiskRegister[[#This Row],[Risk Status]]="Closed",RiskRegister[[#This Row],[Risk Close Date]],RiskRegister[[#This Row],[Risk Due Date]])</f>
        <v>0</v>
      </c>
      <c r="AI618" s="79">
        <f>IF(RiskRegister[[#This Row],[Risk-Change-Date]]=0,DATE(2030,1,1),RiskRegister[[#This Row],[Risk-Change-Date]])</f>
        <v>47484</v>
      </c>
      <c r="AJ618" s="22" t="str">
        <f>RiskRegister[[#This Row],[Inherent Impact Level]]&amp;"-"&amp;RiskRegister[[#This Row],[Inherent Likelihood Level]]</f>
        <v>-- Select Impact ----- Select Likelihood --</v>
      </c>
      <c r="AK618" s="22" t="str">
        <f>RiskRegister[[#This Row],[Residual Impact Level]]&amp;"-"&amp;RiskRegister[[#This Row],[Residual Likelihood Level]]</f>
        <v>-- Select Impact ----- Select Likelihood --</v>
      </c>
      <c r="AL618" s="22" t="str">
        <f t="shared" si="18"/>
        <v>Error</v>
      </c>
      <c r="AM618" s="22" t="str">
        <f>IF(RiskRegister[[#This Row],[Risk Status]]="Closed",RiskRegister[[#This Row],[Residual Impact Level]],RiskRegister[[#This Row],[Inherent Impact Level]])</f>
        <v>-- Select Impact --</v>
      </c>
      <c r="AN618" s="22" t="str">
        <f>IF(RiskRegister[[#This Row],[Risk Status]]="Closed",RiskRegister[[#This Row],[Residual Likelihood Level]],RiskRegister[[#This Row],[Inherent Likelihood Level]])</f>
        <v>-- Select Likelihood --</v>
      </c>
      <c r="AO618" s="22" t="str">
        <f>IF(RiskRegister[[#This Row],[Risk Status]]="Closed",RiskRegister[[#This Row],[Residual-I-L-Combo]],RiskRegister[[#This Row],[Inherent-I-L-Combo]])</f>
        <v>-- Select Impact ----- Select Likelihood --</v>
      </c>
      <c r="AP618" s="22" t="str">
        <f t="shared" si="19"/>
        <v>-- Error --</v>
      </c>
    </row>
    <row r="619" spans="1:42" s="18" customFormat="1" ht="64" x14ac:dyDescent="0.2">
      <c r="A619" s="18">
        <v>616</v>
      </c>
      <c r="G619" s="18" t="s">
        <v>87</v>
      </c>
      <c r="I619" s="18" t="s">
        <v>85</v>
      </c>
      <c r="L619" s="18" t="s">
        <v>112</v>
      </c>
      <c r="M619" s="19" t="str">
        <f>VLOOKUP(RiskRegister[[#This Row],[Inherent Impact Level]],'Rating factors'!$F$4:$G$9,2,FALSE)</f>
        <v>--- Error ---</v>
      </c>
      <c r="N619" s="18" t="s">
        <v>89</v>
      </c>
      <c r="O619" s="19" t="str">
        <f>VLOOKUP(RiskRegister[[#This Row],[Inherent Likelihood Level]],'Rating factors'!$F$16:$G$21,2,FALSE)</f>
        <v>--- Error ---</v>
      </c>
      <c r="P619" s="19" t="str">
        <f>IFERROR(VLOOKUP(RiskRegister[[#This Row],[Inherent Risk Rating]],'Rating factors'!$F$30:$G$44,2,FALSE),"-- Error --")</f>
        <v>-- Error --</v>
      </c>
      <c r="Q619" s="19" t="str">
        <f>IFERROR(RiskRegister[[#This Row],[Inherent Impact Rating]]*RiskRegister[[#This Row],[Inherent Likelihood Rating]],"-- Error --")</f>
        <v>-- Error --</v>
      </c>
      <c r="R619" s="18" t="s">
        <v>111</v>
      </c>
      <c r="T619" s="18" t="s">
        <v>112</v>
      </c>
      <c r="U619" s="19" t="str">
        <f>VLOOKUP(RiskRegister[[#This Row],[Residual Impact Level]],'Rating factors'!$F$4:$G$9,2,FALSE)</f>
        <v>--- Error ---</v>
      </c>
      <c r="V619" s="18" t="s">
        <v>89</v>
      </c>
      <c r="W619" s="19" t="str">
        <f>VLOOKUP(RiskRegister[[#This Row],[Residual Likelihood Level]],'Rating factors'!$F$16:$G$21,2,FALSE)</f>
        <v>--- Error ---</v>
      </c>
      <c r="X619" s="19" t="str">
        <f>IFERROR(VLOOKUP(RiskRegister[[#This Row],[Residual Risk Rating]],'Rating factors'!$F$30:$G$44,2,FALSE),"-- Error --")</f>
        <v>-- Error --</v>
      </c>
      <c r="Y619" s="19" t="str">
        <f>IFERROR(RiskRegister[[#This Row],[Residual Impact Rating]]*RiskRegister[[#This Row],[Residual Likelihood Rating]],"-- Error --")</f>
        <v>-- Error --</v>
      </c>
      <c r="Z619" s="18" t="s">
        <v>113</v>
      </c>
      <c r="AB619" s="61"/>
      <c r="AD619" s="22" t="str">
        <f ca="1">IF(ISBLANK(RiskRegister[[#This Row],[Risk Due Date]]), "Missing Risk Due Date", IF(RiskRegister[[#This Row],[Risk Due Date]] &lt; TODAY(), "Overdue", "Not Overdue"))</f>
        <v>Missing Risk Due Date</v>
      </c>
      <c r="AF619" s="22" t="str">
        <f>IF(ISBLANK(RiskRegister[[#This Row],[Risk Due Date]]), "Missing Risk Due Date", TEXT(RiskRegister[[#This Row],[Risk Due Date]], "YYYY-MM"))</f>
        <v>Missing Risk Due Date</v>
      </c>
      <c r="AG619" s="22" t="str">
        <f>IF(RiskRegister[[#This Row],[Created Date]]="","Created Date missing",(TEXT(RiskRegister[[#This Row],[Created Date]],"mmm") &amp; "-" &amp; YEAR(RiskRegister[[#This Row],[Created Date]])))</f>
        <v>Created Date missing</v>
      </c>
      <c r="AH619" s="79">
        <f>IF(RiskRegister[[#This Row],[Risk Status]]="Closed",RiskRegister[[#This Row],[Risk Close Date]],RiskRegister[[#This Row],[Risk Due Date]])</f>
        <v>0</v>
      </c>
      <c r="AI619" s="79">
        <f>IF(RiskRegister[[#This Row],[Risk-Change-Date]]=0,DATE(2030,1,1),RiskRegister[[#This Row],[Risk-Change-Date]])</f>
        <v>47484</v>
      </c>
      <c r="AJ619" s="22" t="str">
        <f>RiskRegister[[#This Row],[Inherent Impact Level]]&amp;"-"&amp;RiskRegister[[#This Row],[Inherent Likelihood Level]]</f>
        <v>-- Select Impact ----- Select Likelihood --</v>
      </c>
      <c r="AK619" s="22" t="str">
        <f>RiskRegister[[#This Row],[Residual Impact Level]]&amp;"-"&amp;RiskRegister[[#This Row],[Residual Likelihood Level]]</f>
        <v>-- Select Impact ----- Select Likelihood --</v>
      </c>
      <c r="AL619" s="22" t="str">
        <f t="shared" si="18"/>
        <v>Error</v>
      </c>
      <c r="AM619" s="22" t="str">
        <f>IF(RiskRegister[[#This Row],[Risk Status]]="Closed",RiskRegister[[#This Row],[Residual Impact Level]],RiskRegister[[#This Row],[Inherent Impact Level]])</f>
        <v>-- Select Impact --</v>
      </c>
      <c r="AN619" s="22" t="str">
        <f>IF(RiskRegister[[#This Row],[Risk Status]]="Closed",RiskRegister[[#This Row],[Residual Likelihood Level]],RiskRegister[[#This Row],[Inherent Likelihood Level]])</f>
        <v>-- Select Likelihood --</v>
      </c>
      <c r="AO619" s="22" t="str">
        <f>IF(RiskRegister[[#This Row],[Risk Status]]="Closed",RiskRegister[[#This Row],[Residual-I-L-Combo]],RiskRegister[[#This Row],[Inherent-I-L-Combo]])</f>
        <v>-- Select Impact ----- Select Likelihood --</v>
      </c>
      <c r="AP619" s="22" t="str">
        <f t="shared" si="19"/>
        <v>-- Error --</v>
      </c>
    </row>
    <row r="620" spans="1:42" s="18" customFormat="1" ht="64" x14ac:dyDescent="0.2">
      <c r="A620" s="18">
        <v>617</v>
      </c>
      <c r="G620" s="18" t="s">
        <v>87</v>
      </c>
      <c r="I620" s="18" t="s">
        <v>85</v>
      </c>
      <c r="L620" s="18" t="s">
        <v>112</v>
      </c>
      <c r="M620" s="19" t="str">
        <f>VLOOKUP(RiskRegister[[#This Row],[Inherent Impact Level]],'Rating factors'!$F$4:$G$9,2,FALSE)</f>
        <v>--- Error ---</v>
      </c>
      <c r="N620" s="18" t="s">
        <v>89</v>
      </c>
      <c r="O620" s="19" t="str">
        <f>VLOOKUP(RiskRegister[[#This Row],[Inherent Likelihood Level]],'Rating factors'!$F$16:$G$21,2,FALSE)</f>
        <v>--- Error ---</v>
      </c>
      <c r="P620" s="19" t="str">
        <f>IFERROR(VLOOKUP(RiskRegister[[#This Row],[Inherent Risk Rating]],'Rating factors'!$F$30:$G$44,2,FALSE),"-- Error --")</f>
        <v>-- Error --</v>
      </c>
      <c r="Q620" s="19" t="str">
        <f>IFERROR(RiskRegister[[#This Row],[Inherent Impact Rating]]*RiskRegister[[#This Row],[Inherent Likelihood Rating]],"-- Error --")</f>
        <v>-- Error --</v>
      </c>
      <c r="R620" s="18" t="s">
        <v>111</v>
      </c>
      <c r="T620" s="18" t="s">
        <v>112</v>
      </c>
      <c r="U620" s="19" t="str">
        <f>VLOOKUP(RiskRegister[[#This Row],[Residual Impact Level]],'Rating factors'!$F$4:$G$9,2,FALSE)</f>
        <v>--- Error ---</v>
      </c>
      <c r="V620" s="18" t="s">
        <v>89</v>
      </c>
      <c r="W620" s="19" t="str">
        <f>VLOOKUP(RiskRegister[[#This Row],[Residual Likelihood Level]],'Rating factors'!$F$16:$G$21,2,FALSE)</f>
        <v>--- Error ---</v>
      </c>
      <c r="X620" s="19" t="str">
        <f>IFERROR(VLOOKUP(RiskRegister[[#This Row],[Residual Risk Rating]],'Rating factors'!$F$30:$G$44,2,FALSE),"-- Error --")</f>
        <v>-- Error --</v>
      </c>
      <c r="Y620" s="19" t="str">
        <f>IFERROR(RiskRegister[[#This Row],[Residual Impact Rating]]*RiskRegister[[#This Row],[Residual Likelihood Rating]],"-- Error --")</f>
        <v>-- Error --</v>
      </c>
      <c r="Z620" s="18" t="s">
        <v>113</v>
      </c>
      <c r="AB620" s="61"/>
      <c r="AD620" s="22" t="str">
        <f ca="1">IF(ISBLANK(RiskRegister[[#This Row],[Risk Due Date]]), "Missing Risk Due Date", IF(RiskRegister[[#This Row],[Risk Due Date]] &lt; TODAY(), "Overdue", "Not Overdue"))</f>
        <v>Missing Risk Due Date</v>
      </c>
      <c r="AF620" s="22" t="str">
        <f>IF(ISBLANK(RiskRegister[[#This Row],[Risk Due Date]]), "Missing Risk Due Date", TEXT(RiskRegister[[#This Row],[Risk Due Date]], "YYYY-MM"))</f>
        <v>Missing Risk Due Date</v>
      </c>
      <c r="AG620" s="22" t="str">
        <f>IF(RiskRegister[[#This Row],[Created Date]]="","Created Date missing",(TEXT(RiskRegister[[#This Row],[Created Date]],"mmm") &amp; "-" &amp; YEAR(RiskRegister[[#This Row],[Created Date]])))</f>
        <v>Created Date missing</v>
      </c>
      <c r="AH620" s="79">
        <f>IF(RiskRegister[[#This Row],[Risk Status]]="Closed",RiskRegister[[#This Row],[Risk Close Date]],RiskRegister[[#This Row],[Risk Due Date]])</f>
        <v>0</v>
      </c>
      <c r="AI620" s="79">
        <f>IF(RiskRegister[[#This Row],[Risk-Change-Date]]=0,DATE(2030,1,1),RiskRegister[[#This Row],[Risk-Change-Date]])</f>
        <v>47484</v>
      </c>
      <c r="AJ620" s="22" t="str">
        <f>RiskRegister[[#This Row],[Inherent Impact Level]]&amp;"-"&amp;RiskRegister[[#This Row],[Inherent Likelihood Level]]</f>
        <v>-- Select Impact ----- Select Likelihood --</v>
      </c>
      <c r="AK620" s="22" t="str">
        <f>RiskRegister[[#This Row],[Residual Impact Level]]&amp;"-"&amp;RiskRegister[[#This Row],[Residual Likelihood Level]]</f>
        <v>-- Select Impact ----- Select Likelihood --</v>
      </c>
      <c r="AL620" s="22" t="str">
        <f t="shared" si="18"/>
        <v>Error</v>
      </c>
      <c r="AM620" s="22" t="str">
        <f>IF(RiskRegister[[#This Row],[Risk Status]]="Closed",RiskRegister[[#This Row],[Residual Impact Level]],RiskRegister[[#This Row],[Inherent Impact Level]])</f>
        <v>-- Select Impact --</v>
      </c>
      <c r="AN620" s="22" t="str">
        <f>IF(RiskRegister[[#This Row],[Risk Status]]="Closed",RiskRegister[[#This Row],[Residual Likelihood Level]],RiskRegister[[#This Row],[Inherent Likelihood Level]])</f>
        <v>-- Select Likelihood --</v>
      </c>
      <c r="AO620" s="22" t="str">
        <f>IF(RiskRegister[[#This Row],[Risk Status]]="Closed",RiskRegister[[#This Row],[Residual-I-L-Combo]],RiskRegister[[#This Row],[Inherent-I-L-Combo]])</f>
        <v>-- Select Impact ----- Select Likelihood --</v>
      </c>
      <c r="AP620" s="22" t="str">
        <f t="shared" si="19"/>
        <v>-- Error --</v>
      </c>
    </row>
    <row r="621" spans="1:42" s="18" customFormat="1" ht="64" x14ac:dyDescent="0.2">
      <c r="A621" s="18">
        <v>618</v>
      </c>
      <c r="G621" s="18" t="s">
        <v>87</v>
      </c>
      <c r="I621" s="18" t="s">
        <v>85</v>
      </c>
      <c r="L621" s="18" t="s">
        <v>112</v>
      </c>
      <c r="M621" s="19" t="str">
        <f>VLOOKUP(RiskRegister[[#This Row],[Inherent Impact Level]],'Rating factors'!$F$4:$G$9,2,FALSE)</f>
        <v>--- Error ---</v>
      </c>
      <c r="N621" s="18" t="s">
        <v>89</v>
      </c>
      <c r="O621" s="19" t="str">
        <f>VLOOKUP(RiskRegister[[#This Row],[Inherent Likelihood Level]],'Rating factors'!$F$16:$G$21,2,FALSE)</f>
        <v>--- Error ---</v>
      </c>
      <c r="P621" s="19" t="str">
        <f>IFERROR(VLOOKUP(RiskRegister[[#This Row],[Inherent Risk Rating]],'Rating factors'!$F$30:$G$44,2,FALSE),"-- Error --")</f>
        <v>-- Error --</v>
      </c>
      <c r="Q621" s="19" t="str">
        <f>IFERROR(RiskRegister[[#This Row],[Inherent Impact Rating]]*RiskRegister[[#This Row],[Inherent Likelihood Rating]],"-- Error --")</f>
        <v>-- Error --</v>
      </c>
      <c r="R621" s="18" t="s">
        <v>111</v>
      </c>
      <c r="T621" s="18" t="s">
        <v>112</v>
      </c>
      <c r="U621" s="19" t="str">
        <f>VLOOKUP(RiskRegister[[#This Row],[Residual Impact Level]],'Rating factors'!$F$4:$G$9,2,FALSE)</f>
        <v>--- Error ---</v>
      </c>
      <c r="V621" s="18" t="s">
        <v>89</v>
      </c>
      <c r="W621" s="19" t="str">
        <f>VLOOKUP(RiskRegister[[#This Row],[Residual Likelihood Level]],'Rating factors'!$F$16:$G$21,2,FALSE)</f>
        <v>--- Error ---</v>
      </c>
      <c r="X621" s="19" t="str">
        <f>IFERROR(VLOOKUP(RiskRegister[[#This Row],[Residual Risk Rating]],'Rating factors'!$F$30:$G$44,2,FALSE),"-- Error --")</f>
        <v>-- Error --</v>
      </c>
      <c r="Y621" s="19" t="str">
        <f>IFERROR(RiskRegister[[#This Row],[Residual Impact Rating]]*RiskRegister[[#This Row],[Residual Likelihood Rating]],"-- Error --")</f>
        <v>-- Error --</v>
      </c>
      <c r="Z621" s="18" t="s">
        <v>113</v>
      </c>
      <c r="AB621" s="61"/>
      <c r="AD621" s="22" t="str">
        <f ca="1">IF(ISBLANK(RiskRegister[[#This Row],[Risk Due Date]]), "Missing Risk Due Date", IF(RiskRegister[[#This Row],[Risk Due Date]] &lt; TODAY(), "Overdue", "Not Overdue"))</f>
        <v>Missing Risk Due Date</v>
      </c>
      <c r="AF621" s="22" t="str">
        <f>IF(ISBLANK(RiskRegister[[#This Row],[Risk Due Date]]), "Missing Risk Due Date", TEXT(RiskRegister[[#This Row],[Risk Due Date]], "YYYY-MM"))</f>
        <v>Missing Risk Due Date</v>
      </c>
      <c r="AG621" s="22" t="str">
        <f>IF(RiskRegister[[#This Row],[Created Date]]="","Created Date missing",(TEXT(RiskRegister[[#This Row],[Created Date]],"mmm") &amp; "-" &amp; YEAR(RiskRegister[[#This Row],[Created Date]])))</f>
        <v>Created Date missing</v>
      </c>
      <c r="AH621" s="79">
        <f>IF(RiskRegister[[#This Row],[Risk Status]]="Closed",RiskRegister[[#This Row],[Risk Close Date]],RiskRegister[[#This Row],[Risk Due Date]])</f>
        <v>0</v>
      </c>
      <c r="AI621" s="79">
        <f>IF(RiskRegister[[#This Row],[Risk-Change-Date]]=0,DATE(2030,1,1),RiskRegister[[#This Row],[Risk-Change-Date]])</f>
        <v>47484</v>
      </c>
      <c r="AJ621" s="22" t="str">
        <f>RiskRegister[[#This Row],[Inherent Impact Level]]&amp;"-"&amp;RiskRegister[[#This Row],[Inherent Likelihood Level]]</f>
        <v>-- Select Impact ----- Select Likelihood --</v>
      </c>
      <c r="AK621" s="22" t="str">
        <f>RiskRegister[[#This Row],[Residual Impact Level]]&amp;"-"&amp;RiskRegister[[#This Row],[Residual Likelihood Level]]</f>
        <v>-- Select Impact ----- Select Likelihood --</v>
      </c>
      <c r="AL621" s="22" t="str">
        <f t="shared" si="18"/>
        <v>Error</v>
      </c>
      <c r="AM621" s="22" t="str">
        <f>IF(RiskRegister[[#This Row],[Risk Status]]="Closed",RiskRegister[[#This Row],[Residual Impact Level]],RiskRegister[[#This Row],[Inherent Impact Level]])</f>
        <v>-- Select Impact --</v>
      </c>
      <c r="AN621" s="22" t="str">
        <f>IF(RiskRegister[[#This Row],[Risk Status]]="Closed",RiskRegister[[#This Row],[Residual Likelihood Level]],RiskRegister[[#This Row],[Inherent Likelihood Level]])</f>
        <v>-- Select Likelihood --</v>
      </c>
      <c r="AO621" s="22" t="str">
        <f>IF(RiskRegister[[#This Row],[Risk Status]]="Closed",RiskRegister[[#This Row],[Residual-I-L-Combo]],RiskRegister[[#This Row],[Inherent-I-L-Combo]])</f>
        <v>-- Select Impact ----- Select Likelihood --</v>
      </c>
      <c r="AP621" s="22" t="str">
        <f t="shared" si="19"/>
        <v>-- Error --</v>
      </c>
    </row>
    <row r="622" spans="1:42" s="18" customFormat="1" ht="64" x14ac:dyDescent="0.2">
      <c r="A622" s="18">
        <v>619</v>
      </c>
      <c r="G622" s="18" t="s">
        <v>87</v>
      </c>
      <c r="I622" s="18" t="s">
        <v>85</v>
      </c>
      <c r="L622" s="18" t="s">
        <v>112</v>
      </c>
      <c r="M622" s="19" t="str">
        <f>VLOOKUP(RiskRegister[[#This Row],[Inherent Impact Level]],'Rating factors'!$F$4:$G$9,2,FALSE)</f>
        <v>--- Error ---</v>
      </c>
      <c r="N622" s="18" t="s">
        <v>89</v>
      </c>
      <c r="O622" s="19" t="str">
        <f>VLOOKUP(RiskRegister[[#This Row],[Inherent Likelihood Level]],'Rating factors'!$F$16:$G$21,2,FALSE)</f>
        <v>--- Error ---</v>
      </c>
      <c r="P622" s="19" t="str">
        <f>IFERROR(VLOOKUP(RiskRegister[[#This Row],[Inherent Risk Rating]],'Rating factors'!$F$30:$G$44,2,FALSE),"-- Error --")</f>
        <v>-- Error --</v>
      </c>
      <c r="Q622" s="19" t="str">
        <f>IFERROR(RiskRegister[[#This Row],[Inherent Impact Rating]]*RiskRegister[[#This Row],[Inherent Likelihood Rating]],"-- Error --")</f>
        <v>-- Error --</v>
      </c>
      <c r="R622" s="18" t="s">
        <v>111</v>
      </c>
      <c r="T622" s="18" t="s">
        <v>112</v>
      </c>
      <c r="U622" s="19" t="str">
        <f>VLOOKUP(RiskRegister[[#This Row],[Residual Impact Level]],'Rating factors'!$F$4:$G$9,2,FALSE)</f>
        <v>--- Error ---</v>
      </c>
      <c r="V622" s="18" t="s">
        <v>89</v>
      </c>
      <c r="W622" s="19" t="str">
        <f>VLOOKUP(RiskRegister[[#This Row],[Residual Likelihood Level]],'Rating factors'!$F$16:$G$21,2,FALSE)</f>
        <v>--- Error ---</v>
      </c>
      <c r="X622" s="19" t="str">
        <f>IFERROR(VLOOKUP(RiskRegister[[#This Row],[Residual Risk Rating]],'Rating factors'!$F$30:$G$44,2,FALSE),"-- Error --")</f>
        <v>-- Error --</v>
      </c>
      <c r="Y622" s="19" t="str">
        <f>IFERROR(RiskRegister[[#This Row],[Residual Impact Rating]]*RiskRegister[[#This Row],[Residual Likelihood Rating]],"-- Error --")</f>
        <v>-- Error --</v>
      </c>
      <c r="Z622" s="18" t="s">
        <v>113</v>
      </c>
      <c r="AB622" s="61"/>
      <c r="AD622" s="22" t="str">
        <f ca="1">IF(ISBLANK(RiskRegister[[#This Row],[Risk Due Date]]), "Missing Risk Due Date", IF(RiskRegister[[#This Row],[Risk Due Date]] &lt; TODAY(), "Overdue", "Not Overdue"))</f>
        <v>Missing Risk Due Date</v>
      </c>
      <c r="AF622" s="22" t="str">
        <f>IF(ISBLANK(RiskRegister[[#This Row],[Risk Due Date]]), "Missing Risk Due Date", TEXT(RiskRegister[[#This Row],[Risk Due Date]], "YYYY-MM"))</f>
        <v>Missing Risk Due Date</v>
      </c>
      <c r="AG622" s="22" t="str">
        <f>IF(RiskRegister[[#This Row],[Created Date]]="","Created Date missing",(TEXT(RiskRegister[[#This Row],[Created Date]],"mmm") &amp; "-" &amp; YEAR(RiskRegister[[#This Row],[Created Date]])))</f>
        <v>Created Date missing</v>
      </c>
      <c r="AH622" s="79">
        <f>IF(RiskRegister[[#This Row],[Risk Status]]="Closed",RiskRegister[[#This Row],[Risk Close Date]],RiskRegister[[#This Row],[Risk Due Date]])</f>
        <v>0</v>
      </c>
      <c r="AI622" s="79">
        <f>IF(RiskRegister[[#This Row],[Risk-Change-Date]]=0,DATE(2030,1,1),RiskRegister[[#This Row],[Risk-Change-Date]])</f>
        <v>47484</v>
      </c>
      <c r="AJ622" s="22" t="str">
        <f>RiskRegister[[#This Row],[Inherent Impact Level]]&amp;"-"&amp;RiskRegister[[#This Row],[Inherent Likelihood Level]]</f>
        <v>-- Select Impact ----- Select Likelihood --</v>
      </c>
      <c r="AK622" s="22" t="str">
        <f>RiskRegister[[#This Row],[Residual Impact Level]]&amp;"-"&amp;RiskRegister[[#This Row],[Residual Likelihood Level]]</f>
        <v>-- Select Impact ----- Select Likelihood --</v>
      </c>
      <c r="AL622" s="22" t="str">
        <f t="shared" si="18"/>
        <v>Error</v>
      </c>
      <c r="AM622" s="22" t="str">
        <f>IF(RiskRegister[[#This Row],[Risk Status]]="Closed",RiskRegister[[#This Row],[Residual Impact Level]],RiskRegister[[#This Row],[Inherent Impact Level]])</f>
        <v>-- Select Impact --</v>
      </c>
      <c r="AN622" s="22" t="str">
        <f>IF(RiskRegister[[#This Row],[Risk Status]]="Closed",RiskRegister[[#This Row],[Residual Likelihood Level]],RiskRegister[[#This Row],[Inherent Likelihood Level]])</f>
        <v>-- Select Likelihood --</v>
      </c>
      <c r="AO622" s="22" t="str">
        <f>IF(RiskRegister[[#This Row],[Risk Status]]="Closed",RiskRegister[[#This Row],[Residual-I-L-Combo]],RiskRegister[[#This Row],[Inherent-I-L-Combo]])</f>
        <v>-- Select Impact ----- Select Likelihood --</v>
      </c>
      <c r="AP622" s="22" t="str">
        <f t="shared" si="19"/>
        <v>-- Error --</v>
      </c>
    </row>
    <row r="623" spans="1:42" s="18" customFormat="1" ht="64" x14ac:dyDescent="0.2">
      <c r="A623" s="18">
        <v>620</v>
      </c>
      <c r="G623" s="18" t="s">
        <v>87</v>
      </c>
      <c r="I623" s="18" t="s">
        <v>85</v>
      </c>
      <c r="L623" s="18" t="s">
        <v>112</v>
      </c>
      <c r="M623" s="19" t="str">
        <f>VLOOKUP(RiskRegister[[#This Row],[Inherent Impact Level]],'Rating factors'!$F$4:$G$9,2,FALSE)</f>
        <v>--- Error ---</v>
      </c>
      <c r="N623" s="18" t="s">
        <v>89</v>
      </c>
      <c r="O623" s="19" t="str">
        <f>VLOOKUP(RiskRegister[[#This Row],[Inherent Likelihood Level]],'Rating factors'!$F$16:$G$21,2,FALSE)</f>
        <v>--- Error ---</v>
      </c>
      <c r="P623" s="19" t="str">
        <f>IFERROR(VLOOKUP(RiskRegister[[#This Row],[Inherent Risk Rating]],'Rating factors'!$F$30:$G$44,2,FALSE),"-- Error --")</f>
        <v>-- Error --</v>
      </c>
      <c r="Q623" s="19" t="str">
        <f>IFERROR(RiskRegister[[#This Row],[Inherent Impact Rating]]*RiskRegister[[#This Row],[Inherent Likelihood Rating]],"-- Error --")</f>
        <v>-- Error --</v>
      </c>
      <c r="R623" s="18" t="s">
        <v>111</v>
      </c>
      <c r="T623" s="18" t="s">
        <v>112</v>
      </c>
      <c r="U623" s="19" t="str">
        <f>VLOOKUP(RiskRegister[[#This Row],[Residual Impact Level]],'Rating factors'!$F$4:$G$9,2,FALSE)</f>
        <v>--- Error ---</v>
      </c>
      <c r="V623" s="18" t="s">
        <v>89</v>
      </c>
      <c r="W623" s="19" t="str">
        <f>VLOOKUP(RiskRegister[[#This Row],[Residual Likelihood Level]],'Rating factors'!$F$16:$G$21,2,FALSE)</f>
        <v>--- Error ---</v>
      </c>
      <c r="X623" s="19" t="str">
        <f>IFERROR(VLOOKUP(RiskRegister[[#This Row],[Residual Risk Rating]],'Rating factors'!$F$30:$G$44,2,FALSE),"-- Error --")</f>
        <v>-- Error --</v>
      </c>
      <c r="Y623" s="19" t="str">
        <f>IFERROR(RiskRegister[[#This Row],[Residual Impact Rating]]*RiskRegister[[#This Row],[Residual Likelihood Rating]],"-- Error --")</f>
        <v>-- Error --</v>
      </c>
      <c r="Z623" s="18" t="s">
        <v>113</v>
      </c>
      <c r="AB623" s="61"/>
      <c r="AD623" s="22" t="str">
        <f ca="1">IF(ISBLANK(RiskRegister[[#This Row],[Risk Due Date]]), "Missing Risk Due Date", IF(RiskRegister[[#This Row],[Risk Due Date]] &lt; TODAY(), "Overdue", "Not Overdue"))</f>
        <v>Missing Risk Due Date</v>
      </c>
      <c r="AF623" s="22" t="str">
        <f>IF(ISBLANK(RiskRegister[[#This Row],[Risk Due Date]]), "Missing Risk Due Date", TEXT(RiskRegister[[#This Row],[Risk Due Date]], "YYYY-MM"))</f>
        <v>Missing Risk Due Date</v>
      </c>
      <c r="AG623" s="22" t="str">
        <f>IF(RiskRegister[[#This Row],[Created Date]]="","Created Date missing",(TEXT(RiskRegister[[#This Row],[Created Date]],"mmm") &amp; "-" &amp; YEAR(RiskRegister[[#This Row],[Created Date]])))</f>
        <v>Created Date missing</v>
      </c>
      <c r="AH623" s="79">
        <f>IF(RiskRegister[[#This Row],[Risk Status]]="Closed",RiskRegister[[#This Row],[Risk Close Date]],RiskRegister[[#This Row],[Risk Due Date]])</f>
        <v>0</v>
      </c>
      <c r="AI623" s="79">
        <f>IF(RiskRegister[[#This Row],[Risk-Change-Date]]=0,DATE(2030,1,1),RiskRegister[[#This Row],[Risk-Change-Date]])</f>
        <v>47484</v>
      </c>
      <c r="AJ623" s="22" t="str">
        <f>RiskRegister[[#This Row],[Inherent Impact Level]]&amp;"-"&amp;RiskRegister[[#This Row],[Inherent Likelihood Level]]</f>
        <v>-- Select Impact ----- Select Likelihood --</v>
      </c>
      <c r="AK623" s="22" t="str">
        <f>RiskRegister[[#This Row],[Residual Impact Level]]&amp;"-"&amp;RiskRegister[[#This Row],[Residual Likelihood Level]]</f>
        <v>-- Select Impact ----- Select Likelihood --</v>
      </c>
      <c r="AL623" s="22" t="str">
        <f t="shared" si="18"/>
        <v>Error</v>
      </c>
      <c r="AM623" s="22" t="str">
        <f>IF(RiskRegister[[#This Row],[Risk Status]]="Closed",RiskRegister[[#This Row],[Residual Impact Level]],RiskRegister[[#This Row],[Inherent Impact Level]])</f>
        <v>-- Select Impact --</v>
      </c>
      <c r="AN623" s="22" t="str">
        <f>IF(RiskRegister[[#This Row],[Risk Status]]="Closed",RiskRegister[[#This Row],[Residual Likelihood Level]],RiskRegister[[#This Row],[Inherent Likelihood Level]])</f>
        <v>-- Select Likelihood --</v>
      </c>
      <c r="AO623" s="22" t="str">
        <f>IF(RiskRegister[[#This Row],[Risk Status]]="Closed",RiskRegister[[#This Row],[Residual-I-L-Combo]],RiskRegister[[#This Row],[Inherent-I-L-Combo]])</f>
        <v>-- Select Impact ----- Select Likelihood --</v>
      </c>
      <c r="AP623" s="22" t="str">
        <f t="shared" si="19"/>
        <v>-- Error --</v>
      </c>
    </row>
    <row r="624" spans="1:42" s="18" customFormat="1" ht="64" x14ac:dyDescent="0.2">
      <c r="A624" s="18">
        <v>621</v>
      </c>
      <c r="G624" s="18" t="s">
        <v>87</v>
      </c>
      <c r="I624" s="18" t="s">
        <v>85</v>
      </c>
      <c r="L624" s="18" t="s">
        <v>112</v>
      </c>
      <c r="M624" s="19" t="str">
        <f>VLOOKUP(RiskRegister[[#This Row],[Inherent Impact Level]],'Rating factors'!$F$4:$G$9,2,FALSE)</f>
        <v>--- Error ---</v>
      </c>
      <c r="N624" s="18" t="s">
        <v>89</v>
      </c>
      <c r="O624" s="19" t="str">
        <f>VLOOKUP(RiskRegister[[#This Row],[Inherent Likelihood Level]],'Rating factors'!$F$16:$G$21,2,FALSE)</f>
        <v>--- Error ---</v>
      </c>
      <c r="P624" s="19" t="str">
        <f>IFERROR(VLOOKUP(RiskRegister[[#This Row],[Inherent Risk Rating]],'Rating factors'!$F$30:$G$44,2,FALSE),"-- Error --")</f>
        <v>-- Error --</v>
      </c>
      <c r="Q624" s="19" t="str">
        <f>IFERROR(RiskRegister[[#This Row],[Inherent Impact Rating]]*RiskRegister[[#This Row],[Inherent Likelihood Rating]],"-- Error --")</f>
        <v>-- Error --</v>
      </c>
      <c r="R624" s="18" t="s">
        <v>111</v>
      </c>
      <c r="T624" s="18" t="s">
        <v>112</v>
      </c>
      <c r="U624" s="19" t="str">
        <f>VLOOKUP(RiskRegister[[#This Row],[Residual Impact Level]],'Rating factors'!$F$4:$G$9,2,FALSE)</f>
        <v>--- Error ---</v>
      </c>
      <c r="V624" s="18" t="s">
        <v>89</v>
      </c>
      <c r="W624" s="19" t="str">
        <f>VLOOKUP(RiskRegister[[#This Row],[Residual Likelihood Level]],'Rating factors'!$F$16:$G$21,2,FALSE)</f>
        <v>--- Error ---</v>
      </c>
      <c r="X624" s="19" t="str">
        <f>IFERROR(VLOOKUP(RiskRegister[[#This Row],[Residual Risk Rating]],'Rating factors'!$F$30:$G$44,2,FALSE),"-- Error --")</f>
        <v>-- Error --</v>
      </c>
      <c r="Y624" s="19" t="str">
        <f>IFERROR(RiskRegister[[#This Row],[Residual Impact Rating]]*RiskRegister[[#This Row],[Residual Likelihood Rating]],"-- Error --")</f>
        <v>-- Error --</v>
      </c>
      <c r="Z624" s="18" t="s">
        <v>113</v>
      </c>
      <c r="AB624" s="61"/>
      <c r="AD624" s="22" t="str">
        <f ca="1">IF(ISBLANK(RiskRegister[[#This Row],[Risk Due Date]]), "Missing Risk Due Date", IF(RiskRegister[[#This Row],[Risk Due Date]] &lt; TODAY(), "Overdue", "Not Overdue"))</f>
        <v>Missing Risk Due Date</v>
      </c>
      <c r="AF624" s="22" t="str">
        <f>IF(ISBLANK(RiskRegister[[#This Row],[Risk Due Date]]), "Missing Risk Due Date", TEXT(RiskRegister[[#This Row],[Risk Due Date]], "YYYY-MM"))</f>
        <v>Missing Risk Due Date</v>
      </c>
      <c r="AG624" s="22" t="str">
        <f>IF(RiskRegister[[#This Row],[Created Date]]="","Created Date missing",(TEXT(RiskRegister[[#This Row],[Created Date]],"mmm") &amp; "-" &amp; YEAR(RiskRegister[[#This Row],[Created Date]])))</f>
        <v>Created Date missing</v>
      </c>
      <c r="AH624" s="79">
        <f>IF(RiskRegister[[#This Row],[Risk Status]]="Closed",RiskRegister[[#This Row],[Risk Close Date]],RiskRegister[[#This Row],[Risk Due Date]])</f>
        <v>0</v>
      </c>
      <c r="AI624" s="79">
        <f>IF(RiskRegister[[#This Row],[Risk-Change-Date]]=0,DATE(2030,1,1),RiskRegister[[#This Row],[Risk-Change-Date]])</f>
        <v>47484</v>
      </c>
      <c r="AJ624" s="22" t="str">
        <f>RiskRegister[[#This Row],[Inherent Impact Level]]&amp;"-"&amp;RiskRegister[[#This Row],[Inherent Likelihood Level]]</f>
        <v>-- Select Impact ----- Select Likelihood --</v>
      </c>
      <c r="AK624" s="22" t="str">
        <f>RiskRegister[[#This Row],[Residual Impact Level]]&amp;"-"&amp;RiskRegister[[#This Row],[Residual Likelihood Level]]</f>
        <v>-- Select Impact ----- Select Likelihood --</v>
      </c>
      <c r="AL624" s="22" t="str">
        <f t="shared" si="18"/>
        <v>Error</v>
      </c>
      <c r="AM624" s="22" t="str">
        <f>IF(RiskRegister[[#This Row],[Risk Status]]="Closed",RiskRegister[[#This Row],[Residual Impact Level]],RiskRegister[[#This Row],[Inherent Impact Level]])</f>
        <v>-- Select Impact --</v>
      </c>
      <c r="AN624" s="22" t="str">
        <f>IF(RiskRegister[[#This Row],[Risk Status]]="Closed",RiskRegister[[#This Row],[Residual Likelihood Level]],RiskRegister[[#This Row],[Inherent Likelihood Level]])</f>
        <v>-- Select Likelihood --</v>
      </c>
      <c r="AO624" s="22" t="str">
        <f>IF(RiskRegister[[#This Row],[Risk Status]]="Closed",RiskRegister[[#This Row],[Residual-I-L-Combo]],RiskRegister[[#This Row],[Inherent-I-L-Combo]])</f>
        <v>-- Select Impact ----- Select Likelihood --</v>
      </c>
      <c r="AP624" s="22" t="str">
        <f t="shared" si="19"/>
        <v>-- Error --</v>
      </c>
    </row>
    <row r="625" spans="1:42" s="18" customFormat="1" ht="64" x14ac:dyDescent="0.2">
      <c r="A625" s="18">
        <v>622</v>
      </c>
      <c r="G625" s="18" t="s">
        <v>87</v>
      </c>
      <c r="I625" s="18" t="s">
        <v>85</v>
      </c>
      <c r="L625" s="18" t="s">
        <v>112</v>
      </c>
      <c r="M625" s="19" t="str">
        <f>VLOOKUP(RiskRegister[[#This Row],[Inherent Impact Level]],'Rating factors'!$F$4:$G$9,2,FALSE)</f>
        <v>--- Error ---</v>
      </c>
      <c r="N625" s="18" t="s">
        <v>89</v>
      </c>
      <c r="O625" s="19" t="str">
        <f>VLOOKUP(RiskRegister[[#This Row],[Inherent Likelihood Level]],'Rating factors'!$F$16:$G$21,2,FALSE)</f>
        <v>--- Error ---</v>
      </c>
      <c r="P625" s="19" t="str">
        <f>IFERROR(VLOOKUP(RiskRegister[[#This Row],[Inherent Risk Rating]],'Rating factors'!$F$30:$G$44,2,FALSE),"-- Error --")</f>
        <v>-- Error --</v>
      </c>
      <c r="Q625" s="19" t="str">
        <f>IFERROR(RiskRegister[[#This Row],[Inherent Impact Rating]]*RiskRegister[[#This Row],[Inherent Likelihood Rating]],"-- Error --")</f>
        <v>-- Error --</v>
      </c>
      <c r="R625" s="18" t="s">
        <v>111</v>
      </c>
      <c r="T625" s="18" t="s">
        <v>112</v>
      </c>
      <c r="U625" s="19" t="str">
        <f>VLOOKUP(RiskRegister[[#This Row],[Residual Impact Level]],'Rating factors'!$F$4:$G$9,2,FALSE)</f>
        <v>--- Error ---</v>
      </c>
      <c r="V625" s="18" t="s">
        <v>89</v>
      </c>
      <c r="W625" s="19" t="str">
        <f>VLOOKUP(RiskRegister[[#This Row],[Residual Likelihood Level]],'Rating factors'!$F$16:$G$21,2,FALSE)</f>
        <v>--- Error ---</v>
      </c>
      <c r="X625" s="19" t="str">
        <f>IFERROR(VLOOKUP(RiskRegister[[#This Row],[Residual Risk Rating]],'Rating factors'!$F$30:$G$44,2,FALSE),"-- Error --")</f>
        <v>-- Error --</v>
      </c>
      <c r="Y625" s="19" t="str">
        <f>IFERROR(RiskRegister[[#This Row],[Residual Impact Rating]]*RiskRegister[[#This Row],[Residual Likelihood Rating]],"-- Error --")</f>
        <v>-- Error --</v>
      </c>
      <c r="Z625" s="18" t="s">
        <v>113</v>
      </c>
      <c r="AB625" s="61"/>
      <c r="AD625" s="22" t="str">
        <f ca="1">IF(ISBLANK(RiskRegister[[#This Row],[Risk Due Date]]), "Missing Risk Due Date", IF(RiskRegister[[#This Row],[Risk Due Date]] &lt; TODAY(), "Overdue", "Not Overdue"))</f>
        <v>Missing Risk Due Date</v>
      </c>
      <c r="AF625" s="22" t="str">
        <f>IF(ISBLANK(RiskRegister[[#This Row],[Risk Due Date]]), "Missing Risk Due Date", TEXT(RiskRegister[[#This Row],[Risk Due Date]], "YYYY-MM"))</f>
        <v>Missing Risk Due Date</v>
      </c>
      <c r="AG625" s="22" t="str">
        <f>IF(RiskRegister[[#This Row],[Created Date]]="","Created Date missing",(TEXT(RiskRegister[[#This Row],[Created Date]],"mmm") &amp; "-" &amp; YEAR(RiskRegister[[#This Row],[Created Date]])))</f>
        <v>Created Date missing</v>
      </c>
      <c r="AH625" s="79">
        <f>IF(RiskRegister[[#This Row],[Risk Status]]="Closed",RiskRegister[[#This Row],[Risk Close Date]],RiskRegister[[#This Row],[Risk Due Date]])</f>
        <v>0</v>
      </c>
      <c r="AI625" s="79">
        <f>IF(RiskRegister[[#This Row],[Risk-Change-Date]]=0,DATE(2030,1,1),RiskRegister[[#This Row],[Risk-Change-Date]])</f>
        <v>47484</v>
      </c>
      <c r="AJ625" s="22" t="str">
        <f>RiskRegister[[#This Row],[Inherent Impact Level]]&amp;"-"&amp;RiskRegister[[#This Row],[Inherent Likelihood Level]]</f>
        <v>-- Select Impact ----- Select Likelihood --</v>
      </c>
      <c r="AK625" s="22" t="str">
        <f>RiskRegister[[#This Row],[Residual Impact Level]]&amp;"-"&amp;RiskRegister[[#This Row],[Residual Likelihood Level]]</f>
        <v>-- Select Impact ----- Select Likelihood --</v>
      </c>
      <c r="AL625" s="22" t="str">
        <f t="shared" si="18"/>
        <v>Error</v>
      </c>
      <c r="AM625" s="22" t="str">
        <f>IF(RiskRegister[[#This Row],[Risk Status]]="Closed",RiskRegister[[#This Row],[Residual Impact Level]],RiskRegister[[#This Row],[Inherent Impact Level]])</f>
        <v>-- Select Impact --</v>
      </c>
      <c r="AN625" s="22" t="str">
        <f>IF(RiskRegister[[#This Row],[Risk Status]]="Closed",RiskRegister[[#This Row],[Residual Likelihood Level]],RiskRegister[[#This Row],[Inherent Likelihood Level]])</f>
        <v>-- Select Likelihood --</v>
      </c>
      <c r="AO625" s="22" t="str">
        <f>IF(RiskRegister[[#This Row],[Risk Status]]="Closed",RiskRegister[[#This Row],[Residual-I-L-Combo]],RiskRegister[[#This Row],[Inherent-I-L-Combo]])</f>
        <v>-- Select Impact ----- Select Likelihood --</v>
      </c>
      <c r="AP625" s="22" t="str">
        <f t="shared" si="19"/>
        <v>-- Error --</v>
      </c>
    </row>
    <row r="626" spans="1:42" s="18" customFormat="1" ht="64" x14ac:dyDescent="0.2">
      <c r="A626" s="18">
        <v>623</v>
      </c>
      <c r="G626" s="18" t="s">
        <v>87</v>
      </c>
      <c r="I626" s="18" t="s">
        <v>85</v>
      </c>
      <c r="L626" s="18" t="s">
        <v>112</v>
      </c>
      <c r="M626" s="19" t="str">
        <f>VLOOKUP(RiskRegister[[#This Row],[Inherent Impact Level]],'Rating factors'!$F$4:$G$9,2,FALSE)</f>
        <v>--- Error ---</v>
      </c>
      <c r="N626" s="18" t="s">
        <v>89</v>
      </c>
      <c r="O626" s="19" t="str">
        <f>VLOOKUP(RiskRegister[[#This Row],[Inherent Likelihood Level]],'Rating factors'!$F$16:$G$21,2,FALSE)</f>
        <v>--- Error ---</v>
      </c>
      <c r="P626" s="19" t="str">
        <f>IFERROR(VLOOKUP(RiskRegister[[#This Row],[Inherent Risk Rating]],'Rating factors'!$F$30:$G$44,2,FALSE),"-- Error --")</f>
        <v>-- Error --</v>
      </c>
      <c r="Q626" s="19" t="str">
        <f>IFERROR(RiskRegister[[#This Row],[Inherent Impact Rating]]*RiskRegister[[#This Row],[Inherent Likelihood Rating]],"-- Error --")</f>
        <v>-- Error --</v>
      </c>
      <c r="R626" s="18" t="s">
        <v>111</v>
      </c>
      <c r="T626" s="18" t="s">
        <v>112</v>
      </c>
      <c r="U626" s="19" t="str">
        <f>VLOOKUP(RiskRegister[[#This Row],[Residual Impact Level]],'Rating factors'!$F$4:$G$9,2,FALSE)</f>
        <v>--- Error ---</v>
      </c>
      <c r="V626" s="18" t="s">
        <v>89</v>
      </c>
      <c r="W626" s="19" t="str">
        <f>VLOOKUP(RiskRegister[[#This Row],[Residual Likelihood Level]],'Rating factors'!$F$16:$G$21,2,FALSE)</f>
        <v>--- Error ---</v>
      </c>
      <c r="X626" s="19" t="str">
        <f>IFERROR(VLOOKUP(RiskRegister[[#This Row],[Residual Risk Rating]],'Rating factors'!$F$30:$G$44,2,FALSE),"-- Error --")</f>
        <v>-- Error --</v>
      </c>
      <c r="Y626" s="19" t="str">
        <f>IFERROR(RiskRegister[[#This Row],[Residual Impact Rating]]*RiskRegister[[#This Row],[Residual Likelihood Rating]],"-- Error --")</f>
        <v>-- Error --</v>
      </c>
      <c r="Z626" s="18" t="s">
        <v>113</v>
      </c>
      <c r="AB626" s="61"/>
      <c r="AD626" s="22" t="str">
        <f ca="1">IF(ISBLANK(RiskRegister[[#This Row],[Risk Due Date]]), "Missing Risk Due Date", IF(RiskRegister[[#This Row],[Risk Due Date]] &lt; TODAY(), "Overdue", "Not Overdue"))</f>
        <v>Missing Risk Due Date</v>
      </c>
      <c r="AF626" s="22" t="str">
        <f>IF(ISBLANK(RiskRegister[[#This Row],[Risk Due Date]]), "Missing Risk Due Date", TEXT(RiskRegister[[#This Row],[Risk Due Date]], "YYYY-MM"))</f>
        <v>Missing Risk Due Date</v>
      </c>
      <c r="AG626" s="22" t="str">
        <f>IF(RiskRegister[[#This Row],[Created Date]]="","Created Date missing",(TEXT(RiskRegister[[#This Row],[Created Date]],"mmm") &amp; "-" &amp; YEAR(RiskRegister[[#This Row],[Created Date]])))</f>
        <v>Created Date missing</v>
      </c>
      <c r="AH626" s="79">
        <f>IF(RiskRegister[[#This Row],[Risk Status]]="Closed",RiskRegister[[#This Row],[Risk Close Date]],RiskRegister[[#This Row],[Risk Due Date]])</f>
        <v>0</v>
      </c>
      <c r="AI626" s="79">
        <f>IF(RiskRegister[[#This Row],[Risk-Change-Date]]=0,DATE(2030,1,1),RiskRegister[[#This Row],[Risk-Change-Date]])</f>
        <v>47484</v>
      </c>
      <c r="AJ626" s="22" t="str">
        <f>RiskRegister[[#This Row],[Inherent Impact Level]]&amp;"-"&amp;RiskRegister[[#This Row],[Inherent Likelihood Level]]</f>
        <v>-- Select Impact ----- Select Likelihood --</v>
      </c>
      <c r="AK626" s="22" t="str">
        <f>RiskRegister[[#This Row],[Residual Impact Level]]&amp;"-"&amp;RiskRegister[[#This Row],[Residual Likelihood Level]]</f>
        <v>-- Select Impact ----- Select Likelihood --</v>
      </c>
      <c r="AL626" s="22" t="str">
        <f t="shared" si="18"/>
        <v>Error</v>
      </c>
      <c r="AM626" s="22" t="str">
        <f>IF(RiskRegister[[#This Row],[Risk Status]]="Closed",RiskRegister[[#This Row],[Residual Impact Level]],RiskRegister[[#This Row],[Inherent Impact Level]])</f>
        <v>-- Select Impact --</v>
      </c>
      <c r="AN626" s="22" t="str">
        <f>IF(RiskRegister[[#This Row],[Risk Status]]="Closed",RiskRegister[[#This Row],[Residual Likelihood Level]],RiskRegister[[#This Row],[Inherent Likelihood Level]])</f>
        <v>-- Select Likelihood --</v>
      </c>
      <c r="AO626" s="22" t="str">
        <f>IF(RiskRegister[[#This Row],[Risk Status]]="Closed",RiskRegister[[#This Row],[Residual-I-L-Combo]],RiskRegister[[#This Row],[Inherent-I-L-Combo]])</f>
        <v>-- Select Impact ----- Select Likelihood --</v>
      </c>
      <c r="AP626" s="22" t="str">
        <f t="shared" si="19"/>
        <v>-- Error --</v>
      </c>
    </row>
    <row r="627" spans="1:42" s="18" customFormat="1" ht="64" x14ac:dyDescent="0.2">
      <c r="A627" s="18">
        <v>624</v>
      </c>
      <c r="G627" s="18" t="s">
        <v>87</v>
      </c>
      <c r="I627" s="18" t="s">
        <v>85</v>
      </c>
      <c r="L627" s="18" t="s">
        <v>112</v>
      </c>
      <c r="M627" s="19" t="str">
        <f>VLOOKUP(RiskRegister[[#This Row],[Inherent Impact Level]],'Rating factors'!$F$4:$G$9,2,FALSE)</f>
        <v>--- Error ---</v>
      </c>
      <c r="N627" s="18" t="s">
        <v>89</v>
      </c>
      <c r="O627" s="19" t="str">
        <f>VLOOKUP(RiskRegister[[#This Row],[Inherent Likelihood Level]],'Rating factors'!$F$16:$G$21,2,FALSE)</f>
        <v>--- Error ---</v>
      </c>
      <c r="P627" s="19" t="str">
        <f>IFERROR(VLOOKUP(RiskRegister[[#This Row],[Inherent Risk Rating]],'Rating factors'!$F$30:$G$44,2,FALSE),"-- Error --")</f>
        <v>-- Error --</v>
      </c>
      <c r="Q627" s="19" t="str">
        <f>IFERROR(RiskRegister[[#This Row],[Inherent Impact Rating]]*RiskRegister[[#This Row],[Inherent Likelihood Rating]],"-- Error --")</f>
        <v>-- Error --</v>
      </c>
      <c r="R627" s="18" t="s">
        <v>111</v>
      </c>
      <c r="T627" s="18" t="s">
        <v>112</v>
      </c>
      <c r="U627" s="19" t="str">
        <f>VLOOKUP(RiskRegister[[#This Row],[Residual Impact Level]],'Rating factors'!$F$4:$G$9,2,FALSE)</f>
        <v>--- Error ---</v>
      </c>
      <c r="V627" s="18" t="s">
        <v>89</v>
      </c>
      <c r="W627" s="19" t="str">
        <f>VLOOKUP(RiskRegister[[#This Row],[Residual Likelihood Level]],'Rating factors'!$F$16:$G$21,2,FALSE)</f>
        <v>--- Error ---</v>
      </c>
      <c r="X627" s="19" t="str">
        <f>IFERROR(VLOOKUP(RiskRegister[[#This Row],[Residual Risk Rating]],'Rating factors'!$F$30:$G$44,2,FALSE),"-- Error --")</f>
        <v>-- Error --</v>
      </c>
      <c r="Y627" s="19" t="str">
        <f>IFERROR(RiskRegister[[#This Row],[Residual Impact Rating]]*RiskRegister[[#This Row],[Residual Likelihood Rating]],"-- Error --")</f>
        <v>-- Error --</v>
      </c>
      <c r="Z627" s="18" t="s">
        <v>113</v>
      </c>
      <c r="AB627" s="61"/>
      <c r="AD627" s="22" t="str">
        <f ca="1">IF(ISBLANK(RiskRegister[[#This Row],[Risk Due Date]]), "Missing Risk Due Date", IF(RiskRegister[[#This Row],[Risk Due Date]] &lt; TODAY(), "Overdue", "Not Overdue"))</f>
        <v>Missing Risk Due Date</v>
      </c>
      <c r="AF627" s="22" t="str">
        <f>IF(ISBLANK(RiskRegister[[#This Row],[Risk Due Date]]), "Missing Risk Due Date", TEXT(RiskRegister[[#This Row],[Risk Due Date]], "YYYY-MM"))</f>
        <v>Missing Risk Due Date</v>
      </c>
      <c r="AG627" s="22" t="str">
        <f>IF(RiskRegister[[#This Row],[Created Date]]="","Created Date missing",(TEXT(RiskRegister[[#This Row],[Created Date]],"mmm") &amp; "-" &amp; YEAR(RiskRegister[[#This Row],[Created Date]])))</f>
        <v>Created Date missing</v>
      </c>
      <c r="AH627" s="79">
        <f>IF(RiskRegister[[#This Row],[Risk Status]]="Closed",RiskRegister[[#This Row],[Risk Close Date]],RiskRegister[[#This Row],[Risk Due Date]])</f>
        <v>0</v>
      </c>
      <c r="AI627" s="79">
        <f>IF(RiskRegister[[#This Row],[Risk-Change-Date]]=0,DATE(2030,1,1),RiskRegister[[#This Row],[Risk-Change-Date]])</f>
        <v>47484</v>
      </c>
      <c r="AJ627" s="22" t="str">
        <f>RiskRegister[[#This Row],[Inherent Impact Level]]&amp;"-"&amp;RiskRegister[[#This Row],[Inherent Likelihood Level]]</f>
        <v>-- Select Impact ----- Select Likelihood --</v>
      </c>
      <c r="AK627" s="22" t="str">
        <f>RiskRegister[[#This Row],[Residual Impact Level]]&amp;"-"&amp;RiskRegister[[#This Row],[Residual Likelihood Level]]</f>
        <v>-- Select Impact ----- Select Likelihood --</v>
      </c>
      <c r="AL627" s="22" t="str">
        <f t="shared" si="18"/>
        <v>Error</v>
      </c>
      <c r="AM627" s="22" t="str">
        <f>IF(RiskRegister[[#This Row],[Risk Status]]="Closed",RiskRegister[[#This Row],[Residual Impact Level]],RiskRegister[[#This Row],[Inherent Impact Level]])</f>
        <v>-- Select Impact --</v>
      </c>
      <c r="AN627" s="22" t="str">
        <f>IF(RiskRegister[[#This Row],[Risk Status]]="Closed",RiskRegister[[#This Row],[Residual Likelihood Level]],RiskRegister[[#This Row],[Inherent Likelihood Level]])</f>
        <v>-- Select Likelihood --</v>
      </c>
      <c r="AO627" s="22" t="str">
        <f>IF(RiskRegister[[#This Row],[Risk Status]]="Closed",RiskRegister[[#This Row],[Residual-I-L-Combo]],RiskRegister[[#This Row],[Inherent-I-L-Combo]])</f>
        <v>-- Select Impact ----- Select Likelihood --</v>
      </c>
      <c r="AP627" s="22" t="str">
        <f t="shared" si="19"/>
        <v>-- Error --</v>
      </c>
    </row>
    <row r="628" spans="1:42" s="18" customFormat="1" ht="64" x14ac:dyDescent="0.2">
      <c r="A628" s="18">
        <v>625</v>
      </c>
      <c r="G628" s="18" t="s">
        <v>87</v>
      </c>
      <c r="I628" s="18" t="s">
        <v>85</v>
      </c>
      <c r="L628" s="18" t="s">
        <v>112</v>
      </c>
      <c r="M628" s="19" t="str">
        <f>VLOOKUP(RiskRegister[[#This Row],[Inherent Impact Level]],'Rating factors'!$F$4:$G$9,2,FALSE)</f>
        <v>--- Error ---</v>
      </c>
      <c r="N628" s="18" t="s">
        <v>89</v>
      </c>
      <c r="O628" s="19" t="str">
        <f>VLOOKUP(RiskRegister[[#This Row],[Inherent Likelihood Level]],'Rating factors'!$F$16:$G$21,2,FALSE)</f>
        <v>--- Error ---</v>
      </c>
      <c r="P628" s="19" t="str">
        <f>IFERROR(VLOOKUP(RiskRegister[[#This Row],[Inherent Risk Rating]],'Rating factors'!$F$30:$G$44,2,FALSE),"-- Error --")</f>
        <v>-- Error --</v>
      </c>
      <c r="Q628" s="19" t="str">
        <f>IFERROR(RiskRegister[[#This Row],[Inherent Impact Rating]]*RiskRegister[[#This Row],[Inherent Likelihood Rating]],"-- Error --")</f>
        <v>-- Error --</v>
      </c>
      <c r="R628" s="18" t="s">
        <v>111</v>
      </c>
      <c r="T628" s="18" t="s">
        <v>112</v>
      </c>
      <c r="U628" s="19" t="str">
        <f>VLOOKUP(RiskRegister[[#This Row],[Residual Impact Level]],'Rating factors'!$F$4:$G$9,2,FALSE)</f>
        <v>--- Error ---</v>
      </c>
      <c r="V628" s="18" t="s">
        <v>89</v>
      </c>
      <c r="W628" s="19" t="str">
        <f>VLOOKUP(RiskRegister[[#This Row],[Residual Likelihood Level]],'Rating factors'!$F$16:$G$21,2,FALSE)</f>
        <v>--- Error ---</v>
      </c>
      <c r="X628" s="19" t="str">
        <f>IFERROR(VLOOKUP(RiskRegister[[#This Row],[Residual Risk Rating]],'Rating factors'!$F$30:$G$44,2,FALSE),"-- Error --")</f>
        <v>-- Error --</v>
      </c>
      <c r="Y628" s="19" t="str">
        <f>IFERROR(RiskRegister[[#This Row],[Residual Impact Rating]]*RiskRegister[[#This Row],[Residual Likelihood Rating]],"-- Error --")</f>
        <v>-- Error --</v>
      </c>
      <c r="Z628" s="18" t="s">
        <v>113</v>
      </c>
      <c r="AB628" s="61"/>
      <c r="AD628" s="22" t="str">
        <f ca="1">IF(ISBLANK(RiskRegister[[#This Row],[Risk Due Date]]), "Missing Risk Due Date", IF(RiskRegister[[#This Row],[Risk Due Date]] &lt; TODAY(), "Overdue", "Not Overdue"))</f>
        <v>Missing Risk Due Date</v>
      </c>
      <c r="AF628" s="22" t="str">
        <f>IF(ISBLANK(RiskRegister[[#This Row],[Risk Due Date]]), "Missing Risk Due Date", TEXT(RiskRegister[[#This Row],[Risk Due Date]], "YYYY-MM"))</f>
        <v>Missing Risk Due Date</v>
      </c>
      <c r="AG628" s="22" t="str">
        <f>IF(RiskRegister[[#This Row],[Created Date]]="","Created Date missing",(TEXT(RiskRegister[[#This Row],[Created Date]],"mmm") &amp; "-" &amp; YEAR(RiskRegister[[#This Row],[Created Date]])))</f>
        <v>Created Date missing</v>
      </c>
      <c r="AH628" s="79">
        <f>IF(RiskRegister[[#This Row],[Risk Status]]="Closed",RiskRegister[[#This Row],[Risk Close Date]],RiskRegister[[#This Row],[Risk Due Date]])</f>
        <v>0</v>
      </c>
      <c r="AI628" s="79">
        <f>IF(RiskRegister[[#This Row],[Risk-Change-Date]]=0,DATE(2030,1,1),RiskRegister[[#This Row],[Risk-Change-Date]])</f>
        <v>47484</v>
      </c>
      <c r="AJ628" s="22" t="str">
        <f>RiskRegister[[#This Row],[Inherent Impact Level]]&amp;"-"&amp;RiskRegister[[#This Row],[Inherent Likelihood Level]]</f>
        <v>-- Select Impact ----- Select Likelihood --</v>
      </c>
      <c r="AK628" s="22" t="str">
        <f>RiskRegister[[#This Row],[Residual Impact Level]]&amp;"-"&amp;RiskRegister[[#This Row],[Residual Likelihood Level]]</f>
        <v>-- Select Impact ----- Select Likelihood --</v>
      </c>
      <c r="AL628" s="22" t="str">
        <f t="shared" si="18"/>
        <v>Error</v>
      </c>
      <c r="AM628" s="22" t="str">
        <f>IF(RiskRegister[[#This Row],[Risk Status]]="Closed",RiskRegister[[#This Row],[Residual Impact Level]],RiskRegister[[#This Row],[Inherent Impact Level]])</f>
        <v>-- Select Impact --</v>
      </c>
      <c r="AN628" s="22" t="str">
        <f>IF(RiskRegister[[#This Row],[Risk Status]]="Closed",RiskRegister[[#This Row],[Residual Likelihood Level]],RiskRegister[[#This Row],[Inherent Likelihood Level]])</f>
        <v>-- Select Likelihood --</v>
      </c>
      <c r="AO628" s="22" t="str">
        <f>IF(RiskRegister[[#This Row],[Risk Status]]="Closed",RiskRegister[[#This Row],[Residual-I-L-Combo]],RiskRegister[[#This Row],[Inherent-I-L-Combo]])</f>
        <v>-- Select Impact ----- Select Likelihood --</v>
      </c>
      <c r="AP628" s="22" t="str">
        <f t="shared" si="19"/>
        <v>-- Error --</v>
      </c>
    </row>
    <row r="629" spans="1:42" s="18" customFormat="1" ht="64" x14ac:dyDescent="0.2">
      <c r="A629" s="18">
        <v>626</v>
      </c>
      <c r="G629" s="18" t="s">
        <v>87</v>
      </c>
      <c r="I629" s="18" t="s">
        <v>85</v>
      </c>
      <c r="L629" s="18" t="s">
        <v>112</v>
      </c>
      <c r="M629" s="19" t="str">
        <f>VLOOKUP(RiskRegister[[#This Row],[Inherent Impact Level]],'Rating factors'!$F$4:$G$9,2,FALSE)</f>
        <v>--- Error ---</v>
      </c>
      <c r="N629" s="18" t="s">
        <v>89</v>
      </c>
      <c r="O629" s="19" t="str">
        <f>VLOOKUP(RiskRegister[[#This Row],[Inherent Likelihood Level]],'Rating factors'!$F$16:$G$21,2,FALSE)</f>
        <v>--- Error ---</v>
      </c>
      <c r="P629" s="19" t="str">
        <f>IFERROR(VLOOKUP(RiskRegister[[#This Row],[Inherent Risk Rating]],'Rating factors'!$F$30:$G$44,2,FALSE),"-- Error --")</f>
        <v>-- Error --</v>
      </c>
      <c r="Q629" s="19" t="str">
        <f>IFERROR(RiskRegister[[#This Row],[Inherent Impact Rating]]*RiskRegister[[#This Row],[Inherent Likelihood Rating]],"-- Error --")</f>
        <v>-- Error --</v>
      </c>
      <c r="R629" s="18" t="s">
        <v>111</v>
      </c>
      <c r="T629" s="18" t="s">
        <v>112</v>
      </c>
      <c r="U629" s="19" t="str">
        <f>VLOOKUP(RiskRegister[[#This Row],[Residual Impact Level]],'Rating factors'!$F$4:$G$9,2,FALSE)</f>
        <v>--- Error ---</v>
      </c>
      <c r="V629" s="18" t="s">
        <v>89</v>
      </c>
      <c r="W629" s="19" t="str">
        <f>VLOOKUP(RiskRegister[[#This Row],[Residual Likelihood Level]],'Rating factors'!$F$16:$G$21,2,FALSE)</f>
        <v>--- Error ---</v>
      </c>
      <c r="X629" s="19" t="str">
        <f>IFERROR(VLOOKUP(RiskRegister[[#This Row],[Residual Risk Rating]],'Rating factors'!$F$30:$G$44,2,FALSE),"-- Error --")</f>
        <v>-- Error --</v>
      </c>
      <c r="Y629" s="19" t="str">
        <f>IFERROR(RiskRegister[[#This Row],[Residual Impact Rating]]*RiskRegister[[#This Row],[Residual Likelihood Rating]],"-- Error --")</f>
        <v>-- Error --</v>
      </c>
      <c r="Z629" s="18" t="s">
        <v>113</v>
      </c>
      <c r="AB629" s="61"/>
      <c r="AD629" s="22" t="str">
        <f ca="1">IF(ISBLANK(RiskRegister[[#This Row],[Risk Due Date]]), "Missing Risk Due Date", IF(RiskRegister[[#This Row],[Risk Due Date]] &lt; TODAY(), "Overdue", "Not Overdue"))</f>
        <v>Missing Risk Due Date</v>
      </c>
      <c r="AF629" s="22" t="str">
        <f>IF(ISBLANK(RiskRegister[[#This Row],[Risk Due Date]]), "Missing Risk Due Date", TEXT(RiskRegister[[#This Row],[Risk Due Date]], "YYYY-MM"))</f>
        <v>Missing Risk Due Date</v>
      </c>
      <c r="AG629" s="22" t="str">
        <f>IF(RiskRegister[[#This Row],[Created Date]]="","Created Date missing",(TEXT(RiskRegister[[#This Row],[Created Date]],"mmm") &amp; "-" &amp; YEAR(RiskRegister[[#This Row],[Created Date]])))</f>
        <v>Created Date missing</v>
      </c>
      <c r="AH629" s="79">
        <f>IF(RiskRegister[[#This Row],[Risk Status]]="Closed",RiskRegister[[#This Row],[Risk Close Date]],RiskRegister[[#This Row],[Risk Due Date]])</f>
        <v>0</v>
      </c>
      <c r="AI629" s="79">
        <f>IF(RiskRegister[[#This Row],[Risk-Change-Date]]=0,DATE(2030,1,1),RiskRegister[[#This Row],[Risk-Change-Date]])</f>
        <v>47484</v>
      </c>
      <c r="AJ629" s="22" t="str">
        <f>RiskRegister[[#This Row],[Inherent Impact Level]]&amp;"-"&amp;RiskRegister[[#This Row],[Inherent Likelihood Level]]</f>
        <v>-- Select Impact ----- Select Likelihood --</v>
      </c>
      <c r="AK629" s="22" t="str">
        <f>RiskRegister[[#This Row],[Residual Impact Level]]&amp;"-"&amp;RiskRegister[[#This Row],[Residual Likelihood Level]]</f>
        <v>-- Select Impact ----- Select Likelihood --</v>
      </c>
      <c r="AL629" s="22" t="str">
        <f t="shared" si="18"/>
        <v>Error</v>
      </c>
      <c r="AM629" s="22" t="str">
        <f>IF(RiskRegister[[#This Row],[Risk Status]]="Closed",RiskRegister[[#This Row],[Residual Impact Level]],RiskRegister[[#This Row],[Inherent Impact Level]])</f>
        <v>-- Select Impact --</v>
      </c>
      <c r="AN629" s="22" t="str">
        <f>IF(RiskRegister[[#This Row],[Risk Status]]="Closed",RiskRegister[[#This Row],[Residual Likelihood Level]],RiskRegister[[#This Row],[Inherent Likelihood Level]])</f>
        <v>-- Select Likelihood --</v>
      </c>
      <c r="AO629" s="22" t="str">
        <f>IF(RiskRegister[[#This Row],[Risk Status]]="Closed",RiskRegister[[#This Row],[Residual-I-L-Combo]],RiskRegister[[#This Row],[Inherent-I-L-Combo]])</f>
        <v>-- Select Impact ----- Select Likelihood --</v>
      </c>
      <c r="AP629" s="22" t="str">
        <f t="shared" si="19"/>
        <v>-- Error --</v>
      </c>
    </row>
    <row r="630" spans="1:42" s="18" customFormat="1" ht="64" x14ac:dyDescent="0.2">
      <c r="A630" s="18">
        <v>627</v>
      </c>
      <c r="G630" s="18" t="s">
        <v>87</v>
      </c>
      <c r="I630" s="18" t="s">
        <v>85</v>
      </c>
      <c r="L630" s="18" t="s">
        <v>112</v>
      </c>
      <c r="M630" s="19" t="str">
        <f>VLOOKUP(RiskRegister[[#This Row],[Inherent Impact Level]],'Rating factors'!$F$4:$G$9,2,FALSE)</f>
        <v>--- Error ---</v>
      </c>
      <c r="N630" s="18" t="s">
        <v>89</v>
      </c>
      <c r="O630" s="19" t="str">
        <f>VLOOKUP(RiskRegister[[#This Row],[Inherent Likelihood Level]],'Rating factors'!$F$16:$G$21,2,FALSE)</f>
        <v>--- Error ---</v>
      </c>
      <c r="P630" s="19" t="str">
        <f>IFERROR(VLOOKUP(RiskRegister[[#This Row],[Inherent Risk Rating]],'Rating factors'!$F$30:$G$44,2,FALSE),"-- Error --")</f>
        <v>-- Error --</v>
      </c>
      <c r="Q630" s="19" t="str">
        <f>IFERROR(RiskRegister[[#This Row],[Inherent Impact Rating]]*RiskRegister[[#This Row],[Inherent Likelihood Rating]],"-- Error --")</f>
        <v>-- Error --</v>
      </c>
      <c r="R630" s="18" t="s">
        <v>111</v>
      </c>
      <c r="T630" s="18" t="s">
        <v>112</v>
      </c>
      <c r="U630" s="19" t="str">
        <f>VLOOKUP(RiskRegister[[#This Row],[Residual Impact Level]],'Rating factors'!$F$4:$G$9,2,FALSE)</f>
        <v>--- Error ---</v>
      </c>
      <c r="V630" s="18" t="s">
        <v>89</v>
      </c>
      <c r="W630" s="19" t="str">
        <f>VLOOKUP(RiskRegister[[#This Row],[Residual Likelihood Level]],'Rating factors'!$F$16:$G$21,2,FALSE)</f>
        <v>--- Error ---</v>
      </c>
      <c r="X630" s="19" t="str">
        <f>IFERROR(VLOOKUP(RiskRegister[[#This Row],[Residual Risk Rating]],'Rating factors'!$F$30:$G$44,2,FALSE),"-- Error --")</f>
        <v>-- Error --</v>
      </c>
      <c r="Y630" s="19" t="str">
        <f>IFERROR(RiskRegister[[#This Row],[Residual Impact Rating]]*RiskRegister[[#This Row],[Residual Likelihood Rating]],"-- Error --")</f>
        <v>-- Error --</v>
      </c>
      <c r="Z630" s="18" t="s">
        <v>113</v>
      </c>
      <c r="AB630" s="61"/>
      <c r="AD630" s="22" t="str">
        <f ca="1">IF(ISBLANK(RiskRegister[[#This Row],[Risk Due Date]]), "Missing Risk Due Date", IF(RiskRegister[[#This Row],[Risk Due Date]] &lt; TODAY(), "Overdue", "Not Overdue"))</f>
        <v>Missing Risk Due Date</v>
      </c>
      <c r="AF630" s="22" t="str">
        <f>IF(ISBLANK(RiskRegister[[#This Row],[Risk Due Date]]), "Missing Risk Due Date", TEXT(RiskRegister[[#This Row],[Risk Due Date]], "YYYY-MM"))</f>
        <v>Missing Risk Due Date</v>
      </c>
      <c r="AG630" s="22" t="str">
        <f>IF(RiskRegister[[#This Row],[Created Date]]="","Created Date missing",(TEXT(RiskRegister[[#This Row],[Created Date]],"mmm") &amp; "-" &amp; YEAR(RiskRegister[[#This Row],[Created Date]])))</f>
        <v>Created Date missing</v>
      </c>
      <c r="AH630" s="79">
        <f>IF(RiskRegister[[#This Row],[Risk Status]]="Closed",RiskRegister[[#This Row],[Risk Close Date]],RiskRegister[[#This Row],[Risk Due Date]])</f>
        <v>0</v>
      </c>
      <c r="AI630" s="79">
        <f>IF(RiskRegister[[#This Row],[Risk-Change-Date]]=0,DATE(2030,1,1),RiskRegister[[#This Row],[Risk-Change-Date]])</f>
        <v>47484</v>
      </c>
      <c r="AJ630" s="22" t="str">
        <f>RiskRegister[[#This Row],[Inherent Impact Level]]&amp;"-"&amp;RiskRegister[[#This Row],[Inherent Likelihood Level]]</f>
        <v>-- Select Impact ----- Select Likelihood --</v>
      </c>
      <c r="AK630" s="22" t="str">
        <f>RiskRegister[[#This Row],[Residual Impact Level]]&amp;"-"&amp;RiskRegister[[#This Row],[Residual Likelihood Level]]</f>
        <v>-- Select Impact ----- Select Likelihood --</v>
      </c>
      <c r="AL630" s="22" t="str">
        <f t="shared" si="18"/>
        <v>Error</v>
      </c>
      <c r="AM630" s="22" t="str">
        <f>IF(RiskRegister[[#This Row],[Risk Status]]="Closed",RiskRegister[[#This Row],[Residual Impact Level]],RiskRegister[[#This Row],[Inherent Impact Level]])</f>
        <v>-- Select Impact --</v>
      </c>
      <c r="AN630" s="22" t="str">
        <f>IF(RiskRegister[[#This Row],[Risk Status]]="Closed",RiskRegister[[#This Row],[Residual Likelihood Level]],RiskRegister[[#This Row],[Inherent Likelihood Level]])</f>
        <v>-- Select Likelihood --</v>
      </c>
      <c r="AO630" s="22" t="str">
        <f>IF(RiskRegister[[#This Row],[Risk Status]]="Closed",RiskRegister[[#This Row],[Residual-I-L-Combo]],RiskRegister[[#This Row],[Inherent-I-L-Combo]])</f>
        <v>-- Select Impact ----- Select Likelihood --</v>
      </c>
      <c r="AP630" s="22" t="str">
        <f t="shared" si="19"/>
        <v>-- Error --</v>
      </c>
    </row>
    <row r="631" spans="1:42" s="18" customFormat="1" ht="64" x14ac:dyDescent="0.2">
      <c r="A631" s="18">
        <v>628</v>
      </c>
      <c r="G631" s="18" t="s">
        <v>87</v>
      </c>
      <c r="I631" s="18" t="s">
        <v>85</v>
      </c>
      <c r="L631" s="18" t="s">
        <v>112</v>
      </c>
      <c r="M631" s="19" t="str">
        <f>VLOOKUP(RiskRegister[[#This Row],[Inherent Impact Level]],'Rating factors'!$F$4:$G$9,2,FALSE)</f>
        <v>--- Error ---</v>
      </c>
      <c r="N631" s="18" t="s">
        <v>89</v>
      </c>
      <c r="O631" s="19" t="str">
        <f>VLOOKUP(RiskRegister[[#This Row],[Inherent Likelihood Level]],'Rating factors'!$F$16:$G$21,2,FALSE)</f>
        <v>--- Error ---</v>
      </c>
      <c r="P631" s="19" t="str">
        <f>IFERROR(VLOOKUP(RiskRegister[[#This Row],[Inherent Risk Rating]],'Rating factors'!$F$30:$G$44,2,FALSE),"-- Error --")</f>
        <v>-- Error --</v>
      </c>
      <c r="Q631" s="19" t="str">
        <f>IFERROR(RiskRegister[[#This Row],[Inherent Impact Rating]]*RiskRegister[[#This Row],[Inherent Likelihood Rating]],"-- Error --")</f>
        <v>-- Error --</v>
      </c>
      <c r="R631" s="18" t="s">
        <v>111</v>
      </c>
      <c r="T631" s="18" t="s">
        <v>112</v>
      </c>
      <c r="U631" s="19" t="str">
        <f>VLOOKUP(RiskRegister[[#This Row],[Residual Impact Level]],'Rating factors'!$F$4:$G$9,2,FALSE)</f>
        <v>--- Error ---</v>
      </c>
      <c r="V631" s="18" t="s">
        <v>89</v>
      </c>
      <c r="W631" s="19" t="str">
        <f>VLOOKUP(RiskRegister[[#This Row],[Residual Likelihood Level]],'Rating factors'!$F$16:$G$21,2,FALSE)</f>
        <v>--- Error ---</v>
      </c>
      <c r="X631" s="19" t="str">
        <f>IFERROR(VLOOKUP(RiskRegister[[#This Row],[Residual Risk Rating]],'Rating factors'!$F$30:$G$44,2,FALSE),"-- Error --")</f>
        <v>-- Error --</v>
      </c>
      <c r="Y631" s="19" t="str">
        <f>IFERROR(RiskRegister[[#This Row],[Residual Impact Rating]]*RiskRegister[[#This Row],[Residual Likelihood Rating]],"-- Error --")</f>
        <v>-- Error --</v>
      </c>
      <c r="Z631" s="18" t="s">
        <v>113</v>
      </c>
      <c r="AB631" s="61"/>
      <c r="AD631" s="22" t="str">
        <f ca="1">IF(ISBLANK(RiskRegister[[#This Row],[Risk Due Date]]), "Missing Risk Due Date", IF(RiskRegister[[#This Row],[Risk Due Date]] &lt; TODAY(), "Overdue", "Not Overdue"))</f>
        <v>Missing Risk Due Date</v>
      </c>
      <c r="AF631" s="22" t="str">
        <f>IF(ISBLANK(RiskRegister[[#This Row],[Risk Due Date]]), "Missing Risk Due Date", TEXT(RiskRegister[[#This Row],[Risk Due Date]], "YYYY-MM"))</f>
        <v>Missing Risk Due Date</v>
      </c>
      <c r="AG631" s="22" t="str">
        <f>IF(RiskRegister[[#This Row],[Created Date]]="","Created Date missing",(TEXT(RiskRegister[[#This Row],[Created Date]],"mmm") &amp; "-" &amp; YEAR(RiskRegister[[#This Row],[Created Date]])))</f>
        <v>Created Date missing</v>
      </c>
      <c r="AH631" s="79">
        <f>IF(RiskRegister[[#This Row],[Risk Status]]="Closed",RiskRegister[[#This Row],[Risk Close Date]],RiskRegister[[#This Row],[Risk Due Date]])</f>
        <v>0</v>
      </c>
      <c r="AI631" s="79">
        <f>IF(RiskRegister[[#This Row],[Risk-Change-Date]]=0,DATE(2030,1,1),RiskRegister[[#This Row],[Risk-Change-Date]])</f>
        <v>47484</v>
      </c>
      <c r="AJ631" s="22" t="str">
        <f>RiskRegister[[#This Row],[Inherent Impact Level]]&amp;"-"&amp;RiskRegister[[#This Row],[Inherent Likelihood Level]]</f>
        <v>-- Select Impact ----- Select Likelihood --</v>
      </c>
      <c r="AK631" s="22" t="str">
        <f>RiskRegister[[#This Row],[Residual Impact Level]]&amp;"-"&amp;RiskRegister[[#This Row],[Residual Likelihood Level]]</f>
        <v>-- Select Impact ----- Select Likelihood --</v>
      </c>
      <c r="AL631" s="22" t="str">
        <f t="shared" si="18"/>
        <v>Error</v>
      </c>
      <c r="AM631" s="22" t="str">
        <f>IF(RiskRegister[[#This Row],[Risk Status]]="Closed",RiskRegister[[#This Row],[Residual Impact Level]],RiskRegister[[#This Row],[Inherent Impact Level]])</f>
        <v>-- Select Impact --</v>
      </c>
      <c r="AN631" s="22" t="str">
        <f>IF(RiskRegister[[#This Row],[Risk Status]]="Closed",RiskRegister[[#This Row],[Residual Likelihood Level]],RiskRegister[[#This Row],[Inherent Likelihood Level]])</f>
        <v>-- Select Likelihood --</v>
      </c>
      <c r="AO631" s="22" t="str">
        <f>IF(RiskRegister[[#This Row],[Risk Status]]="Closed",RiskRegister[[#This Row],[Residual-I-L-Combo]],RiskRegister[[#This Row],[Inherent-I-L-Combo]])</f>
        <v>-- Select Impact ----- Select Likelihood --</v>
      </c>
      <c r="AP631" s="22" t="str">
        <f t="shared" si="19"/>
        <v>-- Error --</v>
      </c>
    </row>
    <row r="632" spans="1:42" s="18" customFormat="1" ht="64" x14ac:dyDescent="0.2">
      <c r="A632" s="18">
        <v>629</v>
      </c>
      <c r="G632" s="18" t="s">
        <v>87</v>
      </c>
      <c r="I632" s="18" t="s">
        <v>85</v>
      </c>
      <c r="L632" s="18" t="s">
        <v>112</v>
      </c>
      <c r="M632" s="19" t="str">
        <f>VLOOKUP(RiskRegister[[#This Row],[Inherent Impact Level]],'Rating factors'!$F$4:$G$9,2,FALSE)</f>
        <v>--- Error ---</v>
      </c>
      <c r="N632" s="18" t="s">
        <v>89</v>
      </c>
      <c r="O632" s="19" t="str">
        <f>VLOOKUP(RiskRegister[[#This Row],[Inherent Likelihood Level]],'Rating factors'!$F$16:$G$21,2,FALSE)</f>
        <v>--- Error ---</v>
      </c>
      <c r="P632" s="19" t="str">
        <f>IFERROR(VLOOKUP(RiskRegister[[#This Row],[Inherent Risk Rating]],'Rating factors'!$F$30:$G$44,2,FALSE),"-- Error --")</f>
        <v>-- Error --</v>
      </c>
      <c r="Q632" s="19" t="str">
        <f>IFERROR(RiskRegister[[#This Row],[Inherent Impact Rating]]*RiskRegister[[#This Row],[Inherent Likelihood Rating]],"-- Error --")</f>
        <v>-- Error --</v>
      </c>
      <c r="R632" s="18" t="s">
        <v>111</v>
      </c>
      <c r="T632" s="18" t="s">
        <v>112</v>
      </c>
      <c r="U632" s="19" t="str">
        <f>VLOOKUP(RiskRegister[[#This Row],[Residual Impact Level]],'Rating factors'!$F$4:$G$9,2,FALSE)</f>
        <v>--- Error ---</v>
      </c>
      <c r="V632" s="18" t="s">
        <v>89</v>
      </c>
      <c r="W632" s="19" t="str">
        <f>VLOOKUP(RiskRegister[[#This Row],[Residual Likelihood Level]],'Rating factors'!$F$16:$G$21,2,FALSE)</f>
        <v>--- Error ---</v>
      </c>
      <c r="X632" s="19" t="str">
        <f>IFERROR(VLOOKUP(RiskRegister[[#This Row],[Residual Risk Rating]],'Rating factors'!$F$30:$G$44,2,FALSE),"-- Error --")</f>
        <v>-- Error --</v>
      </c>
      <c r="Y632" s="19" t="str">
        <f>IFERROR(RiskRegister[[#This Row],[Residual Impact Rating]]*RiskRegister[[#This Row],[Residual Likelihood Rating]],"-- Error --")</f>
        <v>-- Error --</v>
      </c>
      <c r="Z632" s="18" t="s">
        <v>113</v>
      </c>
      <c r="AB632" s="61"/>
      <c r="AD632" s="22" t="str">
        <f ca="1">IF(ISBLANK(RiskRegister[[#This Row],[Risk Due Date]]), "Missing Risk Due Date", IF(RiskRegister[[#This Row],[Risk Due Date]] &lt; TODAY(), "Overdue", "Not Overdue"))</f>
        <v>Missing Risk Due Date</v>
      </c>
      <c r="AF632" s="22" t="str">
        <f>IF(ISBLANK(RiskRegister[[#This Row],[Risk Due Date]]), "Missing Risk Due Date", TEXT(RiskRegister[[#This Row],[Risk Due Date]], "YYYY-MM"))</f>
        <v>Missing Risk Due Date</v>
      </c>
      <c r="AG632" s="22" t="str">
        <f>IF(RiskRegister[[#This Row],[Created Date]]="","Created Date missing",(TEXT(RiskRegister[[#This Row],[Created Date]],"mmm") &amp; "-" &amp; YEAR(RiskRegister[[#This Row],[Created Date]])))</f>
        <v>Created Date missing</v>
      </c>
      <c r="AH632" s="79">
        <f>IF(RiskRegister[[#This Row],[Risk Status]]="Closed",RiskRegister[[#This Row],[Risk Close Date]],RiskRegister[[#This Row],[Risk Due Date]])</f>
        <v>0</v>
      </c>
      <c r="AI632" s="79">
        <f>IF(RiskRegister[[#This Row],[Risk-Change-Date]]=0,DATE(2030,1,1),RiskRegister[[#This Row],[Risk-Change-Date]])</f>
        <v>47484</v>
      </c>
      <c r="AJ632" s="22" t="str">
        <f>RiskRegister[[#This Row],[Inherent Impact Level]]&amp;"-"&amp;RiskRegister[[#This Row],[Inherent Likelihood Level]]</f>
        <v>-- Select Impact ----- Select Likelihood --</v>
      </c>
      <c r="AK632" s="22" t="str">
        <f>RiskRegister[[#This Row],[Residual Impact Level]]&amp;"-"&amp;RiskRegister[[#This Row],[Residual Likelihood Level]]</f>
        <v>-- Select Impact ----- Select Likelihood --</v>
      </c>
      <c r="AL632" s="22" t="str">
        <f t="shared" si="18"/>
        <v>Error</v>
      </c>
      <c r="AM632" s="22" t="str">
        <f>IF(RiskRegister[[#This Row],[Risk Status]]="Closed",RiskRegister[[#This Row],[Residual Impact Level]],RiskRegister[[#This Row],[Inherent Impact Level]])</f>
        <v>-- Select Impact --</v>
      </c>
      <c r="AN632" s="22" t="str">
        <f>IF(RiskRegister[[#This Row],[Risk Status]]="Closed",RiskRegister[[#This Row],[Residual Likelihood Level]],RiskRegister[[#This Row],[Inherent Likelihood Level]])</f>
        <v>-- Select Likelihood --</v>
      </c>
      <c r="AO632" s="22" t="str">
        <f>IF(RiskRegister[[#This Row],[Risk Status]]="Closed",RiskRegister[[#This Row],[Residual-I-L-Combo]],RiskRegister[[#This Row],[Inherent-I-L-Combo]])</f>
        <v>-- Select Impact ----- Select Likelihood --</v>
      </c>
      <c r="AP632" s="22" t="str">
        <f t="shared" si="19"/>
        <v>-- Error --</v>
      </c>
    </row>
    <row r="633" spans="1:42" s="18" customFormat="1" ht="64" x14ac:dyDescent="0.2">
      <c r="A633" s="18">
        <v>630</v>
      </c>
      <c r="G633" s="18" t="s">
        <v>87</v>
      </c>
      <c r="I633" s="18" t="s">
        <v>85</v>
      </c>
      <c r="L633" s="18" t="s">
        <v>112</v>
      </c>
      <c r="M633" s="19" t="str">
        <f>VLOOKUP(RiskRegister[[#This Row],[Inherent Impact Level]],'Rating factors'!$F$4:$G$9,2,FALSE)</f>
        <v>--- Error ---</v>
      </c>
      <c r="N633" s="18" t="s">
        <v>89</v>
      </c>
      <c r="O633" s="19" t="str">
        <f>VLOOKUP(RiskRegister[[#This Row],[Inherent Likelihood Level]],'Rating factors'!$F$16:$G$21,2,FALSE)</f>
        <v>--- Error ---</v>
      </c>
      <c r="P633" s="19" t="str">
        <f>IFERROR(VLOOKUP(RiskRegister[[#This Row],[Inherent Risk Rating]],'Rating factors'!$F$30:$G$44,2,FALSE),"-- Error --")</f>
        <v>-- Error --</v>
      </c>
      <c r="Q633" s="19" t="str">
        <f>IFERROR(RiskRegister[[#This Row],[Inherent Impact Rating]]*RiskRegister[[#This Row],[Inherent Likelihood Rating]],"-- Error --")</f>
        <v>-- Error --</v>
      </c>
      <c r="R633" s="18" t="s">
        <v>111</v>
      </c>
      <c r="T633" s="18" t="s">
        <v>112</v>
      </c>
      <c r="U633" s="19" t="str">
        <f>VLOOKUP(RiskRegister[[#This Row],[Residual Impact Level]],'Rating factors'!$F$4:$G$9,2,FALSE)</f>
        <v>--- Error ---</v>
      </c>
      <c r="V633" s="18" t="s">
        <v>89</v>
      </c>
      <c r="W633" s="19" t="str">
        <f>VLOOKUP(RiskRegister[[#This Row],[Residual Likelihood Level]],'Rating factors'!$F$16:$G$21,2,FALSE)</f>
        <v>--- Error ---</v>
      </c>
      <c r="X633" s="19" t="str">
        <f>IFERROR(VLOOKUP(RiskRegister[[#This Row],[Residual Risk Rating]],'Rating factors'!$F$30:$G$44,2,FALSE),"-- Error --")</f>
        <v>-- Error --</v>
      </c>
      <c r="Y633" s="19" t="str">
        <f>IFERROR(RiskRegister[[#This Row],[Residual Impact Rating]]*RiskRegister[[#This Row],[Residual Likelihood Rating]],"-- Error --")</f>
        <v>-- Error --</v>
      </c>
      <c r="Z633" s="18" t="s">
        <v>113</v>
      </c>
      <c r="AB633" s="61"/>
      <c r="AD633" s="22" t="str">
        <f ca="1">IF(ISBLANK(RiskRegister[[#This Row],[Risk Due Date]]), "Missing Risk Due Date", IF(RiskRegister[[#This Row],[Risk Due Date]] &lt; TODAY(), "Overdue", "Not Overdue"))</f>
        <v>Missing Risk Due Date</v>
      </c>
      <c r="AF633" s="22" t="str">
        <f>IF(ISBLANK(RiskRegister[[#This Row],[Risk Due Date]]), "Missing Risk Due Date", TEXT(RiskRegister[[#This Row],[Risk Due Date]], "YYYY-MM"))</f>
        <v>Missing Risk Due Date</v>
      </c>
      <c r="AG633" s="22" t="str">
        <f>IF(RiskRegister[[#This Row],[Created Date]]="","Created Date missing",(TEXT(RiskRegister[[#This Row],[Created Date]],"mmm") &amp; "-" &amp; YEAR(RiskRegister[[#This Row],[Created Date]])))</f>
        <v>Created Date missing</v>
      </c>
      <c r="AH633" s="79">
        <f>IF(RiskRegister[[#This Row],[Risk Status]]="Closed",RiskRegister[[#This Row],[Risk Close Date]],RiskRegister[[#This Row],[Risk Due Date]])</f>
        <v>0</v>
      </c>
      <c r="AI633" s="79">
        <f>IF(RiskRegister[[#This Row],[Risk-Change-Date]]=0,DATE(2030,1,1),RiskRegister[[#This Row],[Risk-Change-Date]])</f>
        <v>47484</v>
      </c>
      <c r="AJ633" s="22" t="str">
        <f>RiskRegister[[#This Row],[Inherent Impact Level]]&amp;"-"&amp;RiskRegister[[#This Row],[Inherent Likelihood Level]]</f>
        <v>-- Select Impact ----- Select Likelihood --</v>
      </c>
      <c r="AK633" s="22" t="str">
        <f>RiskRegister[[#This Row],[Residual Impact Level]]&amp;"-"&amp;RiskRegister[[#This Row],[Residual Likelihood Level]]</f>
        <v>-- Select Impact ----- Select Likelihood --</v>
      </c>
      <c r="AL633" s="22" t="str">
        <f t="shared" si="18"/>
        <v>Error</v>
      </c>
      <c r="AM633" s="22" t="str">
        <f>IF(RiskRegister[[#This Row],[Risk Status]]="Closed",RiskRegister[[#This Row],[Residual Impact Level]],RiskRegister[[#This Row],[Inherent Impact Level]])</f>
        <v>-- Select Impact --</v>
      </c>
      <c r="AN633" s="22" t="str">
        <f>IF(RiskRegister[[#This Row],[Risk Status]]="Closed",RiskRegister[[#This Row],[Residual Likelihood Level]],RiskRegister[[#This Row],[Inherent Likelihood Level]])</f>
        <v>-- Select Likelihood --</v>
      </c>
      <c r="AO633" s="22" t="str">
        <f>IF(RiskRegister[[#This Row],[Risk Status]]="Closed",RiskRegister[[#This Row],[Residual-I-L-Combo]],RiskRegister[[#This Row],[Inherent-I-L-Combo]])</f>
        <v>-- Select Impact ----- Select Likelihood --</v>
      </c>
      <c r="AP633" s="22" t="str">
        <f t="shared" si="19"/>
        <v>-- Error --</v>
      </c>
    </row>
    <row r="634" spans="1:42" s="18" customFormat="1" ht="64" x14ac:dyDescent="0.2">
      <c r="A634" s="18">
        <v>631</v>
      </c>
      <c r="G634" s="18" t="s">
        <v>87</v>
      </c>
      <c r="I634" s="18" t="s">
        <v>85</v>
      </c>
      <c r="L634" s="18" t="s">
        <v>112</v>
      </c>
      <c r="M634" s="19" t="str">
        <f>VLOOKUP(RiskRegister[[#This Row],[Inherent Impact Level]],'Rating factors'!$F$4:$G$9,2,FALSE)</f>
        <v>--- Error ---</v>
      </c>
      <c r="N634" s="18" t="s">
        <v>89</v>
      </c>
      <c r="O634" s="19" t="str">
        <f>VLOOKUP(RiskRegister[[#This Row],[Inherent Likelihood Level]],'Rating factors'!$F$16:$G$21,2,FALSE)</f>
        <v>--- Error ---</v>
      </c>
      <c r="P634" s="19" t="str">
        <f>IFERROR(VLOOKUP(RiskRegister[[#This Row],[Inherent Risk Rating]],'Rating factors'!$F$30:$G$44,2,FALSE),"-- Error --")</f>
        <v>-- Error --</v>
      </c>
      <c r="Q634" s="19" t="str">
        <f>IFERROR(RiskRegister[[#This Row],[Inherent Impact Rating]]*RiskRegister[[#This Row],[Inherent Likelihood Rating]],"-- Error --")</f>
        <v>-- Error --</v>
      </c>
      <c r="R634" s="18" t="s">
        <v>111</v>
      </c>
      <c r="T634" s="18" t="s">
        <v>112</v>
      </c>
      <c r="U634" s="19" t="str">
        <f>VLOOKUP(RiskRegister[[#This Row],[Residual Impact Level]],'Rating factors'!$F$4:$G$9,2,FALSE)</f>
        <v>--- Error ---</v>
      </c>
      <c r="V634" s="18" t="s">
        <v>89</v>
      </c>
      <c r="W634" s="19" t="str">
        <f>VLOOKUP(RiskRegister[[#This Row],[Residual Likelihood Level]],'Rating factors'!$F$16:$G$21,2,FALSE)</f>
        <v>--- Error ---</v>
      </c>
      <c r="X634" s="19" t="str">
        <f>IFERROR(VLOOKUP(RiskRegister[[#This Row],[Residual Risk Rating]],'Rating factors'!$F$30:$G$44,2,FALSE),"-- Error --")</f>
        <v>-- Error --</v>
      </c>
      <c r="Y634" s="19" t="str">
        <f>IFERROR(RiskRegister[[#This Row],[Residual Impact Rating]]*RiskRegister[[#This Row],[Residual Likelihood Rating]],"-- Error --")</f>
        <v>-- Error --</v>
      </c>
      <c r="Z634" s="18" t="s">
        <v>113</v>
      </c>
      <c r="AB634" s="61"/>
      <c r="AD634" s="22" t="str">
        <f ca="1">IF(ISBLANK(RiskRegister[[#This Row],[Risk Due Date]]), "Missing Risk Due Date", IF(RiskRegister[[#This Row],[Risk Due Date]] &lt; TODAY(), "Overdue", "Not Overdue"))</f>
        <v>Missing Risk Due Date</v>
      </c>
      <c r="AF634" s="22" t="str">
        <f>IF(ISBLANK(RiskRegister[[#This Row],[Risk Due Date]]), "Missing Risk Due Date", TEXT(RiskRegister[[#This Row],[Risk Due Date]], "YYYY-MM"))</f>
        <v>Missing Risk Due Date</v>
      </c>
      <c r="AG634" s="22" t="str">
        <f>IF(RiskRegister[[#This Row],[Created Date]]="","Created Date missing",(TEXT(RiskRegister[[#This Row],[Created Date]],"mmm") &amp; "-" &amp; YEAR(RiskRegister[[#This Row],[Created Date]])))</f>
        <v>Created Date missing</v>
      </c>
      <c r="AH634" s="79">
        <f>IF(RiskRegister[[#This Row],[Risk Status]]="Closed",RiskRegister[[#This Row],[Risk Close Date]],RiskRegister[[#This Row],[Risk Due Date]])</f>
        <v>0</v>
      </c>
      <c r="AI634" s="79">
        <f>IF(RiskRegister[[#This Row],[Risk-Change-Date]]=0,DATE(2030,1,1),RiskRegister[[#This Row],[Risk-Change-Date]])</f>
        <v>47484</v>
      </c>
      <c r="AJ634" s="22" t="str">
        <f>RiskRegister[[#This Row],[Inherent Impact Level]]&amp;"-"&amp;RiskRegister[[#This Row],[Inherent Likelihood Level]]</f>
        <v>-- Select Impact ----- Select Likelihood --</v>
      </c>
      <c r="AK634" s="22" t="str">
        <f>RiskRegister[[#This Row],[Residual Impact Level]]&amp;"-"&amp;RiskRegister[[#This Row],[Residual Likelihood Level]]</f>
        <v>-- Select Impact ----- Select Likelihood --</v>
      </c>
      <c r="AL634" s="22" t="str">
        <f t="shared" si="18"/>
        <v>Error</v>
      </c>
      <c r="AM634" s="22" t="str">
        <f>IF(RiskRegister[[#This Row],[Risk Status]]="Closed",RiskRegister[[#This Row],[Residual Impact Level]],RiskRegister[[#This Row],[Inherent Impact Level]])</f>
        <v>-- Select Impact --</v>
      </c>
      <c r="AN634" s="22" t="str">
        <f>IF(RiskRegister[[#This Row],[Risk Status]]="Closed",RiskRegister[[#This Row],[Residual Likelihood Level]],RiskRegister[[#This Row],[Inherent Likelihood Level]])</f>
        <v>-- Select Likelihood --</v>
      </c>
      <c r="AO634" s="22" t="str">
        <f>IF(RiskRegister[[#This Row],[Risk Status]]="Closed",RiskRegister[[#This Row],[Residual-I-L-Combo]],RiskRegister[[#This Row],[Inherent-I-L-Combo]])</f>
        <v>-- Select Impact ----- Select Likelihood --</v>
      </c>
      <c r="AP634" s="22" t="str">
        <f t="shared" si="19"/>
        <v>-- Error --</v>
      </c>
    </row>
    <row r="635" spans="1:42" s="18" customFormat="1" ht="64" x14ac:dyDescent="0.2">
      <c r="A635" s="18">
        <v>632</v>
      </c>
      <c r="G635" s="18" t="s">
        <v>87</v>
      </c>
      <c r="I635" s="18" t="s">
        <v>85</v>
      </c>
      <c r="L635" s="18" t="s">
        <v>112</v>
      </c>
      <c r="M635" s="19" t="str">
        <f>VLOOKUP(RiskRegister[[#This Row],[Inherent Impact Level]],'Rating factors'!$F$4:$G$9,2,FALSE)</f>
        <v>--- Error ---</v>
      </c>
      <c r="N635" s="18" t="s">
        <v>89</v>
      </c>
      <c r="O635" s="19" t="str">
        <f>VLOOKUP(RiskRegister[[#This Row],[Inherent Likelihood Level]],'Rating factors'!$F$16:$G$21,2,FALSE)</f>
        <v>--- Error ---</v>
      </c>
      <c r="P635" s="19" t="str">
        <f>IFERROR(VLOOKUP(RiskRegister[[#This Row],[Inherent Risk Rating]],'Rating factors'!$F$30:$G$44,2,FALSE),"-- Error --")</f>
        <v>-- Error --</v>
      </c>
      <c r="Q635" s="19" t="str">
        <f>IFERROR(RiskRegister[[#This Row],[Inherent Impact Rating]]*RiskRegister[[#This Row],[Inherent Likelihood Rating]],"-- Error --")</f>
        <v>-- Error --</v>
      </c>
      <c r="R635" s="18" t="s">
        <v>111</v>
      </c>
      <c r="T635" s="18" t="s">
        <v>112</v>
      </c>
      <c r="U635" s="19" t="str">
        <f>VLOOKUP(RiskRegister[[#This Row],[Residual Impact Level]],'Rating factors'!$F$4:$G$9,2,FALSE)</f>
        <v>--- Error ---</v>
      </c>
      <c r="V635" s="18" t="s">
        <v>89</v>
      </c>
      <c r="W635" s="19" t="str">
        <f>VLOOKUP(RiskRegister[[#This Row],[Residual Likelihood Level]],'Rating factors'!$F$16:$G$21,2,FALSE)</f>
        <v>--- Error ---</v>
      </c>
      <c r="X635" s="19" t="str">
        <f>IFERROR(VLOOKUP(RiskRegister[[#This Row],[Residual Risk Rating]],'Rating factors'!$F$30:$G$44,2,FALSE),"-- Error --")</f>
        <v>-- Error --</v>
      </c>
      <c r="Y635" s="19" t="str">
        <f>IFERROR(RiskRegister[[#This Row],[Residual Impact Rating]]*RiskRegister[[#This Row],[Residual Likelihood Rating]],"-- Error --")</f>
        <v>-- Error --</v>
      </c>
      <c r="Z635" s="18" t="s">
        <v>113</v>
      </c>
      <c r="AB635" s="61"/>
      <c r="AD635" s="22" t="str">
        <f ca="1">IF(ISBLANK(RiskRegister[[#This Row],[Risk Due Date]]), "Missing Risk Due Date", IF(RiskRegister[[#This Row],[Risk Due Date]] &lt; TODAY(), "Overdue", "Not Overdue"))</f>
        <v>Missing Risk Due Date</v>
      </c>
      <c r="AF635" s="22" t="str">
        <f>IF(ISBLANK(RiskRegister[[#This Row],[Risk Due Date]]), "Missing Risk Due Date", TEXT(RiskRegister[[#This Row],[Risk Due Date]], "YYYY-MM"))</f>
        <v>Missing Risk Due Date</v>
      </c>
      <c r="AG635" s="22" t="str">
        <f>IF(RiskRegister[[#This Row],[Created Date]]="","Created Date missing",(TEXT(RiskRegister[[#This Row],[Created Date]],"mmm") &amp; "-" &amp; YEAR(RiskRegister[[#This Row],[Created Date]])))</f>
        <v>Created Date missing</v>
      </c>
      <c r="AH635" s="79">
        <f>IF(RiskRegister[[#This Row],[Risk Status]]="Closed",RiskRegister[[#This Row],[Risk Close Date]],RiskRegister[[#This Row],[Risk Due Date]])</f>
        <v>0</v>
      </c>
      <c r="AI635" s="79">
        <f>IF(RiskRegister[[#This Row],[Risk-Change-Date]]=0,DATE(2030,1,1),RiskRegister[[#This Row],[Risk-Change-Date]])</f>
        <v>47484</v>
      </c>
      <c r="AJ635" s="22" t="str">
        <f>RiskRegister[[#This Row],[Inherent Impact Level]]&amp;"-"&amp;RiskRegister[[#This Row],[Inherent Likelihood Level]]</f>
        <v>-- Select Impact ----- Select Likelihood --</v>
      </c>
      <c r="AK635" s="22" t="str">
        <f>RiskRegister[[#This Row],[Residual Impact Level]]&amp;"-"&amp;RiskRegister[[#This Row],[Residual Likelihood Level]]</f>
        <v>-- Select Impact ----- Select Likelihood --</v>
      </c>
      <c r="AL635" s="22" t="str">
        <f t="shared" si="18"/>
        <v>Error</v>
      </c>
      <c r="AM635" s="22" t="str">
        <f>IF(RiskRegister[[#This Row],[Risk Status]]="Closed",RiskRegister[[#This Row],[Residual Impact Level]],RiskRegister[[#This Row],[Inherent Impact Level]])</f>
        <v>-- Select Impact --</v>
      </c>
      <c r="AN635" s="22" t="str">
        <f>IF(RiskRegister[[#This Row],[Risk Status]]="Closed",RiskRegister[[#This Row],[Residual Likelihood Level]],RiskRegister[[#This Row],[Inherent Likelihood Level]])</f>
        <v>-- Select Likelihood --</v>
      </c>
      <c r="AO635" s="22" t="str">
        <f>IF(RiskRegister[[#This Row],[Risk Status]]="Closed",RiskRegister[[#This Row],[Residual-I-L-Combo]],RiskRegister[[#This Row],[Inherent-I-L-Combo]])</f>
        <v>-- Select Impact ----- Select Likelihood --</v>
      </c>
      <c r="AP635" s="22" t="str">
        <f t="shared" si="19"/>
        <v>-- Error --</v>
      </c>
    </row>
    <row r="636" spans="1:42" s="18" customFormat="1" ht="64" x14ac:dyDescent="0.2">
      <c r="A636" s="18">
        <v>633</v>
      </c>
      <c r="G636" s="18" t="s">
        <v>87</v>
      </c>
      <c r="I636" s="18" t="s">
        <v>85</v>
      </c>
      <c r="L636" s="18" t="s">
        <v>112</v>
      </c>
      <c r="M636" s="19" t="str">
        <f>VLOOKUP(RiskRegister[[#This Row],[Inherent Impact Level]],'Rating factors'!$F$4:$G$9,2,FALSE)</f>
        <v>--- Error ---</v>
      </c>
      <c r="N636" s="18" t="s">
        <v>89</v>
      </c>
      <c r="O636" s="19" t="str">
        <f>VLOOKUP(RiskRegister[[#This Row],[Inherent Likelihood Level]],'Rating factors'!$F$16:$G$21,2,FALSE)</f>
        <v>--- Error ---</v>
      </c>
      <c r="P636" s="19" t="str">
        <f>IFERROR(VLOOKUP(RiskRegister[[#This Row],[Inherent Risk Rating]],'Rating factors'!$F$30:$G$44,2,FALSE),"-- Error --")</f>
        <v>-- Error --</v>
      </c>
      <c r="Q636" s="19" t="str">
        <f>IFERROR(RiskRegister[[#This Row],[Inherent Impact Rating]]*RiskRegister[[#This Row],[Inherent Likelihood Rating]],"-- Error --")</f>
        <v>-- Error --</v>
      </c>
      <c r="R636" s="18" t="s">
        <v>111</v>
      </c>
      <c r="T636" s="18" t="s">
        <v>112</v>
      </c>
      <c r="U636" s="19" t="str">
        <f>VLOOKUP(RiskRegister[[#This Row],[Residual Impact Level]],'Rating factors'!$F$4:$G$9,2,FALSE)</f>
        <v>--- Error ---</v>
      </c>
      <c r="V636" s="18" t="s">
        <v>89</v>
      </c>
      <c r="W636" s="19" t="str">
        <f>VLOOKUP(RiskRegister[[#This Row],[Residual Likelihood Level]],'Rating factors'!$F$16:$G$21,2,FALSE)</f>
        <v>--- Error ---</v>
      </c>
      <c r="X636" s="19" t="str">
        <f>IFERROR(VLOOKUP(RiskRegister[[#This Row],[Residual Risk Rating]],'Rating factors'!$F$30:$G$44,2,FALSE),"-- Error --")</f>
        <v>-- Error --</v>
      </c>
      <c r="Y636" s="19" t="str">
        <f>IFERROR(RiskRegister[[#This Row],[Residual Impact Rating]]*RiskRegister[[#This Row],[Residual Likelihood Rating]],"-- Error --")</f>
        <v>-- Error --</v>
      </c>
      <c r="Z636" s="18" t="s">
        <v>113</v>
      </c>
      <c r="AB636" s="61"/>
      <c r="AD636" s="22" t="str">
        <f ca="1">IF(ISBLANK(RiskRegister[[#This Row],[Risk Due Date]]), "Missing Risk Due Date", IF(RiskRegister[[#This Row],[Risk Due Date]] &lt; TODAY(), "Overdue", "Not Overdue"))</f>
        <v>Missing Risk Due Date</v>
      </c>
      <c r="AF636" s="22" t="str">
        <f>IF(ISBLANK(RiskRegister[[#This Row],[Risk Due Date]]), "Missing Risk Due Date", TEXT(RiskRegister[[#This Row],[Risk Due Date]], "YYYY-MM"))</f>
        <v>Missing Risk Due Date</v>
      </c>
      <c r="AG636" s="22" t="str">
        <f>IF(RiskRegister[[#This Row],[Created Date]]="","Created Date missing",(TEXT(RiskRegister[[#This Row],[Created Date]],"mmm") &amp; "-" &amp; YEAR(RiskRegister[[#This Row],[Created Date]])))</f>
        <v>Created Date missing</v>
      </c>
      <c r="AH636" s="79">
        <f>IF(RiskRegister[[#This Row],[Risk Status]]="Closed",RiskRegister[[#This Row],[Risk Close Date]],RiskRegister[[#This Row],[Risk Due Date]])</f>
        <v>0</v>
      </c>
      <c r="AI636" s="79">
        <f>IF(RiskRegister[[#This Row],[Risk-Change-Date]]=0,DATE(2030,1,1),RiskRegister[[#This Row],[Risk-Change-Date]])</f>
        <v>47484</v>
      </c>
      <c r="AJ636" s="22" t="str">
        <f>RiskRegister[[#This Row],[Inherent Impact Level]]&amp;"-"&amp;RiskRegister[[#This Row],[Inherent Likelihood Level]]</f>
        <v>-- Select Impact ----- Select Likelihood --</v>
      </c>
      <c r="AK636" s="22" t="str">
        <f>RiskRegister[[#This Row],[Residual Impact Level]]&amp;"-"&amp;RiskRegister[[#This Row],[Residual Likelihood Level]]</f>
        <v>-- Select Impact ----- Select Likelihood --</v>
      </c>
      <c r="AL636" s="22" t="str">
        <f t="shared" si="18"/>
        <v>Error</v>
      </c>
      <c r="AM636" s="22" t="str">
        <f>IF(RiskRegister[[#This Row],[Risk Status]]="Closed",RiskRegister[[#This Row],[Residual Impact Level]],RiskRegister[[#This Row],[Inherent Impact Level]])</f>
        <v>-- Select Impact --</v>
      </c>
      <c r="AN636" s="22" t="str">
        <f>IF(RiskRegister[[#This Row],[Risk Status]]="Closed",RiskRegister[[#This Row],[Residual Likelihood Level]],RiskRegister[[#This Row],[Inherent Likelihood Level]])</f>
        <v>-- Select Likelihood --</v>
      </c>
      <c r="AO636" s="22" t="str">
        <f>IF(RiskRegister[[#This Row],[Risk Status]]="Closed",RiskRegister[[#This Row],[Residual-I-L-Combo]],RiskRegister[[#This Row],[Inherent-I-L-Combo]])</f>
        <v>-- Select Impact ----- Select Likelihood --</v>
      </c>
      <c r="AP636" s="22" t="str">
        <f t="shared" si="19"/>
        <v>-- Error --</v>
      </c>
    </row>
    <row r="637" spans="1:42" s="18" customFormat="1" ht="64" x14ac:dyDescent="0.2">
      <c r="A637" s="18">
        <v>634</v>
      </c>
      <c r="G637" s="18" t="s">
        <v>87</v>
      </c>
      <c r="I637" s="18" t="s">
        <v>85</v>
      </c>
      <c r="L637" s="18" t="s">
        <v>112</v>
      </c>
      <c r="M637" s="19" t="str">
        <f>VLOOKUP(RiskRegister[[#This Row],[Inherent Impact Level]],'Rating factors'!$F$4:$G$9,2,FALSE)</f>
        <v>--- Error ---</v>
      </c>
      <c r="N637" s="18" t="s">
        <v>89</v>
      </c>
      <c r="O637" s="19" t="str">
        <f>VLOOKUP(RiskRegister[[#This Row],[Inherent Likelihood Level]],'Rating factors'!$F$16:$G$21,2,FALSE)</f>
        <v>--- Error ---</v>
      </c>
      <c r="P637" s="19" t="str">
        <f>IFERROR(VLOOKUP(RiskRegister[[#This Row],[Inherent Risk Rating]],'Rating factors'!$F$30:$G$44,2,FALSE),"-- Error --")</f>
        <v>-- Error --</v>
      </c>
      <c r="Q637" s="19" t="str">
        <f>IFERROR(RiskRegister[[#This Row],[Inherent Impact Rating]]*RiskRegister[[#This Row],[Inherent Likelihood Rating]],"-- Error --")</f>
        <v>-- Error --</v>
      </c>
      <c r="R637" s="18" t="s">
        <v>111</v>
      </c>
      <c r="T637" s="18" t="s">
        <v>112</v>
      </c>
      <c r="U637" s="19" t="str">
        <f>VLOOKUP(RiskRegister[[#This Row],[Residual Impact Level]],'Rating factors'!$F$4:$G$9,2,FALSE)</f>
        <v>--- Error ---</v>
      </c>
      <c r="V637" s="18" t="s">
        <v>89</v>
      </c>
      <c r="W637" s="19" t="str">
        <f>VLOOKUP(RiskRegister[[#This Row],[Residual Likelihood Level]],'Rating factors'!$F$16:$G$21,2,FALSE)</f>
        <v>--- Error ---</v>
      </c>
      <c r="X637" s="19" t="str">
        <f>IFERROR(VLOOKUP(RiskRegister[[#This Row],[Residual Risk Rating]],'Rating factors'!$F$30:$G$44,2,FALSE),"-- Error --")</f>
        <v>-- Error --</v>
      </c>
      <c r="Y637" s="19" t="str">
        <f>IFERROR(RiskRegister[[#This Row],[Residual Impact Rating]]*RiskRegister[[#This Row],[Residual Likelihood Rating]],"-- Error --")</f>
        <v>-- Error --</v>
      </c>
      <c r="Z637" s="18" t="s">
        <v>113</v>
      </c>
      <c r="AB637" s="61"/>
      <c r="AD637" s="22" t="str">
        <f ca="1">IF(ISBLANK(RiskRegister[[#This Row],[Risk Due Date]]), "Missing Risk Due Date", IF(RiskRegister[[#This Row],[Risk Due Date]] &lt; TODAY(), "Overdue", "Not Overdue"))</f>
        <v>Missing Risk Due Date</v>
      </c>
      <c r="AF637" s="22" t="str">
        <f>IF(ISBLANK(RiskRegister[[#This Row],[Risk Due Date]]), "Missing Risk Due Date", TEXT(RiskRegister[[#This Row],[Risk Due Date]], "YYYY-MM"))</f>
        <v>Missing Risk Due Date</v>
      </c>
      <c r="AG637" s="22" t="str">
        <f>IF(RiskRegister[[#This Row],[Created Date]]="","Created Date missing",(TEXT(RiskRegister[[#This Row],[Created Date]],"mmm") &amp; "-" &amp; YEAR(RiskRegister[[#This Row],[Created Date]])))</f>
        <v>Created Date missing</v>
      </c>
      <c r="AH637" s="79">
        <f>IF(RiskRegister[[#This Row],[Risk Status]]="Closed",RiskRegister[[#This Row],[Risk Close Date]],RiskRegister[[#This Row],[Risk Due Date]])</f>
        <v>0</v>
      </c>
      <c r="AI637" s="79">
        <f>IF(RiskRegister[[#This Row],[Risk-Change-Date]]=0,DATE(2030,1,1),RiskRegister[[#This Row],[Risk-Change-Date]])</f>
        <v>47484</v>
      </c>
      <c r="AJ637" s="22" t="str">
        <f>RiskRegister[[#This Row],[Inherent Impact Level]]&amp;"-"&amp;RiskRegister[[#This Row],[Inherent Likelihood Level]]</f>
        <v>-- Select Impact ----- Select Likelihood --</v>
      </c>
      <c r="AK637" s="22" t="str">
        <f>RiskRegister[[#This Row],[Residual Impact Level]]&amp;"-"&amp;RiskRegister[[#This Row],[Residual Likelihood Level]]</f>
        <v>-- Select Impact ----- Select Likelihood --</v>
      </c>
      <c r="AL637" s="22" t="str">
        <f t="shared" si="18"/>
        <v>Error</v>
      </c>
      <c r="AM637" s="22" t="str">
        <f>IF(RiskRegister[[#This Row],[Risk Status]]="Closed",RiskRegister[[#This Row],[Residual Impact Level]],RiskRegister[[#This Row],[Inherent Impact Level]])</f>
        <v>-- Select Impact --</v>
      </c>
      <c r="AN637" s="22" t="str">
        <f>IF(RiskRegister[[#This Row],[Risk Status]]="Closed",RiskRegister[[#This Row],[Residual Likelihood Level]],RiskRegister[[#This Row],[Inherent Likelihood Level]])</f>
        <v>-- Select Likelihood --</v>
      </c>
      <c r="AO637" s="22" t="str">
        <f>IF(RiskRegister[[#This Row],[Risk Status]]="Closed",RiskRegister[[#This Row],[Residual-I-L-Combo]],RiskRegister[[#This Row],[Inherent-I-L-Combo]])</f>
        <v>-- Select Impact ----- Select Likelihood --</v>
      </c>
      <c r="AP637" s="22" t="str">
        <f t="shared" si="19"/>
        <v>-- Error --</v>
      </c>
    </row>
    <row r="638" spans="1:42" s="18" customFormat="1" ht="64" x14ac:dyDescent="0.2">
      <c r="A638" s="18">
        <v>635</v>
      </c>
      <c r="G638" s="18" t="s">
        <v>87</v>
      </c>
      <c r="I638" s="18" t="s">
        <v>85</v>
      </c>
      <c r="L638" s="18" t="s">
        <v>112</v>
      </c>
      <c r="M638" s="19" t="str">
        <f>VLOOKUP(RiskRegister[[#This Row],[Inherent Impact Level]],'Rating factors'!$F$4:$G$9,2,FALSE)</f>
        <v>--- Error ---</v>
      </c>
      <c r="N638" s="18" t="s">
        <v>89</v>
      </c>
      <c r="O638" s="19" t="str">
        <f>VLOOKUP(RiskRegister[[#This Row],[Inherent Likelihood Level]],'Rating factors'!$F$16:$G$21,2,FALSE)</f>
        <v>--- Error ---</v>
      </c>
      <c r="P638" s="19" t="str">
        <f>IFERROR(VLOOKUP(RiskRegister[[#This Row],[Inherent Risk Rating]],'Rating factors'!$F$30:$G$44,2,FALSE),"-- Error --")</f>
        <v>-- Error --</v>
      </c>
      <c r="Q638" s="19" t="str">
        <f>IFERROR(RiskRegister[[#This Row],[Inherent Impact Rating]]*RiskRegister[[#This Row],[Inherent Likelihood Rating]],"-- Error --")</f>
        <v>-- Error --</v>
      </c>
      <c r="R638" s="18" t="s">
        <v>111</v>
      </c>
      <c r="T638" s="18" t="s">
        <v>112</v>
      </c>
      <c r="U638" s="19" t="str">
        <f>VLOOKUP(RiskRegister[[#This Row],[Residual Impact Level]],'Rating factors'!$F$4:$G$9,2,FALSE)</f>
        <v>--- Error ---</v>
      </c>
      <c r="V638" s="18" t="s">
        <v>89</v>
      </c>
      <c r="W638" s="19" t="str">
        <f>VLOOKUP(RiskRegister[[#This Row],[Residual Likelihood Level]],'Rating factors'!$F$16:$G$21,2,FALSE)</f>
        <v>--- Error ---</v>
      </c>
      <c r="X638" s="19" t="str">
        <f>IFERROR(VLOOKUP(RiskRegister[[#This Row],[Residual Risk Rating]],'Rating factors'!$F$30:$G$44,2,FALSE),"-- Error --")</f>
        <v>-- Error --</v>
      </c>
      <c r="Y638" s="19" t="str">
        <f>IFERROR(RiskRegister[[#This Row],[Residual Impact Rating]]*RiskRegister[[#This Row],[Residual Likelihood Rating]],"-- Error --")</f>
        <v>-- Error --</v>
      </c>
      <c r="Z638" s="18" t="s">
        <v>113</v>
      </c>
      <c r="AB638" s="61"/>
      <c r="AD638" s="22" t="str">
        <f ca="1">IF(ISBLANK(RiskRegister[[#This Row],[Risk Due Date]]), "Missing Risk Due Date", IF(RiskRegister[[#This Row],[Risk Due Date]] &lt; TODAY(), "Overdue", "Not Overdue"))</f>
        <v>Missing Risk Due Date</v>
      </c>
      <c r="AF638" s="22" t="str">
        <f>IF(ISBLANK(RiskRegister[[#This Row],[Risk Due Date]]), "Missing Risk Due Date", TEXT(RiskRegister[[#This Row],[Risk Due Date]], "YYYY-MM"))</f>
        <v>Missing Risk Due Date</v>
      </c>
      <c r="AG638" s="22" t="str">
        <f>IF(RiskRegister[[#This Row],[Created Date]]="","Created Date missing",(TEXT(RiskRegister[[#This Row],[Created Date]],"mmm") &amp; "-" &amp; YEAR(RiskRegister[[#This Row],[Created Date]])))</f>
        <v>Created Date missing</v>
      </c>
      <c r="AH638" s="79">
        <f>IF(RiskRegister[[#This Row],[Risk Status]]="Closed",RiskRegister[[#This Row],[Risk Close Date]],RiskRegister[[#This Row],[Risk Due Date]])</f>
        <v>0</v>
      </c>
      <c r="AI638" s="79">
        <f>IF(RiskRegister[[#This Row],[Risk-Change-Date]]=0,DATE(2030,1,1),RiskRegister[[#This Row],[Risk-Change-Date]])</f>
        <v>47484</v>
      </c>
      <c r="AJ638" s="22" t="str">
        <f>RiskRegister[[#This Row],[Inherent Impact Level]]&amp;"-"&amp;RiskRegister[[#This Row],[Inherent Likelihood Level]]</f>
        <v>-- Select Impact ----- Select Likelihood --</v>
      </c>
      <c r="AK638" s="22" t="str">
        <f>RiskRegister[[#This Row],[Residual Impact Level]]&amp;"-"&amp;RiskRegister[[#This Row],[Residual Likelihood Level]]</f>
        <v>-- Select Impact ----- Select Likelihood --</v>
      </c>
      <c r="AL638" s="22" t="str">
        <f t="shared" si="18"/>
        <v>Error</v>
      </c>
      <c r="AM638" s="22" t="str">
        <f>IF(RiskRegister[[#This Row],[Risk Status]]="Closed",RiskRegister[[#This Row],[Residual Impact Level]],RiskRegister[[#This Row],[Inherent Impact Level]])</f>
        <v>-- Select Impact --</v>
      </c>
      <c r="AN638" s="22" t="str">
        <f>IF(RiskRegister[[#This Row],[Risk Status]]="Closed",RiskRegister[[#This Row],[Residual Likelihood Level]],RiskRegister[[#This Row],[Inherent Likelihood Level]])</f>
        <v>-- Select Likelihood --</v>
      </c>
      <c r="AO638" s="22" t="str">
        <f>IF(RiskRegister[[#This Row],[Risk Status]]="Closed",RiskRegister[[#This Row],[Residual-I-L-Combo]],RiskRegister[[#This Row],[Inherent-I-L-Combo]])</f>
        <v>-- Select Impact ----- Select Likelihood --</v>
      </c>
      <c r="AP638" s="22" t="str">
        <f t="shared" si="19"/>
        <v>-- Error --</v>
      </c>
    </row>
    <row r="639" spans="1:42" s="18" customFormat="1" ht="64" x14ac:dyDescent="0.2">
      <c r="A639" s="18">
        <v>636</v>
      </c>
      <c r="G639" s="18" t="s">
        <v>87</v>
      </c>
      <c r="I639" s="18" t="s">
        <v>85</v>
      </c>
      <c r="L639" s="18" t="s">
        <v>112</v>
      </c>
      <c r="M639" s="19" t="str">
        <f>VLOOKUP(RiskRegister[[#This Row],[Inherent Impact Level]],'Rating factors'!$F$4:$G$9,2,FALSE)</f>
        <v>--- Error ---</v>
      </c>
      <c r="N639" s="18" t="s">
        <v>89</v>
      </c>
      <c r="O639" s="19" t="str">
        <f>VLOOKUP(RiskRegister[[#This Row],[Inherent Likelihood Level]],'Rating factors'!$F$16:$G$21,2,FALSE)</f>
        <v>--- Error ---</v>
      </c>
      <c r="P639" s="19" t="str">
        <f>IFERROR(VLOOKUP(RiskRegister[[#This Row],[Inherent Risk Rating]],'Rating factors'!$F$30:$G$44,2,FALSE),"-- Error --")</f>
        <v>-- Error --</v>
      </c>
      <c r="Q639" s="19" t="str">
        <f>IFERROR(RiskRegister[[#This Row],[Inherent Impact Rating]]*RiskRegister[[#This Row],[Inherent Likelihood Rating]],"-- Error --")</f>
        <v>-- Error --</v>
      </c>
      <c r="R639" s="18" t="s">
        <v>111</v>
      </c>
      <c r="T639" s="18" t="s">
        <v>112</v>
      </c>
      <c r="U639" s="19" t="str">
        <f>VLOOKUP(RiskRegister[[#This Row],[Residual Impact Level]],'Rating factors'!$F$4:$G$9,2,FALSE)</f>
        <v>--- Error ---</v>
      </c>
      <c r="V639" s="18" t="s">
        <v>89</v>
      </c>
      <c r="W639" s="19" t="str">
        <f>VLOOKUP(RiskRegister[[#This Row],[Residual Likelihood Level]],'Rating factors'!$F$16:$G$21,2,FALSE)</f>
        <v>--- Error ---</v>
      </c>
      <c r="X639" s="19" t="str">
        <f>IFERROR(VLOOKUP(RiskRegister[[#This Row],[Residual Risk Rating]],'Rating factors'!$F$30:$G$44,2,FALSE),"-- Error --")</f>
        <v>-- Error --</v>
      </c>
      <c r="Y639" s="19" t="str">
        <f>IFERROR(RiskRegister[[#This Row],[Residual Impact Rating]]*RiskRegister[[#This Row],[Residual Likelihood Rating]],"-- Error --")</f>
        <v>-- Error --</v>
      </c>
      <c r="Z639" s="18" t="s">
        <v>113</v>
      </c>
      <c r="AB639" s="61"/>
      <c r="AD639" s="22" t="str">
        <f ca="1">IF(ISBLANK(RiskRegister[[#This Row],[Risk Due Date]]), "Missing Risk Due Date", IF(RiskRegister[[#This Row],[Risk Due Date]] &lt; TODAY(), "Overdue", "Not Overdue"))</f>
        <v>Missing Risk Due Date</v>
      </c>
      <c r="AF639" s="22" t="str">
        <f>IF(ISBLANK(RiskRegister[[#This Row],[Risk Due Date]]), "Missing Risk Due Date", TEXT(RiskRegister[[#This Row],[Risk Due Date]], "YYYY-MM"))</f>
        <v>Missing Risk Due Date</v>
      </c>
      <c r="AG639" s="22" t="str">
        <f>IF(RiskRegister[[#This Row],[Created Date]]="","Created Date missing",(TEXT(RiskRegister[[#This Row],[Created Date]],"mmm") &amp; "-" &amp; YEAR(RiskRegister[[#This Row],[Created Date]])))</f>
        <v>Created Date missing</v>
      </c>
      <c r="AH639" s="79">
        <f>IF(RiskRegister[[#This Row],[Risk Status]]="Closed",RiskRegister[[#This Row],[Risk Close Date]],RiskRegister[[#This Row],[Risk Due Date]])</f>
        <v>0</v>
      </c>
      <c r="AI639" s="79">
        <f>IF(RiskRegister[[#This Row],[Risk-Change-Date]]=0,DATE(2030,1,1),RiskRegister[[#This Row],[Risk-Change-Date]])</f>
        <v>47484</v>
      </c>
      <c r="AJ639" s="22" t="str">
        <f>RiskRegister[[#This Row],[Inherent Impact Level]]&amp;"-"&amp;RiskRegister[[#This Row],[Inherent Likelihood Level]]</f>
        <v>-- Select Impact ----- Select Likelihood --</v>
      </c>
      <c r="AK639" s="22" t="str">
        <f>RiskRegister[[#This Row],[Residual Impact Level]]&amp;"-"&amp;RiskRegister[[#This Row],[Residual Likelihood Level]]</f>
        <v>-- Select Impact ----- Select Likelihood --</v>
      </c>
      <c r="AL639" s="22" t="str">
        <f t="shared" si="18"/>
        <v>Error</v>
      </c>
      <c r="AM639" s="22" t="str">
        <f>IF(RiskRegister[[#This Row],[Risk Status]]="Closed",RiskRegister[[#This Row],[Residual Impact Level]],RiskRegister[[#This Row],[Inherent Impact Level]])</f>
        <v>-- Select Impact --</v>
      </c>
      <c r="AN639" s="22" t="str">
        <f>IF(RiskRegister[[#This Row],[Risk Status]]="Closed",RiskRegister[[#This Row],[Residual Likelihood Level]],RiskRegister[[#This Row],[Inherent Likelihood Level]])</f>
        <v>-- Select Likelihood --</v>
      </c>
      <c r="AO639" s="22" t="str">
        <f>IF(RiskRegister[[#This Row],[Risk Status]]="Closed",RiskRegister[[#This Row],[Residual-I-L-Combo]],RiskRegister[[#This Row],[Inherent-I-L-Combo]])</f>
        <v>-- Select Impact ----- Select Likelihood --</v>
      </c>
      <c r="AP639" s="22" t="str">
        <f t="shared" si="19"/>
        <v>-- Error --</v>
      </c>
    </row>
    <row r="640" spans="1:42" s="18" customFormat="1" ht="64" x14ac:dyDescent="0.2">
      <c r="A640" s="18">
        <v>637</v>
      </c>
      <c r="G640" s="18" t="s">
        <v>87</v>
      </c>
      <c r="I640" s="18" t="s">
        <v>85</v>
      </c>
      <c r="L640" s="18" t="s">
        <v>112</v>
      </c>
      <c r="M640" s="19" t="str">
        <f>VLOOKUP(RiskRegister[[#This Row],[Inherent Impact Level]],'Rating factors'!$F$4:$G$9,2,FALSE)</f>
        <v>--- Error ---</v>
      </c>
      <c r="N640" s="18" t="s">
        <v>89</v>
      </c>
      <c r="O640" s="19" t="str">
        <f>VLOOKUP(RiskRegister[[#This Row],[Inherent Likelihood Level]],'Rating factors'!$F$16:$G$21,2,FALSE)</f>
        <v>--- Error ---</v>
      </c>
      <c r="P640" s="19" t="str">
        <f>IFERROR(VLOOKUP(RiskRegister[[#This Row],[Inherent Risk Rating]],'Rating factors'!$F$30:$G$44,2,FALSE),"-- Error --")</f>
        <v>-- Error --</v>
      </c>
      <c r="Q640" s="19" t="str">
        <f>IFERROR(RiskRegister[[#This Row],[Inherent Impact Rating]]*RiskRegister[[#This Row],[Inherent Likelihood Rating]],"-- Error --")</f>
        <v>-- Error --</v>
      </c>
      <c r="R640" s="18" t="s">
        <v>111</v>
      </c>
      <c r="T640" s="18" t="s">
        <v>112</v>
      </c>
      <c r="U640" s="19" t="str">
        <f>VLOOKUP(RiskRegister[[#This Row],[Residual Impact Level]],'Rating factors'!$F$4:$G$9,2,FALSE)</f>
        <v>--- Error ---</v>
      </c>
      <c r="V640" s="18" t="s">
        <v>89</v>
      </c>
      <c r="W640" s="19" t="str">
        <f>VLOOKUP(RiskRegister[[#This Row],[Residual Likelihood Level]],'Rating factors'!$F$16:$G$21,2,FALSE)</f>
        <v>--- Error ---</v>
      </c>
      <c r="X640" s="19" t="str">
        <f>IFERROR(VLOOKUP(RiskRegister[[#This Row],[Residual Risk Rating]],'Rating factors'!$F$30:$G$44,2,FALSE),"-- Error --")</f>
        <v>-- Error --</v>
      </c>
      <c r="Y640" s="19" t="str">
        <f>IFERROR(RiskRegister[[#This Row],[Residual Impact Rating]]*RiskRegister[[#This Row],[Residual Likelihood Rating]],"-- Error --")</f>
        <v>-- Error --</v>
      </c>
      <c r="Z640" s="18" t="s">
        <v>113</v>
      </c>
      <c r="AB640" s="61"/>
      <c r="AD640" s="22" t="str">
        <f ca="1">IF(ISBLANK(RiskRegister[[#This Row],[Risk Due Date]]), "Missing Risk Due Date", IF(RiskRegister[[#This Row],[Risk Due Date]] &lt; TODAY(), "Overdue", "Not Overdue"))</f>
        <v>Missing Risk Due Date</v>
      </c>
      <c r="AF640" s="22" t="str">
        <f>IF(ISBLANK(RiskRegister[[#This Row],[Risk Due Date]]), "Missing Risk Due Date", TEXT(RiskRegister[[#This Row],[Risk Due Date]], "YYYY-MM"))</f>
        <v>Missing Risk Due Date</v>
      </c>
      <c r="AG640" s="22" t="str">
        <f>IF(RiskRegister[[#This Row],[Created Date]]="","Created Date missing",(TEXT(RiskRegister[[#This Row],[Created Date]],"mmm") &amp; "-" &amp; YEAR(RiskRegister[[#This Row],[Created Date]])))</f>
        <v>Created Date missing</v>
      </c>
      <c r="AH640" s="79">
        <f>IF(RiskRegister[[#This Row],[Risk Status]]="Closed",RiskRegister[[#This Row],[Risk Close Date]],RiskRegister[[#This Row],[Risk Due Date]])</f>
        <v>0</v>
      </c>
      <c r="AI640" s="79">
        <f>IF(RiskRegister[[#This Row],[Risk-Change-Date]]=0,DATE(2030,1,1),RiskRegister[[#This Row],[Risk-Change-Date]])</f>
        <v>47484</v>
      </c>
      <c r="AJ640" s="22" t="str">
        <f>RiskRegister[[#This Row],[Inherent Impact Level]]&amp;"-"&amp;RiskRegister[[#This Row],[Inherent Likelihood Level]]</f>
        <v>-- Select Impact ----- Select Likelihood --</v>
      </c>
      <c r="AK640" s="22" t="str">
        <f>RiskRegister[[#This Row],[Residual Impact Level]]&amp;"-"&amp;RiskRegister[[#This Row],[Residual Likelihood Level]]</f>
        <v>-- Select Impact ----- Select Likelihood --</v>
      </c>
      <c r="AL640" s="22" t="str">
        <f t="shared" si="18"/>
        <v>Error</v>
      </c>
      <c r="AM640" s="22" t="str">
        <f>IF(RiskRegister[[#This Row],[Risk Status]]="Closed",RiskRegister[[#This Row],[Residual Impact Level]],RiskRegister[[#This Row],[Inherent Impact Level]])</f>
        <v>-- Select Impact --</v>
      </c>
      <c r="AN640" s="22" t="str">
        <f>IF(RiskRegister[[#This Row],[Risk Status]]="Closed",RiskRegister[[#This Row],[Residual Likelihood Level]],RiskRegister[[#This Row],[Inherent Likelihood Level]])</f>
        <v>-- Select Likelihood --</v>
      </c>
      <c r="AO640" s="22" t="str">
        <f>IF(RiskRegister[[#This Row],[Risk Status]]="Closed",RiskRegister[[#This Row],[Residual-I-L-Combo]],RiskRegister[[#This Row],[Inherent-I-L-Combo]])</f>
        <v>-- Select Impact ----- Select Likelihood --</v>
      </c>
      <c r="AP640" s="22" t="str">
        <f t="shared" si="19"/>
        <v>-- Error --</v>
      </c>
    </row>
    <row r="641" spans="1:42" s="18" customFormat="1" ht="64" x14ac:dyDescent="0.2">
      <c r="A641" s="18">
        <v>638</v>
      </c>
      <c r="G641" s="18" t="s">
        <v>87</v>
      </c>
      <c r="I641" s="18" t="s">
        <v>85</v>
      </c>
      <c r="L641" s="18" t="s">
        <v>112</v>
      </c>
      <c r="M641" s="19" t="str">
        <f>VLOOKUP(RiskRegister[[#This Row],[Inherent Impact Level]],'Rating factors'!$F$4:$G$9,2,FALSE)</f>
        <v>--- Error ---</v>
      </c>
      <c r="N641" s="18" t="s">
        <v>89</v>
      </c>
      <c r="O641" s="19" t="str">
        <f>VLOOKUP(RiskRegister[[#This Row],[Inherent Likelihood Level]],'Rating factors'!$F$16:$G$21,2,FALSE)</f>
        <v>--- Error ---</v>
      </c>
      <c r="P641" s="19" t="str">
        <f>IFERROR(VLOOKUP(RiskRegister[[#This Row],[Inherent Risk Rating]],'Rating factors'!$F$30:$G$44,2,FALSE),"-- Error --")</f>
        <v>-- Error --</v>
      </c>
      <c r="Q641" s="19" t="str">
        <f>IFERROR(RiskRegister[[#This Row],[Inherent Impact Rating]]*RiskRegister[[#This Row],[Inherent Likelihood Rating]],"-- Error --")</f>
        <v>-- Error --</v>
      </c>
      <c r="R641" s="18" t="s">
        <v>111</v>
      </c>
      <c r="T641" s="18" t="s">
        <v>112</v>
      </c>
      <c r="U641" s="19" t="str">
        <f>VLOOKUP(RiskRegister[[#This Row],[Residual Impact Level]],'Rating factors'!$F$4:$G$9,2,FALSE)</f>
        <v>--- Error ---</v>
      </c>
      <c r="V641" s="18" t="s">
        <v>89</v>
      </c>
      <c r="W641" s="19" t="str">
        <f>VLOOKUP(RiskRegister[[#This Row],[Residual Likelihood Level]],'Rating factors'!$F$16:$G$21,2,FALSE)</f>
        <v>--- Error ---</v>
      </c>
      <c r="X641" s="19" t="str">
        <f>IFERROR(VLOOKUP(RiskRegister[[#This Row],[Residual Risk Rating]],'Rating factors'!$F$30:$G$44,2,FALSE),"-- Error --")</f>
        <v>-- Error --</v>
      </c>
      <c r="Y641" s="19" t="str">
        <f>IFERROR(RiskRegister[[#This Row],[Residual Impact Rating]]*RiskRegister[[#This Row],[Residual Likelihood Rating]],"-- Error --")</f>
        <v>-- Error --</v>
      </c>
      <c r="Z641" s="18" t="s">
        <v>113</v>
      </c>
      <c r="AB641" s="61"/>
      <c r="AD641" s="22" t="str">
        <f ca="1">IF(ISBLANK(RiskRegister[[#This Row],[Risk Due Date]]), "Missing Risk Due Date", IF(RiskRegister[[#This Row],[Risk Due Date]] &lt; TODAY(), "Overdue", "Not Overdue"))</f>
        <v>Missing Risk Due Date</v>
      </c>
      <c r="AF641" s="22" t="str">
        <f>IF(ISBLANK(RiskRegister[[#This Row],[Risk Due Date]]), "Missing Risk Due Date", TEXT(RiskRegister[[#This Row],[Risk Due Date]], "YYYY-MM"))</f>
        <v>Missing Risk Due Date</v>
      </c>
      <c r="AG641" s="22" t="str">
        <f>IF(RiskRegister[[#This Row],[Created Date]]="","Created Date missing",(TEXT(RiskRegister[[#This Row],[Created Date]],"mmm") &amp; "-" &amp; YEAR(RiskRegister[[#This Row],[Created Date]])))</f>
        <v>Created Date missing</v>
      </c>
      <c r="AH641" s="79">
        <f>IF(RiskRegister[[#This Row],[Risk Status]]="Closed",RiskRegister[[#This Row],[Risk Close Date]],RiskRegister[[#This Row],[Risk Due Date]])</f>
        <v>0</v>
      </c>
      <c r="AI641" s="79">
        <f>IF(RiskRegister[[#This Row],[Risk-Change-Date]]=0,DATE(2030,1,1),RiskRegister[[#This Row],[Risk-Change-Date]])</f>
        <v>47484</v>
      </c>
      <c r="AJ641" s="22" t="str">
        <f>RiskRegister[[#This Row],[Inherent Impact Level]]&amp;"-"&amp;RiskRegister[[#This Row],[Inherent Likelihood Level]]</f>
        <v>-- Select Impact ----- Select Likelihood --</v>
      </c>
      <c r="AK641" s="22" t="str">
        <f>RiskRegister[[#This Row],[Residual Impact Level]]&amp;"-"&amp;RiskRegister[[#This Row],[Residual Likelihood Level]]</f>
        <v>-- Select Impact ----- Select Likelihood --</v>
      </c>
      <c r="AL641" s="22" t="str">
        <f t="shared" si="18"/>
        <v>Error</v>
      </c>
      <c r="AM641" s="22" t="str">
        <f>IF(RiskRegister[[#This Row],[Risk Status]]="Closed",RiskRegister[[#This Row],[Residual Impact Level]],RiskRegister[[#This Row],[Inherent Impact Level]])</f>
        <v>-- Select Impact --</v>
      </c>
      <c r="AN641" s="22" t="str">
        <f>IF(RiskRegister[[#This Row],[Risk Status]]="Closed",RiskRegister[[#This Row],[Residual Likelihood Level]],RiskRegister[[#This Row],[Inherent Likelihood Level]])</f>
        <v>-- Select Likelihood --</v>
      </c>
      <c r="AO641" s="22" t="str">
        <f>IF(RiskRegister[[#This Row],[Risk Status]]="Closed",RiskRegister[[#This Row],[Residual-I-L-Combo]],RiskRegister[[#This Row],[Inherent-I-L-Combo]])</f>
        <v>-- Select Impact ----- Select Likelihood --</v>
      </c>
      <c r="AP641" s="22" t="str">
        <f t="shared" si="19"/>
        <v>-- Error --</v>
      </c>
    </row>
    <row r="642" spans="1:42" s="18" customFormat="1" ht="64" x14ac:dyDescent="0.2">
      <c r="A642" s="18">
        <v>639</v>
      </c>
      <c r="G642" s="18" t="s">
        <v>87</v>
      </c>
      <c r="I642" s="18" t="s">
        <v>85</v>
      </c>
      <c r="L642" s="18" t="s">
        <v>112</v>
      </c>
      <c r="M642" s="19" t="str">
        <f>VLOOKUP(RiskRegister[[#This Row],[Inherent Impact Level]],'Rating factors'!$F$4:$G$9,2,FALSE)</f>
        <v>--- Error ---</v>
      </c>
      <c r="N642" s="18" t="s">
        <v>89</v>
      </c>
      <c r="O642" s="19" t="str">
        <f>VLOOKUP(RiskRegister[[#This Row],[Inherent Likelihood Level]],'Rating factors'!$F$16:$G$21,2,FALSE)</f>
        <v>--- Error ---</v>
      </c>
      <c r="P642" s="19" t="str">
        <f>IFERROR(VLOOKUP(RiskRegister[[#This Row],[Inherent Risk Rating]],'Rating factors'!$F$30:$G$44,2,FALSE),"-- Error --")</f>
        <v>-- Error --</v>
      </c>
      <c r="Q642" s="19" t="str">
        <f>IFERROR(RiskRegister[[#This Row],[Inherent Impact Rating]]*RiskRegister[[#This Row],[Inherent Likelihood Rating]],"-- Error --")</f>
        <v>-- Error --</v>
      </c>
      <c r="R642" s="18" t="s">
        <v>111</v>
      </c>
      <c r="T642" s="18" t="s">
        <v>112</v>
      </c>
      <c r="U642" s="19" t="str">
        <f>VLOOKUP(RiskRegister[[#This Row],[Residual Impact Level]],'Rating factors'!$F$4:$G$9,2,FALSE)</f>
        <v>--- Error ---</v>
      </c>
      <c r="V642" s="18" t="s">
        <v>89</v>
      </c>
      <c r="W642" s="19" t="str">
        <f>VLOOKUP(RiskRegister[[#This Row],[Residual Likelihood Level]],'Rating factors'!$F$16:$G$21,2,FALSE)</f>
        <v>--- Error ---</v>
      </c>
      <c r="X642" s="19" t="str">
        <f>IFERROR(VLOOKUP(RiskRegister[[#This Row],[Residual Risk Rating]],'Rating factors'!$F$30:$G$44,2,FALSE),"-- Error --")</f>
        <v>-- Error --</v>
      </c>
      <c r="Y642" s="19" t="str">
        <f>IFERROR(RiskRegister[[#This Row],[Residual Impact Rating]]*RiskRegister[[#This Row],[Residual Likelihood Rating]],"-- Error --")</f>
        <v>-- Error --</v>
      </c>
      <c r="Z642" s="18" t="s">
        <v>113</v>
      </c>
      <c r="AB642" s="61"/>
      <c r="AD642" s="22" t="str">
        <f ca="1">IF(ISBLANK(RiskRegister[[#This Row],[Risk Due Date]]), "Missing Risk Due Date", IF(RiskRegister[[#This Row],[Risk Due Date]] &lt; TODAY(), "Overdue", "Not Overdue"))</f>
        <v>Missing Risk Due Date</v>
      </c>
      <c r="AF642" s="22" t="str">
        <f>IF(ISBLANK(RiskRegister[[#This Row],[Risk Due Date]]), "Missing Risk Due Date", TEXT(RiskRegister[[#This Row],[Risk Due Date]], "YYYY-MM"))</f>
        <v>Missing Risk Due Date</v>
      </c>
      <c r="AG642" s="22" t="str">
        <f>IF(RiskRegister[[#This Row],[Created Date]]="","Created Date missing",(TEXT(RiskRegister[[#This Row],[Created Date]],"mmm") &amp; "-" &amp; YEAR(RiskRegister[[#This Row],[Created Date]])))</f>
        <v>Created Date missing</v>
      </c>
      <c r="AH642" s="79">
        <f>IF(RiskRegister[[#This Row],[Risk Status]]="Closed",RiskRegister[[#This Row],[Risk Close Date]],RiskRegister[[#This Row],[Risk Due Date]])</f>
        <v>0</v>
      </c>
      <c r="AI642" s="79">
        <f>IF(RiskRegister[[#This Row],[Risk-Change-Date]]=0,DATE(2030,1,1),RiskRegister[[#This Row],[Risk-Change-Date]])</f>
        <v>47484</v>
      </c>
      <c r="AJ642" s="22" t="str">
        <f>RiskRegister[[#This Row],[Inherent Impact Level]]&amp;"-"&amp;RiskRegister[[#This Row],[Inherent Likelihood Level]]</f>
        <v>-- Select Impact ----- Select Likelihood --</v>
      </c>
      <c r="AK642" s="22" t="str">
        <f>RiskRegister[[#This Row],[Residual Impact Level]]&amp;"-"&amp;RiskRegister[[#This Row],[Residual Likelihood Level]]</f>
        <v>-- Select Impact ----- Select Likelihood --</v>
      </c>
      <c r="AL642" s="22" t="str">
        <f t="shared" si="18"/>
        <v>Error</v>
      </c>
      <c r="AM642" s="22" t="str">
        <f>IF(RiskRegister[[#This Row],[Risk Status]]="Closed",RiskRegister[[#This Row],[Residual Impact Level]],RiskRegister[[#This Row],[Inherent Impact Level]])</f>
        <v>-- Select Impact --</v>
      </c>
      <c r="AN642" s="22" t="str">
        <f>IF(RiskRegister[[#This Row],[Risk Status]]="Closed",RiskRegister[[#This Row],[Residual Likelihood Level]],RiskRegister[[#This Row],[Inherent Likelihood Level]])</f>
        <v>-- Select Likelihood --</v>
      </c>
      <c r="AO642" s="22" t="str">
        <f>IF(RiskRegister[[#This Row],[Risk Status]]="Closed",RiskRegister[[#This Row],[Residual-I-L-Combo]],RiskRegister[[#This Row],[Inherent-I-L-Combo]])</f>
        <v>-- Select Impact ----- Select Likelihood --</v>
      </c>
      <c r="AP642" s="22" t="str">
        <f t="shared" si="19"/>
        <v>-- Error --</v>
      </c>
    </row>
    <row r="643" spans="1:42" s="18" customFormat="1" ht="64" x14ac:dyDescent="0.2">
      <c r="A643" s="18">
        <v>640</v>
      </c>
      <c r="G643" s="18" t="s">
        <v>87</v>
      </c>
      <c r="I643" s="18" t="s">
        <v>85</v>
      </c>
      <c r="L643" s="18" t="s">
        <v>112</v>
      </c>
      <c r="M643" s="19" t="str">
        <f>VLOOKUP(RiskRegister[[#This Row],[Inherent Impact Level]],'Rating factors'!$F$4:$G$9,2,FALSE)</f>
        <v>--- Error ---</v>
      </c>
      <c r="N643" s="18" t="s">
        <v>89</v>
      </c>
      <c r="O643" s="19" t="str">
        <f>VLOOKUP(RiskRegister[[#This Row],[Inherent Likelihood Level]],'Rating factors'!$F$16:$G$21,2,FALSE)</f>
        <v>--- Error ---</v>
      </c>
      <c r="P643" s="19" t="str">
        <f>IFERROR(VLOOKUP(RiskRegister[[#This Row],[Inherent Risk Rating]],'Rating factors'!$F$30:$G$44,2,FALSE),"-- Error --")</f>
        <v>-- Error --</v>
      </c>
      <c r="Q643" s="19" t="str">
        <f>IFERROR(RiskRegister[[#This Row],[Inherent Impact Rating]]*RiskRegister[[#This Row],[Inherent Likelihood Rating]],"-- Error --")</f>
        <v>-- Error --</v>
      </c>
      <c r="R643" s="18" t="s">
        <v>111</v>
      </c>
      <c r="T643" s="18" t="s">
        <v>112</v>
      </c>
      <c r="U643" s="19" t="str">
        <f>VLOOKUP(RiskRegister[[#This Row],[Residual Impact Level]],'Rating factors'!$F$4:$G$9,2,FALSE)</f>
        <v>--- Error ---</v>
      </c>
      <c r="V643" s="18" t="s">
        <v>89</v>
      </c>
      <c r="W643" s="19" t="str">
        <f>VLOOKUP(RiskRegister[[#This Row],[Residual Likelihood Level]],'Rating factors'!$F$16:$G$21,2,FALSE)</f>
        <v>--- Error ---</v>
      </c>
      <c r="X643" s="19" t="str">
        <f>IFERROR(VLOOKUP(RiskRegister[[#This Row],[Residual Risk Rating]],'Rating factors'!$F$30:$G$44,2,FALSE),"-- Error --")</f>
        <v>-- Error --</v>
      </c>
      <c r="Y643" s="19" t="str">
        <f>IFERROR(RiskRegister[[#This Row],[Residual Impact Rating]]*RiskRegister[[#This Row],[Residual Likelihood Rating]],"-- Error --")</f>
        <v>-- Error --</v>
      </c>
      <c r="Z643" s="18" t="s">
        <v>113</v>
      </c>
      <c r="AB643" s="61"/>
      <c r="AD643" s="22" t="str">
        <f ca="1">IF(ISBLANK(RiskRegister[[#This Row],[Risk Due Date]]), "Missing Risk Due Date", IF(RiskRegister[[#This Row],[Risk Due Date]] &lt; TODAY(), "Overdue", "Not Overdue"))</f>
        <v>Missing Risk Due Date</v>
      </c>
      <c r="AF643" s="22" t="str">
        <f>IF(ISBLANK(RiskRegister[[#This Row],[Risk Due Date]]), "Missing Risk Due Date", TEXT(RiskRegister[[#This Row],[Risk Due Date]], "YYYY-MM"))</f>
        <v>Missing Risk Due Date</v>
      </c>
      <c r="AG643" s="22" t="str">
        <f>IF(RiskRegister[[#This Row],[Created Date]]="","Created Date missing",(TEXT(RiskRegister[[#This Row],[Created Date]],"mmm") &amp; "-" &amp; YEAR(RiskRegister[[#This Row],[Created Date]])))</f>
        <v>Created Date missing</v>
      </c>
      <c r="AH643" s="79">
        <f>IF(RiskRegister[[#This Row],[Risk Status]]="Closed",RiskRegister[[#This Row],[Risk Close Date]],RiskRegister[[#This Row],[Risk Due Date]])</f>
        <v>0</v>
      </c>
      <c r="AI643" s="79">
        <f>IF(RiskRegister[[#This Row],[Risk-Change-Date]]=0,DATE(2030,1,1),RiskRegister[[#This Row],[Risk-Change-Date]])</f>
        <v>47484</v>
      </c>
      <c r="AJ643" s="22" t="str">
        <f>RiskRegister[[#This Row],[Inherent Impact Level]]&amp;"-"&amp;RiskRegister[[#This Row],[Inherent Likelihood Level]]</f>
        <v>-- Select Impact ----- Select Likelihood --</v>
      </c>
      <c r="AK643" s="22" t="str">
        <f>RiskRegister[[#This Row],[Residual Impact Level]]&amp;"-"&amp;RiskRegister[[#This Row],[Residual Likelihood Level]]</f>
        <v>-- Select Impact ----- Select Likelihood --</v>
      </c>
      <c r="AL643" s="22" t="str">
        <f t="shared" si="18"/>
        <v>Error</v>
      </c>
      <c r="AM643" s="22" t="str">
        <f>IF(RiskRegister[[#This Row],[Risk Status]]="Closed",RiskRegister[[#This Row],[Residual Impact Level]],RiskRegister[[#This Row],[Inherent Impact Level]])</f>
        <v>-- Select Impact --</v>
      </c>
      <c r="AN643" s="22" t="str">
        <f>IF(RiskRegister[[#This Row],[Risk Status]]="Closed",RiskRegister[[#This Row],[Residual Likelihood Level]],RiskRegister[[#This Row],[Inherent Likelihood Level]])</f>
        <v>-- Select Likelihood --</v>
      </c>
      <c r="AO643" s="22" t="str">
        <f>IF(RiskRegister[[#This Row],[Risk Status]]="Closed",RiskRegister[[#This Row],[Residual-I-L-Combo]],RiskRegister[[#This Row],[Inherent-I-L-Combo]])</f>
        <v>-- Select Impact ----- Select Likelihood --</v>
      </c>
      <c r="AP643" s="22" t="str">
        <f t="shared" si="19"/>
        <v>-- Error --</v>
      </c>
    </row>
    <row r="644" spans="1:42" s="18" customFormat="1" ht="64" x14ac:dyDescent="0.2">
      <c r="A644" s="18">
        <v>641</v>
      </c>
      <c r="G644" s="18" t="s">
        <v>87</v>
      </c>
      <c r="I644" s="18" t="s">
        <v>85</v>
      </c>
      <c r="L644" s="18" t="s">
        <v>112</v>
      </c>
      <c r="M644" s="19" t="str">
        <f>VLOOKUP(RiskRegister[[#This Row],[Inherent Impact Level]],'Rating factors'!$F$4:$G$9,2,FALSE)</f>
        <v>--- Error ---</v>
      </c>
      <c r="N644" s="18" t="s">
        <v>89</v>
      </c>
      <c r="O644" s="19" t="str">
        <f>VLOOKUP(RiskRegister[[#This Row],[Inherent Likelihood Level]],'Rating factors'!$F$16:$G$21,2,FALSE)</f>
        <v>--- Error ---</v>
      </c>
      <c r="P644" s="19" t="str">
        <f>IFERROR(VLOOKUP(RiskRegister[[#This Row],[Inherent Risk Rating]],'Rating factors'!$F$30:$G$44,2,FALSE),"-- Error --")</f>
        <v>-- Error --</v>
      </c>
      <c r="Q644" s="19" t="str">
        <f>IFERROR(RiskRegister[[#This Row],[Inherent Impact Rating]]*RiskRegister[[#This Row],[Inherent Likelihood Rating]],"-- Error --")</f>
        <v>-- Error --</v>
      </c>
      <c r="R644" s="18" t="s">
        <v>111</v>
      </c>
      <c r="T644" s="18" t="s">
        <v>112</v>
      </c>
      <c r="U644" s="19" t="str">
        <f>VLOOKUP(RiskRegister[[#This Row],[Residual Impact Level]],'Rating factors'!$F$4:$G$9,2,FALSE)</f>
        <v>--- Error ---</v>
      </c>
      <c r="V644" s="18" t="s">
        <v>89</v>
      </c>
      <c r="W644" s="19" t="str">
        <f>VLOOKUP(RiskRegister[[#This Row],[Residual Likelihood Level]],'Rating factors'!$F$16:$G$21,2,FALSE)</f>
        <v>--- Error ---</v>
      </c>
      <c r="X644" s="19" t="str">
        <f>IFERROR(VLOOKUP(RiskRegister[[#This Row],[Residual Risk Rating]],'Rating factors'!$F$30:$G$44,2,FALSE),"-- Error --")</f>
        <v>-- Error --</v>
      </c>
      <c r="Y644" s="19" t="str">
        <f>IFERROR(RiskRegister[[#This Row],[Residual Impact Rating]]*RiskRegister[[#This Row],[Residual Likelihood Rating]],"-- Error --")</f>
        <v>-- Error --</v>
      </c>
      <c r="Z644" s="18" t="s">
        <v>113</v>
      </c>
      <c r="AB644" s="61"/>
      <c r="AD644" s="22" t="str">
        <f ca="1">IF(ISBLANK(RiskRegister[[#This Row],[Risk Due Date]]), "Missing Risk Due Date", IF(RiskRegister[[#This Row],[Risk Due Date]] &lt; TODAY(), "Overdue", "Not Overdue"))</f>
        <v>Missing Risk Due Date</v>
      </c>
      <c r="AF644" s="22" t="str">
        <f>IF(ISBLANK(RiskRegister[[#This Row],[Risk Due Date]]), "Missing Risk Due Date", TEXT(RiskRegister[[#This Row],[Risk Due Date]], "YYYY-MM"))</f>
        <v>Missing Risk Due Date</v>
      </c>
      <c r="AG644" s="22" t="str">
        <f>IF(RiskRegister[[#This Row],[Created Date]]="","Created Date missing",(TEXT(RiskRegister[[#This Row],[Created Date]],"mmm") &amp; "-" &amp; YEAR(RiskRegister[[#This Row],[Created Date]])))</f>
        <v>Created Date missing</v>
      </c>
      <c r="AH644" s="79">
        <f>IF(RiskRegister[[#This Row],[Risk Status]]="Closed",RiskRegister[[#This Row],[Risk Close Date]],RiskRegister[[#This Row],[Risk Due Date]])</f>
        <v>0</v>
      </c>
      <c r="AI644" s="79">
        <f>IF(RiskRegister[[#This Row],[Risk-Change-Date]]=0,DATE(2030,1,1),RiskRegister[[#This Row],[Risk-Change-Date]])</f>
        <v>47484</v>
      </c>
      <c r="AJ644" s="22" t="str">
        <f>RiskRegister[[#This Row],[Inherent Impact Level]]&amp;"-"&amp;RiskRegister[[#This Row],[Inherent Likelihood Level]]</f>
        <v>-- Select Impact ----- Select Likelihood --</v>
      </c>
      <c r="AK644" s="22" t="str">
        <f>RiskRegister[[#This Row],[Residual Impact Level]]&amp;"-"&amp;RiskRegister[[#This Row],[Residual Likelihood Level]]</f>
        <v>-- Select Impact ----- Select Likelihood --</v>
      </c>
      <c r="AL644" s="22" t="str">
        <f t="shared" ref="AL644:AL707" si="20">IF(OR(R644="-- Select Risk Response --", Z644="-- Select Risk Status --"), "Error", IF(AND(Z644="Closed", R644="Mitigate"), "Yes", "No"))</f>
        <v>Error</v>
      </c>
      <c r="AM644" s="22" t="str">
        <f>IF(RiskRegister[[#This Row],[Risk Status]]="Closed",RiskRegister[[#This Row],[Residual Impact Level]],RiskRegister[[#This Row],[Inherent Impact Level]])</f>
        <v>-- Select Impact --</v>
      </c>
      <c r="AN644" s="22" t="str">
        <f>IF(RiskRegister[[#This Row],[Risk Status]]="Closed",RiskRegister[[#This Row],[Residual Likelihood Level]],RiskRegister[[#This Row],[Inherent Likelihood Level]])</f>
        <v>-- Select Likelihood --</v>
      </c>
      <c r="AO644" s="22" t="str">
        <f>IF(RiskRegister[[#This Row],[Risk Status]]="Closed",RiskRegister[[#This Row],[Residual-I-L-Combo]],RiskRegister[[#This Row],[Inherent-I-L-Combo]])</f>
        <v>-- Select Impact ----- Select Likelihood --</v>
      </c>
      <c r="AP644" s="22" t="str">
        <f t="shared" ref="AP644:AP707" si="21">IF(Z644="Closed", X644, P644)</f>
        <v>-- Error --</v>
      </c>
    </row>
    <row r="645" spans="1:42" s="18" customFormat="1" ht="64" x14ac:dyDescent="0.2">
      <c r="A645" s="18">
        <v>642</v>
      </c>
      <c r="G645" s="18" t="s">
        <v>87</v>
      </c>
      <c r="I645" s="18" t="s">
        <v>85</v>
      </c>
      <c r="L645" s="18" t="s">
        <v>112</v>
      </c>
      <c r="M645" s="19" t="str">
        <f>VLOOKUP(RiskRegister[[#This Row],[Inherent Impact Level]],'Rating factors'!$F$4:$G$9,2,FALSE)</f>
        <v>--- Error ---</v>
      </c>
      <c r="N645" s="18" t="s">
        <v>89</v>
      </c>
      <c r="O645" s="19" t="str">
        <f>VLOOKUP(RiskRegister[[#This Row],[Inherent Likelihood Level]],'Rating factors'!$F$16:$G$21,2,FALSE)</f>
        <v>--- Error ---</v>
      </c>
      <c r="P645" s="19" t="str">
        <f>IFERROR(VLOOKUP(RiskRegister[[#This Row],[Inherent Risk Rating]],'Rating factors'!$F$30:$G$44,2,FALSE),"-- Error --")</f>
        <v>-- Error --</v>
      </c>
      <c r="Q645" s="19" t="str">
        <f>IFERROR(RiskRegister[[#This Row],[Inherent Impact Rating]]*RiskRegister[[#This Row],[Inherent Likelihood Rating]],"-- Error --")</f>
        <v>-- Error --</v>
      </c>
      <c r="R645" s="18" t="s">
        <v>111</v>
      </c>
      <c r="T645" s="18" t="s">
        <v>112</v>
      </c>
      <c r="U645" s="19" t="str">
        <f>VLOOKUP(RiskRegister[[#This Row],[Residual Impact Level]],'Rating factors'!$F$4:$G$9,2,FALSE)</f>
        <v>--- Error ---</v>
      </c>
      <c r="V645" s="18" t="s">
        <v>89</v>
      </c>
      <c r="W645" s="19" t="str">
        <f>VLOOKUP(RiskRegister[[#This Row],[Residual Likelihood Level]],'Rating factors'!$F$16:$G$21,2,FALSE)</f>
        <v>--- Error ---</v>
      </c>
      <c r="X645" s="19" t="str">
        <f>IFERROR(VLOOKUP(RiskRegister[[#This Row],[Residual Risk Rating]],'Rating factors'!$F$30:$G$44,2,FALSE),"-- Error --")</f>
        <v>-- Error --</v>
      </c>
      <c r="Y645" s="19" t="str">
        <f>IFERROR(RiskRegister[[#This Row],[Residual Impact Rating]]*RiskRegister[[#This Row],[Residual Likelihood Rating]],"-- Error --")</f>
        <v>-- Error --</v>
      </c>
      <c r="Z645" s="18" t="s">
        <v>113</v>
      </c>
      <c r="AB645" s="61"/>
      <c r="AD645" s="22" t="str">
        <f ca="1">IF(ISBLANK(RiskRegister[[#This Row],[Risk Due Date]]), "Missing Risk Due Date", IF(RiskRegister[[#This Row],[Risk Due Date]] &lt; TODAY(), "Overdue", "Not Overdue"))</f>
        <v>Missing Risk Due Date</v>
      </c>
      <c r="AF645" s="22" t="str">
        <f>IF(ISBLANK(RiskRegister[[#This Row],[Risk Due Date]]), "Missing Risk Due Date", TEXT(RiskRegister[[#This Row],[Risk Due Date]], "YYYY-MM"))</f>
        <v>Missing Risk Due Date</v>
      </c>
      <c r="AG645" s="22" t="str">
        <f>IF(RiskRegister[[#This Row],[Created Date]]="","Created Date missing",(TEXT(RiskRegister[[#This Row],[Created Date]],"mmm") &amp; "-" &amp; YEAR(RiskRegister[[#This Row],[Created Date]])))</f>
        <v>Created Date missing</v>
      </c>
      <c r="AH645" s="79">
        <f>IF(RiskRegister[[#This Row],[Risk Status]]="Closed",RiskRegister[[#This Row],[Risk Close Date]],RiskRegister[[#This Row],[Risk Due Date]])</f>
        <v>0</v>
      </c>
      <c r="AI645" s="79">
        <f>IF(RiskRegister[[#This Row],[Risk-Change-Date]]=0,DATE(2030,1,1),RiskRegister[[#This Row],[Risk-Change-Date]])</f>
        <v>47484</v>
      </c>
      <c r="AJ645" s="22" t="str">
        <f>RiskRegister[[#This Row],[Inherent Impact Level]]&amp;"-"&amp;RiskRegister[[#This Row],[Inherent Likelihood Level]]</f>
        <v>-- Select Impact ----- Select Likelihood --</v>
      </c>
      <c r="AK645" s="22" t="str">
        <f>RiskRegister[[#This Row],[Residual Impact Level]]&amp;"-"&amp;RiskRegister[[#This Row],[Residual Likelihood Level]]</f>
        <v>-- Select Impact ----- Select Likelihood --</v>
      </c>
      <c r="AL645" s="22" t="str">
        <f t="shared" si="20"/>
        <v>Error</v>
      </c>
      <c r="AM645" s="22" t="str">
        <f>IF(RiskRegister[[#This Row],[Risk Status]]="Closed",RiskRegister[[#This Row],[Residual Impact Level]],RiskRegister[[#This Row],[Inherent Impact Level]])</f>
        <v>-- Select Impact --</v>
      </c>
      <c r="AN645" s="22" t="str">
        <f>IF(RiskRegister[[#This Row],[Risk Status]]="Closed",RiskRegister[[#This Row],[Residual Likelihood Level]],RiskRegister[[#This Row],[Inherent Likelihood Level]])</f>
        <v>-- Select Likelihood --</v>
      </c>
      <c r="AO645" s="22" t="str">
        <f>IF(RiskRegister[[#This Row],[Risk Status]]="Closed",RiskRegister[[#This Row],[Residual-I-L-Combo]],RiskRegister[[#This Row],[Inherent-I-L-Combo]])</f>
        <v>-- Select Impact ----- Select Likelihood --</v>
      </c>
      <c r="AP645" s="22" t="str">
        <f t="shared" si="21"/>
        <v>-- Error --</v>
      </c>
    </row>
    <row r="646" spans="1:42" s="18" customFormat="1" ht="64" x14ac:dyDescent="0.2">
      <c r="A646" s="18">
        <v>643</v>
      </c>
      <c r="G646" s="18" t="s">
        <v>87</v>
      </c>
      <c r="I646" s="18" t="s">
        <v>85</v>
      </c>
      <c r="L646" s="18" t="s">
        <v>112</v>
      </c>
      <c r="M646" s="19" t="str">
        <f>VLOOKUP(RiskRegister[[#This Row],[Inherent Impact Level]],'Rating factors'!$F$4:$G$9,2,FALSE)</f>
        <v>--- Error ---</v>
      </c>
      <c r="N646" s="18" t="s">
        <v>89</v>
      </c>
      <c r="O646" s="19" t="str">
        <f>VLOOKUP(RiskRegister[[#This Row],[Inherent Likelihood Level]],'Rating factors'!$F$16:$G$21,2,FALSE)</f>
        <v>--- Error ---</v>
      </c>
      <c r="P646" s="19" t="str">
        <f>IFERROR(VLOOKUP(RiskRegister[[#This Row],[Inherent Risk Rating]],'Rating factors'!$F$30:$G$44,2,FALSE),"-- Error --")</f>
        <v>-- Error --</v>
      </c>
      <c r="Q646" s="19" t="str">
        <f>IFERROR(RiskRegister[[#This Row],[Inherent Impact Rating]]*RiskRegister[[#This Row],[Inherent Likelihood Rating]],"-- Error --")</f>
        <v>-- Error --</v>
      </c>
      <c r="R646" s="18" t="s">
        <v>111</v>
      </c>
      <c r="T646" s="18" t="s">
        <v>112</v>
      </c>
      <c r="U646" s="19" t="str">
        <f>VLOOKUP(RiskRegister[[#This Row],[Residual Impact Level]],'Rating factors'!$F$4:$G$9,2,FALSE)</f>
        <v>--- Error ---</v>
      </c>
      <c r="V646" s="18" t="s">
        <v>89</v>
      </c>
      <c r="W646" s="19" t="str">
        <f>VLOOKUP(RiskRegister[[#This Row],[Residual Likelihood Level]],'Rating factors'!$F$16:$G$21,2,FALSE)</f>
        <v>--- Error ---</v>
      </c>
      <c r="X646" s="19" t="str">
        <f>IFERROR(VLOOKUP(RiskRegister[[#This Row],[Residual Risk Rating]],'Rating factors'!$F$30:$G$44,2,FALSE),"-- Error --")</f>
        <v>-- Error --</v>
      </c>
      <c r="Y646" s="19" t="str">
        <f>IFERROR(RiskRegister[[#This Row],[Residual Impact Rating]]*RiskRegister[[#This Row],[Residual Likelihood Rating]],"-- Error --")</f>
        <v>-- Error --</v>
      </c>
      <c r="Z646" s="18" t="s">
        <v>113</v>
      </c>
      <c r="AB646" s="61"/>
      <c r="AD646" s="22" t="str">
        <f ca="1">IF(ISBLANK(RiskRegister[[#This Row],[Risk Due Date]]), "Missing Risk Due Date", IF(RiskRegister[[#This Row],[Risk Due Date]] &lt; TODAY(), "Overdue", "Not Overdue"))</f>
        <v>Missing Risk Due Date</v>
      </c>
      <c r="AF646" s="22" t="str">
        <f>IF(ISBLANK(RiskRegister[[#This Row],[Risk Due Date]]), "Missing Risk Due Date", TEXT(RiskRegister[[#This Row],[Risk Due Date]], "YYYY-MM"))</f>
        <v>Missing Risk Due Date</v>
      </c>
      <c r="AG646" s="22" t="str">
        <f>IF(RiskRegister[[#This Row],[Created Date]]="","Created Date missing",(TEXT(RiskRegister[[#This Row],[Created Date]],"mmm") &amp; "-" &amp; YEAR(RiskRegister[[#This Row],[Created Date]])))</f>
        <v>Created Date missing</v>
      </c>
      <c r="AH646" s="79">
        <f>IF(RiskRegister[[#This Row],[Risk Status]]="Closed",RiskRegister[[#This Row],[Risk Close Date]],RiskRegister[[#This Row],[Risk Due Date]])</f>
        <v>0</v>
      </c>
      <c r="AI646" s="79">
        <f>IF(RiskRegister[[#This Row],[Risk-Change-Date]]=0,DATE(2030,1,1),RiskRegister[[#This Row],[Risk-Change-Date]])</f>
        <v>47484</v>
      </c>
      <c r="AJ646" s="22" t="str">
        <f>RiskRegister[[#This Row],[Inherent Impact Level]]&amp;"-"&amp;RiskRegister[[#This Row],[Inherent Likelihood Level]]</f>
        <v>-- Select Impact ----- Select Likelihood --</v>
      </c>
      <c r="AK646" s="22" t="str">
        <f>RiskRegister[[#This Row],[Residual Impact Level]]&amp;"-"&amp;RiskRegister[[#This Row],[Residual Likelihood Level]]</f>
        <v>-- Select Impact ----- Select Likelihood --</v>
      </c>
      <c r="AL646" s="22" t="str">
        <f t="shared" si="20"/>
        <v>Error</v>
      </c>
      <c r="AM646" s="22" t="str">
        <f>IF(RiskRegister[[#This Row],[Risk Status]]="Closed",RiskRegister[[#This Row],[Residual Impact Level]],RiskRegister[[#This Row],[Inherent Impact Level]])</f>
        <v>-- Select Impact --</v>
      </c>
      <c r="AN646" s="22" t="str">
        <f>IF(RiskRegister[[#This Row],[Risk Status]]="Closed",RiskRegister[[#This Row],[Residual Likelihood Level]],RiskRegister[[#This Row],[Inherent Likelihood Level]])</f>
        <v>-- Select Likelihood --</v>
      </c>
      <c r="AO646" s="22" t="str">
        <f>IF(RiskRegister[[#This Row],[Risk Status]]="Closed",RiskRegister[[#This Row],[Residual-I-L-Combo]],RiskRegister[[#This Row],[Inherent-I-L-Combo]])</f>
        <v>-- Select Impact ----- Select Likelihood --</v>
      </c>
      <c r="AP646" s="22" t="str">
        <f t="shared" si="21"/>
        <v>-- Error --</v>
      </c>
    </row>
    <row r="647" spans="1:42" s="18" customFormat="1" ht="64" x14ac:dyDescent="0.2">
      <c r="A647" s="18">
        <v>644</v>
      </c>
      <c r="G647" s="18" t="s">
        <v>87</v>
      </c>
      <c r="I647" s="18" t="s">
        <v>85</v>
      </c>
      <c r="L647" s="18" t="s">
        <v>112</v>
      </c>
      <c r="M647" s="19" t="str">
        <f>VLOOKUP(RiskRegister[[#This Row],[Inherent Impact Level]],'Rating factors'!$F$4:$G$9,2,FALSE)</f>
        <v>--- Error ---</v>
      </c>
      <c r="N647" s="18" t="s">
        <v>89</v>
      </c>
      <c r="O647" s="19" t="str">
        <f>VLOOKUP(RiskRegister[[#This Row],[Inherent Likelihood Level]],'Rating factors'!$F$16:$G$21,2,FALSE)</f>
        <v>--- Error ---</v>
      </c>
      <c r="P647" s="19" t="str">
        <f>IFERROR(VLOOKUP(RiskRegister[[#This Row],[Inherent Risk Rating]],'Rating factors'!$F$30:$G$44,2,FALSE),"-- Error --")</f>
        <v>-- Error --</v>
      </c>
      <c r="Q647" s="19" t="str">
        <f>IFERROR(RiskRegister[[#This Row],[Inherent Impact Rating]]*RiskRegister[[#This Row],[Inherent Likelihood Rating]],"-- Error --")</f>
        <v>-- Error --</v>
      </c>
      <c r="R647" s="18" t="s">
        <v>111</v>
      </c>
      <c r="T647" s="18" t="s">
        <v>112</v>
      </c>
      <c r="U647" s="19" t="str">
        <f>VLOOKUP(RiskRegister[[#This Row],[Residual Impact Level]],'Rating factors'!$F$4:$G$9,2,FALSE)</f>
        <v>--- Error ---</v>
      </c>
      <c r="V647" s="18" t="s">
        <v>89</v>
      </c>
      <c r="W647" s="19" t="str">
        <f>VLOOKUP(RiskRegister[[#This Row],[Residual Likelihood Level]],'Rating factors'!$F$16:$G$21,2,FALSE)</f>
        <v>--- Error ---</v>
      </c>
      <c r="X647" s="19" t="str">
        <f>IFERROR(VLOOKUP(RiskRegister[[#This Row],[Residual Risk Rating]],'Rating factors'!$F$30:$G$44,2,FALSE),"-- Error --")</f>
        <v>-- Error --</v>
      </c>
      <c r="Y647" s="19" t="str">
        <f>IFERROR(RiskRegister[[#This Row],[Residual Impact Rating]]*RiskRegister[[#This Row],[Residual Likelihood Rating]],"-- Error --")</f>
        <v>-- Error --</v>
      </c>
      <c r="Z647" s="18" t="s">
        <v>113</v>
      </c>
      <c r="AB647" s="61"/>
      <c r="AD647" s="22" t="str">
        <f ca="1">IF(ISBLANK(RiskRegister[[#This Row],[Risk Due Date]]), "Missing Risk Due Date", IF(RiskRegister[[#This Row],[Risk Due Date]] &lt; TODAY(), "Overdue", "Not Overdue"))</f>
        <v>Missing Risk Due Date</v>
      </c>
      <c r="AF647" s="22" t="str">
        <f>IF(ISBLANK(RiskRegister[[#This Row],[Risk Due Date]]), "Missing Risk Due Date", TEXT(RiskRegister[[#This Row],[Risk Due Date]], "YYYY-MM"))</f>
        <v>Missing Risk Due Date</v>
      </c>
      <c r="AG647" s="22" t="str">
        <f>IF(RiskRegister[[#This Row],[Created Date]]="","Created Date missing",(TEXT(RiskRegister[[#This Row],[Created Date]],"mmm") &amp; "-" &amp; YEAR(RiskRegister[[#This Row],[Created Date]])))</f>
        <v>Created Date missing</v>
      </c>
      <c r="AH647" s="79">
        <f>IF(RiskRegister[[#This Row],[Risk Status]]="Closed",RiskRegister[[#This Row],[Risk Close Date]],RiskRegister[[#This Row],[Risk Due Date]])</f>
        <v>0</v>
      </c>
      <c r="AI647" s="79">
        <f>IF(RiskRegister[[#This Row],[Risk-Change-Date]]=0,DATE(2030,1,1),RiskRegister[[#This Row],[Risk-Change-Date]])</f>
        <v>47484</v>
      </c>
      <c r="AJ647" s="22" t="str">
        <f>RiskRegister[[#This Row],[Inherent Impact Level]]&amp;"-"&amp;RiskRegister[[#This Row],[Inherent Likelihood Level]]</f>
        <v>-- Select Impact ----- Select Likelihood --</v>
      </c>
      <c r="AK647" s="22" t="str">
        <f>RiskRegister[[#This Row],[Residual Impact Level]]&amp;"-"&amp;RiskRegister[[#This Row],[Residual Likelihood Level]]</f>
        <v>-- Select Impact ----- Select Likelihood --</v>
      </c>
      <c r="AL647" s="22" t="str">
        <f t="shared" si="20"/>
        <v>Error</v>
      </c>
      <c r="AM647" s="22" t="str">
        <f>IF(RiskRegister[[#This Row],[Risk Status]]="Closed",RiskRegister[[#This Row],[Residual Impact Level]],RiskRegister[[#This Row],[Inherent Impact Level]])</f>
        <v>-- Select Impact --</v>
      </c>
      <c r="AN647" s="22" t="str">
        <f>IF(RiskRegister[[#This Row],[Risk Status]]="Closed",RiskRegister[[#This Row],[Residual Likelihood Level]],RiskRegister[[#This Row],[Inherent Likelihood Level]])</f>
        <v>-- Select Likelihood --</v>
      </c>
      <c r="AO647" s="22" t="str">
        <f>IF(RiskRegister[[#This Row],[Risk Status]]="Closed",RiskRegister[[#This Row],[Residual-I-L-Combo]],RiskRegister[[#This Row],[Inherent-I-L-Combo]])</f>
        <v>-- Select Impact ----- Select Likelihood --</v>
      </c>
      <c r="AP647" s="22" t="str">
        <f t="shared" si="21"/>
        <v>-- Error --</v>
      </c>
    </row>
    <row r="648" spans="1:42" s="18" customFormat="1" ht="64" x14ac:dyDescent="0.2">
      <c r="A648" s="18">
        <v>645</v>
      </c>
      <c r="G648" s="18" t="s">
        <v>87</v>
      </c>
      <c r="I648" s="18" t="s">
        <v>85</v>
      </c>
      <c r="L648" s="18" t="s">
        <v>112</v>
      </c>
      <c r="M648" s="19" t="str">
        <f>VLOOKUP(RiskRegister[[#This Row],[Inherent Impact Level]],'Rating factors'!$F$4:$G$9,2,FALSE)</f>
        <v>--- Error ---</v>
      </c>
      <c r="N648" s="18" t="s">
        <v>89</v>
      </c>
      <c r="O648" s="19" t="str">
        <f>VLOOKUP(RiskRegister[[#This Row],[Inherent Likelihood Level]],'Rating factors'!$F$16:$G$21,2,FALSE)</f>
        <v>--- Error ---</v>
      </c>
      <c r="P648" s="19" t="str">
        <f>IFERROR(VLOOKUP(RiskRegister[[#This Row],[Inherent Risk Rating]],'Rating factors'!$F$30:$G$44,2,FALSE),"-- Error --")</f>
        <v>-- Error --</v>
      </c>
      <c r="Q648" s="19" t="str">
        <f>IFERROR(RiskRegister[[#This Row],[Inherent Impact Rating]]*RiskRegister[[#This Row],[Inherent Likelihood Rating]],"-- Error --")</f>
        <v>-- Error --</v>
      </c>
      <c r="R648" s="18" t="s">
        <v>111</v>
      </c>
      <c r="T648" s="18" t="s">
        <v>112</v>
      </c>
      <c r="U648" s="19" t="str">
        <f>VLOOKUP(RiskRegister[[#This Row],[Residual Impact Level]],'Rating factors'!$F$4:$G$9,2,FALSE)</f>
        <v>--- Error ---</v>
      </c>
      <c r="V648" s="18" t="s">
        <v>89</v>
      </c>
      <c r="W648" s="19" t="str">
        <f>VLOOKUP(RiskRegister[[#This Row],[Residual Likelihood Level]],'Rating factors'!$F$16:$G$21,2,FALSE)</f>
        <v>--- Error ---</v>
      </c>
      <c r="X648" s="19" t="str">
        <f>IFERROR(VLOOKUP(RiskRegister[[#This Row],[Residual Risk Rating]],'Rating factors'!$F$30:$G$44,2,FALSE),"-- Error --")</f>
        <v>-- Error --</v>
      </c>
      <c r="Y648" s="19" t="str">
        <f>IFERROR(RiskRegister[[#This Row],[Residual Impact Rating]]*RiskRegister[[#This Row],[Residual Likelihood Rating]],"-- Error --")</f>
        <v>-- Error --</v>
      </c>
      <c r="Z648" s="18" t="s">
        <v>113</v>
      </c>
      <c r="AB648" s="61"/>
      <c r="AD648" s="22" t="str">
        <f ca="1">IF(ISBLANK(RiskRegister[[#This Row],[Risk Due Date]]), "Missing Risk Due Date", IF(RiskRegister[[#This Row],[Risk Due Date]] &lt; TODAY(), "Overdue", "Not Overdue"))</f>
        <v>Missing Risk Due Date</v>
      </c>
      <c r="AF648" s="22" t="str">
        <f>IF(ISBLANK(RiskRegister[[#This Row],[Risk Due Date]]), "Missing Risk Due Date", TEXT(RiskRegister[[#This Row],[Risk Due Date]], "YYYY-MM"))</f>
        <v>Missing Risk Due Date</v>
      </c>
      <c r="AG648" s="22" t="str">
        <f>IF(RiskRegister[[#This Row],[Created Date]]="","Created Date missing",(TEXT(RiskRegister[[#This Row],[Created Date]],"mmm") &amp; "-" &amp; YEAR(RiskRegister[[#This Row],[Created Date]])))</f>
        <v>Created Date missing</v>
      </c>
      <c r="AH648" s="79">
        <f>IF(RiskRegister[[#This Row],[Risk Status]]="Closed",RiskRegister[[#This Row],[Risk Close Date]],RiskRegister[[#This Row],[Risk Due Date]])</f>
        <v>0</v>
      </c>
      <c r="AI648" s="79">
        <f>IF(RiskRegister[[#This Row],[Risk-Change-Date]]=0,DATE(2030,1,1),RiskRegister[[#This Row],[Risk-Change-Date]])</f>
        <v>47484</v>
      </c>
      <c r="AJ648" s="22" t="str">
        <f>RiskRegister[[#This Row],[Inherent Impact Level]]&amp;"-"&amp;RiskRegister[[#This Row],[Inherent Likelihood Level]]</f>
        <v>-- Select Impact ----- Select Likelihood --</v>
      </c>
      <c r="AK648" s="22" t="str">
        <f>RiskRegister[[#This Row],[Residual Impact Level]]&amp;"-"&amp;RiskRegister[[#This Row],[Residual Likelihood Level]]</f>
        <v>-- Select Impact ----- Select Likelihood --</v>
      </c>
      <c r="AL648" s="22" t="str">
        <f t="shared" si="20"/>
        <v>Error</v>
      </c>
      <c r="AM648" s="22" t="str">
        <f>IF(RiskRegister[[#This Row],[Risk Status]]="Closed",RiskRegister[[#This Row],[Residual Impact Level]],RiskRegister[[#This Row],[Inherent Impact Level]])</f>
        <v>-- Select Impact --</v>
      </c>
      <c r="AN648" s="22" t="str">
        <f>IF(RiskRegister[[#This Row],[Risk Status]]="Closed",RiskRegister[[#This Row],[Residual Likelihood Level]],RiskRegister[[#This Row],[Inherent Likelihood Level]])</f>
        <v>-- Select Likelihood --</v>
      </c>
      <c r="AO648" s="22" t="str">
        <f>IF(RiskRegister[[#This Row],[Risk Status]]="Closed",RiskRegister[[#This Row],[Residual-I-L-Combo]],RiskRegister[[#This Row],[Inherent-I-L-Combo]])</f>
        <v>-- Select Impact ----- Select Likelihood --</v>
      </c>
      <c r="AP648" s="22" t="str">
        <f t="shared" si="21"/>
        <v>-- Error --</v>
      </c>
    </row>
    <row r="649" spans="1:42" s="18" customFormat="1" ht="64" x14ac:dyDescent="0.2">
      <c r="A649" s="18">
        <v>646</v>
      </c>
      <c r="G649" s="18" t="s">
        <v>87</v>
      </c>
      <c r="I649" s="18" t="s">
        <v>85</v>
      </c>
      <c r="L649" s="18" t="s">
        <v>112</v>
      </c>
      <c r="M649" s="19" t="str">
        <f>VLOOKUP(RiskRegister[[#This Row],[Inherent Impact Level]],'Rating factors'!$F$4:$G$9,2,FALSE)</f>
        <v>--- Error ---</v>
      </c>
      <c r="N649" s="18" t="s">
        <v>89</v>
      </c>
      <c r="O649" s="19" t="str">
        <f>VLOOKUP(RiskRegister[[#This Row],[Inherent Likelihood Level]],'Rating factors'!$F$16:$G$21,2,FALSE)</f>
        <v>--- Error ---</v>
      </c>
      <c r="P649" s="19" t="str">
        <f>IFERROR(VLOOKUP(RiskRegister[[#This Row],[Inherent Risk Rating]],'Rating factors'!$F$30:$G$44,2,FALSE),"-- Error --")</f>
        <v>-- Error --</v>
      </c>
      <c r="Q649" s="19" t="str">
        <f>IFERROR(RiskRegister[[#This Row],[Inherent Impact Rating]]*RiskRegister[[#This Row],[Inherent Likelihood Rating]],"-- Error --")</f>
        <v>-- Error --</v>
      </c>
      <c r="R649" s="18" t="s">
        <v>111</v>
      </c>
      <c r="T649" s="18" t="s">
        <v>112</v>
      </c>
      <c r="U649" s="19" t="str">
        <f>VLOOKUP(RiskRegister[[#This Row],[Residual Impact Level]],'Rating factors'!$F$4:$G$9,2,FALSE)</f>
        <v>--- Error ---</v>
      </c>
      <c r="V649" s="18" t="s">
        <v>89</v>
      </c>
      <c r="W649" s="19" t="str">
        <f>VLOOKUP(RiskRegister[[#This Row],[Residual Likelihood Level]],'Rating factors'!$F$16:$G$21,2,FALSE)</f>
        <v>--- Error ---</v>
      </c>
      <c r="X649" s="19" t="str">
        <f>IFERROR(VLOOKUP(RiskRegister[[#This Row],[Residual Risk Rating]],'Rating factors'!$F$30:$G$44,2,FALSE),"-- Error --")</f>
        <v>-- Error --</v>
      </c>
      <c r="Y649" s="19" t="str">
        <f>IFERROR(RiskRegister[[#This Row],[Residual Impact Rating]]*RiskRegister[[#This Row],[Residual Likelihood Rating]],"-- Error --")</f>
        <v>-- Error --</v>
      </c>
      <c r="Z649" s="18" t="s">
        <v>113</v>
      </c>
      <c r="AB649" s="61"/>
      <c r="AD649" s="22" t="str">
        <f ca="1">IF(ISBLANK(RiskRegister[[#This Row],[Risk Due Date]]), "Missing Risk Due Date", IF(RiskRegister[[#This Row],[Risk Due Date]] &lt; TODAY(), "Overdue", "Not Overdue"))</f>
        <v>Missing Risk Due Date</v>
      </c>
      <c r="AF649" s="22" t="str">
        <f>IF(ISBLANK(RiskRegister[[#This Row],[Risk Due Date]]), "Missing Risk Due Date", TEXT(RiskRegister[[#This Row],[Risk Due Date]], "YYYY-MM"))</f>
        <v>Missing Risk Due Date</v>
      </c>
      <c r="AG649" s="22" t="str">
        <f>IF(RiskRegister[[#This Row],[Created Date]]="","Created Date missing",(TEXT(RiskRegister[[#This Row],[Created Date]],"mmm") &amp; "-" &amp; YEAR(RiskRegister[[#This Row],[Created Date]])))</f>
        <v>Created Date missing</v>
      </c>
      <c r="AH649" s="79">
        <f>IF(RiskRegister[[#This Row],[Risk Status]]="Closed",RiskRegister[[#This Row],[Risk Close Date]],RiskRegister[[#This Row],[Risk Due Date]])</f>
        <v>0</v>
      </c>
      <c r="AI649" s="79">
        <f>IF(RiskRegister[[#This Row],[Risk-Change-Date]]=0,DATE(2030,1,1),RiskRegister[[#This Row],[Risk-Change-Date]])</f>
        <v>47484</v>
      </c>
      <c r="AJ649" s="22" t="str">
        <f>RiskRegister[[#This Row],[Inherent Impact Level]]&amp;"-"&amp;RiskRegister[[#This Row],[Inherent Likelihood Level]]</f>
        <v>-- Select Impact ----- Select Likelihood --</v>
      </c>
      <c r="AK649" s="22" t="str">
        <f>RiskRegister[[#This Row],[Residual Impact Level]]&amp;"-"&amp;RiskRegister[[#This Row],[Residual Likelihood Level]]</f>
        <v>-- Select Impact ----- Select Likelihood --</v>
      </c>
      <c r="AL649" s="22" t="str">
        <f t="shared" si="20"/>
        <v>Error</v>
      </c>
      <c r="AM649" s="22" t="str">
        <f>IF(RiskRegister[[#This Row],[Risk Status]]="Closed",RiskRegister[[#This Row],[Residual Impact Level]],RiskRegister[[#This Row],[Inherent Impact Level]])</f>
        <v>-- Select Impact --</v>
      </c>
      <c r="AN649" s="22" t="str">
        <f>IF(RiskRegister[[#This Row],[Risk Status]]="Closed",RiskRegister[[#This Row],[Residual Likelihood Level]],RiskRegister[[#This Row],[Inherent Likelihood Level]])</f>
        <v>-- Select Likelihood --</v>
      </c>
      <c r="AO649" s="22" t="str">
        <f>IF(RiskRegister[[#This Row],[Risk Status]]="Closed",RiskRegister[[#This Row],[Residual-I-L-Combo]],RiskRegister[[#This Row],[Inherent-I-L-Combo]])</f>
        <v>-- Select Impact ----- Select Likelihood --</v>
      </c>
      <c r="AP649" s="22" t="str">
        <f t="shared" si="21"/>
        <v>-- Error --</v>
      </c>
    </row>
    <row r="650" spans="1:42" s="18" customFormat="1" ht="64" x14ac:dyDescent="0.2">
      <c r="A650" s="18">
        <v>647</v>
      </c>
      <c r="G650" s="18" t="s">
        <v>87</v>
      </c>
      <c r="I650" s="18" t="s">
        <v>85</v>
      </c>
      <c r="L650" s="18" t="s">
        <v>112</v>
      </c>
      <c r="M650" s="19" t="str">
        <f>VLOOKUP(RiskRegister[[#This Row],[Inherent Impact Level]],'Rating factors'!$F$4:$G$9,2,FALSE)</f>
        <v>--- Error ---</v>
      </c>
      <c r="N650" s="18" t="s">
        <v>89</v>
      </c>
      <c r="O650" s="19" t="str">
        <f>VLOOKUP(RiskRegister[[#This Row],[Inherent Likelihood Level]],'Rating factors'!$F$16:$G$21,2,FALSE)</f>
        <v>--- Error ---</v>
      </c>
      <c r="P650" s="19" t="str">
        <f>IFERROR(VLOOKUP(RiskRegister[[#This Row],[Inherent Risk Rating]],'Rating factors'!$F$30:$G$44,2,FALSE),"-- Error --")</f>
        <v>-- Error --</v>
      </c>
      <c r="Q650" s="19" t="str">
        <f>IFERROR(RiskRegister[[#This Row],[Inherent Impact Rating]]*RiskRegister[[#This Row],[Inherent Likelihood Rating]],"-- Error --")</f>
        <v>-- Error --</v>
      </c>
      <c r="R650" s="18" t="s">
        <v>111</v>
      </c>
      <c r="T650" s="18" t="s">
        <v>112</v>
      </c>
      <c r="U650" s="19" t="str">
        <f>VLOOKUP(RiskRegister[[#This Row],[Residual Impact Level]],'Rating factors'!$F$4:$G$9,2,FALSE)</f>
        <v>--- Error ---</v>
      </c>
      <c r="V650" s="18" t="s">
        <v>89</v>
      </c>
      <c r="W650" s="19" t="str">
        <f>VLOOKUP(RiskRegister[[#This Row],[Residual Likelihood Level]],'Rating factors'!$F$16:$G$21,2,FALSE)</f>
        <v>--- Error ---</v>
      </c>
      <c r="X650" s="19" t="str">
        <f>IFERROR(VLOOKUP(RiskRegister[[#This Row],[Residual Risk Rating]],'Rating factors'!$F$30:$G$44,2,FALSE),"-- Error --")</f>
        <v>-- Error --</v>
      </c>
      <c r="Y650" s="19" t="str">
        <f>IFERROR(RiskRegister[[#This Row],[Residual Impact Rating]]*RiskRegister[[#This Row],[Residual Likelihood Rating]],"-- Error --")</f>
        <v>-- Error --</v>
      </c>
      <c r="Z650" s="18" t="s">
        <v>113</v>
      </c>
      <c r="AB650" s="61"/>
      <c r="AD650" s="22" t="str">
        <f ca="1">IF(ISBLANK(RiskRegister[[#This Row],[Risk Due Date]]), "Missing Risk Due Date", IF(RiskRegister[[#This Row],[Risk Due Date]] &lt; TODAY(), "Overdue", "Not Overdue"))</f>
        <v>Missing Risk Due Date</v>
      </c>
      <c r="AF650" s="22" t="str">
        <f>IF(ISBLANK(RiskRegister[[#This Row],[Risk Due Date]]), "Missing Risk Due Date", TEXT(RiskRegister[[#This Row],[Risk Due Date]], "YYYY-MM"))</f>
        <v>Missing Risk Due Date</v>
      </c>
      <c r="AG650" s="22" t="str">
        <f>IF(RiskRegister[[#This Row],[Created Date]]="","Created Date missing",(TEXT(RiskRegister[[#This Row],[Created Date]],"mmm") &amp; "-" &amp; YEAR(RiskRegister[[#This Row],[Created Date]])))</f>
        <v>Created Date missing</v>
      </c>
      <c r="AH650" s="79">
        <f>IF(RiskRegister[[#This Row],[Risk Status]]="Closed",RiskRegister[[#This Row],[Risk Close Date]],RiskRegister[[#This Row],[Risk Due Date]])</f>
        <v>0</v>
      </c>
      <c r="AI650" s="79">
        <f>IF(RiskRegister[[#This Row],[Risk-Change-Date]]=0,DATE(2030,1,1),RiskRegister[[#This Row],[Risk-Change-Date]])</f>
        <v>47484</v>
      </c>
      <c r="AJ650" s="22" t="str">
        <f>RiskRegister[[#This Row],[Inherent Impact Level]]&amp;"-"&amp;RiskRegister[[#This Row],[Inherent Likelihood Level]]</f>
        <v>-- Select Impact ----- Select Likelihood --</v>
      </c>
      <c r="AK650" s="22" t="str">
        <f>RiskRegister[[#This Row],[Residual Impact Level]]&amp;"-"&amp;RiskRegister[[#This Row],[Residual Likelihood Level]]</f>
        <v>-- Select Impact ----- Select Likelihood --</v>
      </c>
      <c r="AL650" s="22" t="str">
        <f t="shared" si="20"/>
        <v>Error</v>
      </c>
      <c r="AM650" s="22" t="str">
        <f>IF(RiskRegister[[#This Row],[Risk Status]]="Closed",RiskRegister[[#This Row],[Residual Impact Level]],RiskRegister[[#This Row],[Inherent Impact Level]])</f>
        <v>-- Select Impact --</v>
      </c>
      <c r="AN650" s="22" t="str">
        <f>IF(RiskRegister[[#This Row],[Risk Status]]="Closed",RiskRegister[[#This Row],[Residual Likelihood Level]],RiskRegister[[#This Row],[Inherent Likelihood Level]])</f>
        <v>-- Select Likelihood --</v>
      </c>
      <c r="AO650" s="22" t="str">
        <f>IF(RiskRegister[[#This Row],[Risk Status]]="Closed",RiskRegister[[#This Row],[Residual-I-L-Combo]],RiskRegister[[#This Row],[Inherent-I-L-Combo]])</f>
        <v>-- Select Impact ----- Select Likelihood --</v>
      </c>
      <c r="AP650" s="22" t="str">
        <f t="shared" si="21"/>
        <v>-- Error --</v>
      </c>
    </row>
    <row r="651" spans="1:42" s="18" customFormat="1" ht="64" x14ac:dyDescent="0.2">
      <c r="A651" s="18">
        <v>648</v>
      </c>
      <c r="G651" s="18" t="s">
        <v>87</v>
      </c>
      <c r="I651" s="18" t="s">
        <v>85</v>
      </c>
      <c r="L651" s="18" t="s">
        <v>112</v>
      </c>
      <c r="M651" s="19" t="str">
        <f>VLOOKUP(RiskRegister[[#This Row],[Inherent Impact Level]],'Rating factors'!$F$4:$G$9,2,FALSE)</f>
        <v>--- Error ---</v>
      </c>
      <c r="N651" s="18" t="s">
        <v>89</v>
      </c>
      <c r="O651" s="19" t="str">
        <f>VLOOKUP(RiskRegister[[#This Row],[Inherent Likelihood Level]],'Rating factors'!$F$16:$G$21,2,FALSE)</f>
        <v>--- Error ---</v>
      </c>
      <c r="P651" s="19" t="str">
        <f>IFERROR(VLOOKUP(RiskRegister[[#This Row],[Inherent Risk Rating]],'Rating factors'!$F$30:$G$44,2,FALSE),"-- Error --")</f>
        <v>-- Error --</v>
      </c>
      <c r="Q651" s="19" t="str">
        <f>IFERROR(RiskRegister[[#This Row],[Inherent Impact Rating]]*RiskRegister[[#This Row],[Inherent Likelihood Rating]],"-- Error --")</f>
        <v>-- Error --</v>
      </c>
      <c r="R651" s="18" t="s">
        <v>111</v>
      </c>
      <c r="T651" s="18" t="s">
        <v>112</v>
      </c>
      <c r="U651" s="19" t="str">
        <f>VLOOKUP(RiskRegister[[#This Row],[Residual Impact Level]],'Rating factors'!$F$4:$G$9,2,FALSE)</f>
        <v>--- Error ---</v>
      </c>
      <c r="V651" s="18" t="s">
        <v>89</v>
      </c>
      <c r="W651" s="19" t="str">
        <f>VLOOKUP(RiskRegister[[#This Row],[Residual Likelihood Level]],'Rating factors'!$F$16:$G$21,2,FALSE)</f>
        <v>--- Error ---</v>
      </c>
      <c r="X651" s="19" t="str">
        <f>IFERROR(VLOOKUP(RiskRegister[[#This Row],[Residual Risk Rating]],'Rating factors'!$F$30:$G$44,2,FALSE),"-- Error --")</f>
        <v>-- Error --</v>
      </c>
      <c r="Y651" s="19" t="str">
        <f>IFERROR(RiskRegister[[#This Row],[Residual Impact Rating]]*RiskRegister[[#This Row],[Residual Likelihood Rating]],"-- Error --")</f>
        <v>-- Error --</v>
      </c>
      <c r="Z651" s="18" t="s">
        <v>113</v>
      </c>
      <c r="AB651" s="61"/>
      <c r="AD651" s="22" t="str">
        <f ca="1">IF(ISBLANK(RiskRegister[[#This Row],[Risk Due Date]]), "Missing Risk Due Date", IF(RiskRegister[[#This Row],[Risk Due Date]] &lt; TODAY(), "Overdue", "Not Overdue"))</f>
        <v>Missing Risk Due Date</v>
      </c>
      <c r="AF651" s="22" t="str">
        <f>IF(ISBLANK(RiskRegister[[#This Row],[Risk Due Date]]), "Missing Risk Due Date", TEXT(RiskRegister[[#This Row],[Risk Due Date]], "YYYY-MM"))</f>
        <v>Missing Risk Due Date</v>
      </c>
      <c r="AG651" s="22" t="str">
        <f>IF(RiskRegister[[#This Row],[Created Date]]="","Created Date missing",(TEXT(RiskRegister[[#This Row],[Created Date]],"mmm") &amp; "-" &amp; YEAR(RiskRegister[[#This Row],[Created Date]])))</f>
        <v>Created Date missing</v>
      </c>
      <c r="AH651" s="79">
        <f>IF(RiskRegister[[#This Row],[Risk Status]]="Closed",RiskRegister[[#This Row],[Risk Close Date]],RiskRegister[[#This Row],[Risk Due Date]])</f>
        <v>0</v>
      </c>
      <c r="AI651" s="79">
        <f>IF(RiskRegister[[#This Row],[Risk-Change-Date]]=0,DATE(2030,1,1),RiskRegister[[#This Row],[Risk-Change-Date]])</f>
        <v>47484</v>
      </c>
      <c r="AJ651" s="22" t="str">
        <f>RiskRegister[[#This Row],[Inherent Impact Level]]&amp;"-"&amp;RiskRegister[[#This Row],[Inherent Likelihood Level]]</f>
        <v>-- Select Impact ----- Select Likelihood --</v>
      </c>
      <c r="AK651" s="22" t="str">
        <f>RiskRegister[[#This Row],[Residual Impact Level]]&amp;"-"&amp;RiskRegister[[#This Row],[Residual Likelihood Level]]</f>
        <v>-- Select Impact ----- Select Likelihood --</v>
      </c>
      <c r="AL651" s="22" t="str">
        <f t="shared" si="20"/>
        <v>Error</v>
      </c>
      <c r="AM651" s="22" t="str">
        <f>IF(RiskRegister[[#This Row],[Risk Status]]="Closed",RiskRegister[[#This Row],[Residual Impact Level]],RiskRegister[[#This Row],[Inherent Impact Level]])</f>
        <v>-- Select Impact --</v>
      </c>
      <c r="AN651" s="22" t="str">
        <f>IF(RiskRegister[[#This Row],[Risk Status]]="Closed",RiskRegister[[#This Row],[Residual Likelihood Level]],RiskRegister[[#This Row],[Inherent Likelihood Level]])</f>
        <v>-- Select Likelihood --</v>
      </c>
      <c r="AO651" s="22" t="str">
        <f>IF(RiskRegister[[#This Row],[Risk Status]]="Closed",RiskRegister[[#This Row],[Residual-I-L-Combo]],RiskRegister[[#This Row],[Inherent-I-L-Combo]])</f>
        <v>-- Select Impact ----- Select Likelihood --</v>
      </c>
      <c r="AP651" s="22" t="str">
        <f t="shared" si="21"/>
        <v>-- Error --</v>
      </c>
    </row>
    <row r="652" spans="1:42" s="18" customFormat="1" ht="64" x14ac:dyDescent="0.2">
      <c r="A652" s="18">
        <v>649</v>
      </c>
      <c r="G652" s="18" t="s">
        <v>87</v>
      </c>
      <c r="I652" s="18" t="s">
        <v>85</v>
      </c>
      <c r="L652" s="18" t="s">
        <v>112</v>
      </c>
      <c r="M652" s="19" t="str">
        <f>VLOOKUP(RiskRegister[[#This Row],[Inherent Impact Level]],'Rating factors'!$F$4:$G$9,2,FALSE)</f>
        <v>--- Error ---</v>
      </c>
      <c r="N652" s="18" t="s">
        <v>89</v>
      </c>
      <c r="O652" s="19" t="str">
        <f>VLOOKUP(RiskRegister[[#This Row],[Inherent Likelihood Level]],'Rating factors'!$F$16:$G$21,2,FALSE)</f>
        <v>--- Error ---</v>
      </c>
      <c r="P652" s="19" t="str">
        <f>IFERROR(VLOOKUP(RiskRegister[[#This Row],[Inherent Risk Rating]],'Rating factors'!$F$30:$G$44,2,FALSE),"-- Error --")</f>
        <v>-- Error --</v>
      </c>
      <c r="Q652" s="19" t="str">
        <f>IFERROR(RiskRegister[[#This Row],[Inherent Impact Rating]]*RiskRegister[[#This Row],[Inherent Likelihood Rating]],"-- Error --")</f>
        <v>-- Error --</v>
      </c>
      <c r="R652" s="18" t="s">
        <v>111</v>
      </c>
      <c r="T652" s="18" t="s">
        <v>112</v>
      </c>
      <c r="U652" s="19" t="str">
        <f>VLOOKUP(RiskRegister[[#This Row],[Residual Impact Level]],'Rating factors'!$F$4:$G$9,2,FALSE)</f>
        <v>--- Error ---</v>
      </c>
      <c r="V652" s="18" t="s">
        <v>89</v>
      </c>
      <c r="W652" s="19" t="str">
        <f>VLOOKUP(RiskRegister[[#This Row],[Residual Likelihood Level]],'Rating factors'!$F$16:$G$21,2,FALSE)</f>
        <v>--- Error ---</v>
      </c>
      <c r="X652" s="19" t="str">
        <f>IFERROR(VLOOKUP(RiskRegister[[#This Row],[Residual Risk Rating]],'Rating factors'!$F$30:$G$44,2,FALSE),"-- Error --")</f>
        <v>-- Error --</v>
      </c>
      <c r="Y652" s="19" t="str">
        <f>IFERROR(RiskRegister[[#This Row],[Residual Impact Rating]]*RiskRegister[[#This Row],[Residual Likelihood Rating]],"-- Error --")</f>
        <v>-- Error --</v>
      </c>
      <c r="Z652" s="18" t="s">
        <v>113</v>
      </c>
      <c r="AB652" s="61"/>
      <c r="AD652" s="22" t="str">
        <f ca="1">IF(ISBLANK(RiskRegister[[#This Row],[Risk Due Date]]), "Missing Risk Due Date", IF(RiskRegister[[#This Row],[Risk Due Date]] &lt; TODAY(), "Overdue", "Not Overdue"))</f>
        <v>Missing Risk Due Date</v>
      </c>
      <c r="AF652" s="22" t="str">
        <f>IF(ISBLANK(RiskRegister[[#This Row],[Risk Due Date]]), "Missing Risk Due Date", TEXT(RiskRegister[[#This Row],[Risk Due Date]], "YYYY-MM"))</f>
        <v>Missing Risk Due Date</v>
      </c>
      <c r="AG652" s="22" t="str">
        <f>IF(RiskRegister[[#This Row],[Created Date]]="","Created Date missing",(TEXT(RiskRegister[[#This Row],[Created Date]],"mmm") &amp; "-" &amp; YEAR(RiskRegister[[#This Row],[Created Date]])))</f>
        <v>Created Date missing</v>
      </c>
      <c r="AH652" s="79">
        <f>IF(RiskRegister[[#This Row],[Risk Status]]="Closed",RiskRegister[[#This Row],[Risk Close Date]],RiskRegister[[#This Row],[Risk Due Date]])</f>
        <v>0</v>
      </c>
      <c r="AI652" s="79">
        <f>IF(RiskRegister[[#This Row],[Risk-Change-Date]]=0,DATE(2030,1,1),RiskRegister[[#This Row],[Risk-Change-Date]])</f>
        <v>47484</v>
      </c>
      <c r="AJ652" s="22" t="str">
        <f>RiskRegister[[#This Row],[Inherent Impact Level]]&amp;"-"&amp;RiskRegister[[#This Row],[Inherent Likelihood Level]]</f>
        <v>-- Select Impact ----- Select Likelihood --</v>
      </c>
      <c r="AK652" s="22" t="str">
        <f>RiskRegister[[#This Row],[Residual Impact Level]]&amp;"-"&amp;RiskRegister[[#This Row],[Residual Likelihood Level]]</f>
        <v>-- Select Impact ----- Select Likelihood --</v>
      </c>
      <c r="AL652" s="22" t="str">
        <f t="shared" si="20"/>
        <v>Error</v>
      </c>
      <c r="AM652" s="22" t="str">
        <f>IF(RiskRegister[[#This Row],[Risk Status]]="Closed",RiskRegister[[#This Row],[Residual Impact Level]],RiskRegister[[#This Row],[Inherent Impact Level]])</f>
        <v>-- Select Impact --</v>
      </c>
      <c r="AN652" s="22" t="str">
        <f>IF(RiskRegister[[#This Row],[Risk Status]]="Closed",RiskRegister[[#This Row],[Residual Likelihood Level]],RiskRegister[[#This Row],[Inherent Likelihood Level]])</f>
        <v>-- Select Likelihood --</v>
      </c>
      <c r="AO652" s="22" t="str">
        <f>IF(RiskRegister[[#This Row],[Risk Status]]="Closed",RiskRegister[[#This Row],[Residual-I-L-Combo]],RiskRegister[[#This Row],[Inherent-I-L-Combo]])</f>
        <v>-- Select Impact ----- Select Likelihood --</v>
      </c>
      <c r="AP652" s="22" t="str">
        <f t="shared" si="21"/>
        <v>-- Error --</v>
      </c>
    </row>
    <row r="653" spans="1:42" s="18" customFormat="1" ht="64" x14ac:dyDescent="0.2">
      <c r="A653" s="18">
        <v>650</v>
      </c>
      <c r="G653" s="18" t="s">
        <v>87</v>
      </c>
      <c r="I653" s="18" t="s">
        <v>85</v>
      </c>
      <c r="L653" s="18" t="s">
        <v>112</v>
      </c>
      <c r="M653" s="19" t="str">
        <f>VLOOKUP(RiskRegister[[#This Row],[Inherent Impact Level]],'Rating factors'!$F$4:$G$9,2,FALSE)</f>
        <v>--- Error ---</v>
      </c>
      <c r="N653" s="18" t="s">
        <v>89</v>
      </c>
      <c r="O653" s="19" t="str">
        <f>VLOOKUP(RiskRegister[[#This Row],[Inherent Likelihood Level]],'Rating factors'!$F$16:$G$21,2,FALSE)</f>
        <v>--- Error ---</v>
      </c>
      <c r="P653" s="19" t="str">
        <f>IFERROR(VLOOKUP(RiskRegister[[#This Row],[Inherent Risk Rating]],'Rating factors'!$F$30:$G$44,2,FALSE),"-- Error --")</f>
        <v>-- Error --</v>
      </c>
      <c r="Q653" s="19" t="str">
        <f>IFERROR(RiskRegister[[#This Row],[Inherent Impact Rating]]*RiskRegister[[#This Row],[Inherent Likelihood Rating]],"-- Error --")</f>
        <v>-- Error --</v>
      </c>
      <c r="R653" s="18" t="s">
        <v>111</v>
      </c>
      <c r="T653" s="18" t="s">
        <v>112</v>
      </c>
      <c r="U653" s="19" t="str">
        <f>VLOOKUP(RiskRegister[[#This Row],[Residual Impact Level]],'Rating factors'!$F$4:$G$9,2,FALSE)</f>
        <v>--- Error ---</v>
      </c>
      <c r="V653" s="18" t="s">
        <v>89</v>
      </c>
      <c r="W653" s="19" t="str">
        <f>VLOOKUP(RiskRegister[[#This Row],[Residual Likelihood Level]],'Rating factors'!$F$16:$G$21,2,FALSE)</f>
        <v>--- Error ---</v>
      </c>
      <c r="X653" s="19" t="str">
        <f>IFERROR(VLOOKUP(RiskRegister[[#This Row],[Residual Risk Rating]],'Rating factors'!$F$30:$G$44,2,FALSE),"-- Error --")</f>
        <v>-- Error --</v>
      </c>
      <c r="Y653" s="19" t="str">
        <f>IFERROR(RiskRegister[[#This Row],[Residual Impact Rating]]*RiskRegister[[#This Row],[Residual Likelihood Rating]],"-- Error --")</f>
        <v>-- Error --</v>
      </c>
      <c r="Z653" s="18" t="s">
        <v>113</v>
      </c>
      <c r="AB653" s="61"/>
      <c r="AD653" s="22" t="str">
        <f ca="1">IF(ISBLANK(RiskRegister[[#This Row],[Risk Due Date]]), "Missing Risk Due Date", IF(RiskRegister[[#This Row],[Risk Due Date]] &lt; TODAY(), "Overdue", "Not Overdue"))</f>
        <v>Missing Risk Due Date</v>
      </c>
      <c r="AF653" s="22" t="str">
        <f>IF(ISBLANK(RiskRegister[[#This Row],[Risk Due Date]]), "Missing Risk Due Date", TEXT(RiskRegister[[#This Row],[Risk Due Date]], "YYYY-MM"))</f>
        <v>Missing Risk Due Date</v>
      </c>
      <c r="AG653" s="22" t="str">
        <f>IF(RiskRegister[[#This Row],[Created Date]]="","Created Date missing",(TEXT(RiskRegister[[#This Row],[Created Date]],"mmm") &amp; "-" &amp; YEAR(RiskRegister[[#This Row],[Created Date]])))</f>
        <v>Created Date missing</v>
      </c>
      <c r="AH653" s="79">
        <f>IF(RiskRegister[[#This Row],[Risk Status]]="Closed",RiskRegister[[#This Row],[Risk Close Date]],RiskRegister[[#This Row],[Risk Due Date]])</f>
        <v>0</v>
      </c>
      <c r="AI653" s="79">
        <f>IF(RiskRegister[[#This Row],[Risk-Change-Date]]=0,DATE(2030,1,1),RiskRegister[[#This Row],[Risk-Change-Date]])</f>
        <v>47484</v>
      </c>
      <c r="AJ653" s="22" t="str">
        <f>RiskRegister[[#This Row],[Inherent Impact Level]]&amp;"-"&amp;RiskRegister[[#This Row],[Inherent Likelihood Level]]</f>
        <v>-- Select Impact ----- Select Likelihood --</v>
      </c>
      <c r="AK653" s="22" t="str">
        <f>RiskRegister[[#This Row],[Residual Impact Level]]&amp;"-"&amp;RiskRegister[[#This Row],[Residual Likelihood Level]]</f>
        <v>-- Select Impact ----- Select Likelihood --</v>
      </c>
      <c r="AL653" s="22" t="str">
        <f t="shared" si="20"/>
        <v>Error</v>
      </c>
      <c r="AM653" s="22" t="str">
        <f>IF(RiskRegister[[#This Row],[Risk Status]]="Closed",RiskRegister[[#This Row],[Residual Impact Level]],RiskRegister[[#This Row],[Inherent Impact Level]])</f>
        <v>-- Select Impact --</v>
      </c>
      <c r="AN653" s="22" t="str">
        <f>IF(RiskRegister[[#This Row],[Risk Status]]="Closed",RiskRegister[[#This Row],[Residual Likelihood Level]],RiskRegister[[#This Row],[Inherent Likelihood Level]])</f>
        <v>-- Select Likelihood --</v>
      </c>
      <c r="AO653" s="22" t="str">
        <f>IF(RiskRegister[[#This Row],[Risk Status]]="Closed",RiskRegister[[#This Row],[Residual-I-L-Combo]],RiskRegister[[#This Row],[Inherent-I-L-Combo]])</f>
        <v>-- Select Impact ----- Select Likelihood --</v>
      </c>
      <c r="AP653" s="22" t="str">
        <f t="shared" si="21"/>
        <v>-- Error --</v>
      </c>
    </row>
    <row r="654" spans="1:42" s="18" customFormat="1" ht="64" x14ac:dyDescent="0.2">
      <c r="A654" s="18">
        <v>651</v>
      </c>
      <c r="G654" s="18" t="s">
        <v>87</v>
      </c>
      <c r="I654" s="18" t="s">
        <v>85</v>
      </c>
      <c r="L654" s="18" t="s">
        <v>112</v>
      </c>
      <c r="M654" s="19" t="str">
        <f>VLOOKUP(RiskRegister[[#This Row],[Inherent Impact Level]],'Rating factors'!$F$4:$G$9,2,FALSE)</f>
        <v>--- Error ---</v>
      </c>
      <c r="N654" s="18" t="s">
        <v>89</v>
      </c>
      <c r="O654" s="19" t="str">
        <f>VLOOKUP(RiskRegister[[#This Row],[Inherent Likelihood Level]],'Rating factors'!$F$16:$G$21,2,FALSE)</f>
        <v>--- Error ---</v>
      </c>
      <c r="P654" s="19" t="str">
        <f>IFERROR(VLOOKUP(RiskRegister[[#This Row],[Inherent Risk Rating]],'Rating factors'!$F$30:$G$44,2,FALSE),"-- Error --")</f>
        <v>-- Error --</v>
      </c>
      <c r="Q654" s="19" t="str">
        <f>IFERROR(RiskRegister[[#This Row],[Inherent Impact Rating]]*RiskRegister[[#This Row],[Inherent Likelihood Rating]],"-- Error --")</f>
        <v>-- Error --</v>
      </c>
      <c r="R654" s="18" t="s">
        <v>111</v>
      </c>
      <c r="T654" s="18" t="s">
        <v>112</v>
      </c>
      <c r="U654" s="19" t="str">
        <f>VLOOKUP(RiskRegister[[#This Row],[Residual Impact Level]],'Rating factors'!$F$4:$G$9,2,FALSE)</f>
        <v>--- Error ---</v>
      </c>
      <c r="V654" s="18" t="s">
        <v>89</v>
      </c>
      <c r="W654" s="19" t="str">
        <f>VLOOKUP(RiskRegister[[#This Row],[Residual Likelihood Level]],'Rating factors'!$F$16:$G$21,2,FALSE)</f>
        <v>--- Error ---</v>
      </c>
      <c r="X654" s="19" t="str">
        <f>IFERROR(VLOOKUP(RiskRegister[[#This Row],[Residual Risk Rating]],'Rating factors'!$F$30:$G$44,2,FALSE),"-- Error --")</f>
        <v>-- Error --</v>
      </c>
      <c r="Y654" s="19" t="str">
        <f>IFERROR(RiskRegister[[#This Row],[Residual Impact Rating]]*RiskRegister[[#This Row],[Residual Likelihood Rating]],"-- Error --")</f>
        <v>-- Error --</v>
      </c>
      <c r="Z654" s="18" t="s">
        <v>113</v>
      </c>
      <c r="AB654" s="61"/>
      <c r="AD654" s="22" t="str">
        <f ca="1">IF(ISBLANK(RiskRegister[[#This Row],[Risk Due Date]]), "Missing Risk Due Date", IF(RiskRegister[[#This Row],[Risk Due Date]] &lt; TODAY(), "Overdue", "Not Overdue"))</f>
        <v>Missing Risk Due Date</v>
      </c>
      <c r="AF654" s="22" t="str">
        <f>IF(ISBLANK(RiskRegister[[#This Row],[Risk Due Date]]), "Missing Risk Due Date", TEXT(RiskRegister[[#This Row],[Risk Due Date]], "YYYY-MM"))</f>
        <v>Missing Risk Due Date</v>
      </c>
      <c r="AG654" s="22" t="str">
        <f>IF(RiskRegister[[#This Row],[Created Date]]="","Created Date missing",(TEXT(RiskRegister[[#This Row],[Created Date]],"mmm") &amp; "-" &amp; YEAR(RiskRegister[[#This Row],[Created Date]])))</f>
        <v>Created Date missing</v>
      </c>
      <c r="AH654" s="79">
        <f>IF(RiskRegister[[#This Row],[Risk Status]]="Closed",RiskRegister[[#This Row],[Risk Close Date]],RiskRegister[[#This Row],[Risk Due Date]])</f>
        <v>0</v>
      </c>
      <c r="AI654" s="79">
        <f>IF(RiskRegister[[#This Row],[Risk-Change-Date]]=0,DATE(2030,1,1),RiskRegister[[#This Row],[Risk-Change-Date]])</f>
        <v>47484</v>
      </c>
      <c r="AJ654" s="22" t="str">
        <f>RiskRegister[[#This Row],[Inherent Impact Level]]&amp;"-"&amp;RiskRegister[[#This Row],[Inherent Likelihood Level]]</f>
        <v>-- Select Impact ----- Select Likelihood --</v>
      </c>
      <c r="AK654" s="22" t="str">
        <f>RiskRegister[[#This Row],[Residual Impact Level]]&amp;"-"&amp;RiskRegister[[#This Row],[Residual Likelihood Level]]</f>
        <v>-- Select Impact ----- Select Likelihood --</v>
      </c>
      <c r="AL654" s="22" t="str">
        <f t="shared" si="20"/>
        <v>Error</v>
      </c>
      <c r="AM654" s="22" t="str">
        <f>IF(RiskRegister[[#This Row],[Risk Status]]="Closed",RiskRegister[[#This Row],[Residual Impact Level]],RiskRegister[[#This Row],[Inherent Impact Level]])</f>
        <v>-- Select Impact --</v>
      </c>
      <c r="AN654" s="22" t="str">
        <f>IF(RiskRegister[[#This Row],[Risk Status]]="Closed",RiskRegister[[#This Row],[Residual Likelihood Level]],RiskRegister[[#This Row],[Inherent Likelihood Level]])</f>
        <v>-- Select Likelihood --</v>
      </c>
      <c r="AO654" s="22" t="str">
        <f>IF(RiskRegister[[#This Row],[Risk Status]]="Closed",RiskRegister[[#This Row],[Residual-I-L-Combo]],RiskRegister[[#This Row],[Inherent-I-L-Combo]])</f>
        <v>-- Select Impact ----- Select Likelihood --</v>
      </c>
      <c r="AP654" s="22" t="str">
        <f t="shared" si="21"/>
        <v>-- Error --</v>
      </c>
    </row>
    <row r="655" spans="1:42" s="18" customFormat="1" ht="64" x14ac:dyDescent="0.2">
      <c r="A655" s="18">
        <v>652</v>
      </c>
      <c r="G655" s="18" t="s">
        <v>87</v>
      </c>
      <c r="I655" s="18" t="s">
        <v>85</v>
      </c>
      <c r="L655" s="18" t="s">
        <v>112</v>
      </c>
      <c r="M655" s="19" t="str">
        <f>VLOOKUP(RiskRegister[[#This Row],[Inherent Impact Level]],'Rating factors'!$F$4:$G$9,2,FALSE)</f>
        <v>--- Error ---</v>
      </c>
      <c r="N655" s="18" t="s">
        <v>89</v>
      </c>
      <c r="O655" s="19" t="str">
        <f>VLOOKUP(RiskRegister[[#This Row],[Inherent Likelihood Level]],'Rating factors'!$F$16:$G$21,2,FALSE)</f>
        <v>--- Error ---</v>
      </c>
      <c r="P655" s="19" t="str">
        <f>IFERROR(VLOOKUP(RiskRegister[[#This Row],[Inherent Risk Rating]],'Rating factors'!$F$30:$G$44,2,FALSE),"-- Error --")</f>
        <v>-- Error --</v>
      </c>
      <c r="Q655" s="19" t="str">
        <f>IFERROR(RiskRegister[[#This Row],[Inherent Impact Rating]]*RiskRegister[[#This Row],[Inherent Likelihood Rating]],"-- Error --")</f>
        <v>-- Error --</v>
      </c>
      <c r="R655" s="18" t="s">
        <v>111</v>
      </c>
      <c r="T655" s="18" t="s">
        <v>112</v>
      </c>
      <c r="U655" s="19" t="str">
        <f>VLOOKUP(RiskRegister[[#This Row],[Residual Impact Level]],'Rating factors'!$F$4:$G$9,2,FALSE)</f>
        <v>--- Error ---</v>
      </c>
      <c r="V655" s="18" t="s">
        <v>89</v>
      </c>
      <c r="W655" s="19" t="str">
        <f>VLOOKUP(RiskRegister[[#This Row],[Residual Likelihood Level]],'Rating factors'!$F$16:$G$21,2,FALSE)</f>
        <v>--- Error ---</v>
      </c>
      <c r="X655" s="19" t="str">
        <f>IFERROR(VLOOKUP(RiskRegister[[#This Row],[Residual Risk Rating]],'Rating factors'!$F$30:$G$44,2,FALSE),"-- Error --")</f>
        <v>-- Error --</v>
      </c>
      <c r="Y655" s="19" t="str">
        <f>IFERROR(RiskRegister[[#This Row],[Residual Impact Rating]]*RiskRegister[[#This Row],[Residual Likelihood Rating]],"-- Error --")</f>
        <v>-- Error --</v>
      </c>
      <c r="Z655" s="18" t="s">
        <v>113</v>
      </c>
      <c r="AB655" s="61"/>
      <c r="AD655" s="22" t="str">
        <f ca="1">IF(ISBLANK(RiskRegister[[#This Row],[Risk Due Date]]), "Missing Risk Due Date", IF(RiskRegister[[#This Row],[Risk Due Date]] &lt; TODAY(), "Overdue", "Not Overdue"))</f>
        <v>Missing Risk Due Date</v>
      </c>
      <c r="AF655" s="22" t="str">
        <f>IF(ISBLANK(RiskRegister[[#This Row],[Risk Due Date]]), "Missing Risk Due Date", TEXT(RiskRegister[[#This Row],[Risk Due Date]], "YYYY-MM"))</f>
        <v>Missing Risk Due Date</v>
      </c>
      <c r="AG655" s="22" t="str">
        <f>IF(RiskRegister[[#This Row],[Created Date]]="","Created Date missing",(TEXT(RiskRegister[[#This Row],[Created Date]],"mmm") &amp; "-" &amp; YEAR(RiskRegister[[#This Row],[Created Date]])))</f>
        <v>Created Date missing</v>
      </c>
      <c r="AH655" s="79">
        <f>IF(RiskRegister[[#This Row],[Risk Status]]="Closed",RiskRegister[[#This Row],[Risk Close Date]],RiskRegister[[#This Row],[Risk Due Date]])</f>
        <v>0</v>
      </c>
      <c r="AI655" s="79">
        <f>IF(RiskRegister[[#This Row],[Risk-Change-Date]]=0,DATE(2030,1,1),RiskRegister[[#This Row],[Risk-Change-Date]])</f>
        <v>47484</v>
      </c>
      <c r="AJ655" s="22" t="str">
        <f>RiskRegister[[#This Row],[Inherent Impact Level]]&amp;"-"&amp;RiskRegister[[#This Row],[Inherent Likelihood Level]]</f>
        <v>-- Select Impact ----- Select Likelihood --</v>
      </c>
      <c r="AK655" s="22" t="str">
        <f>RiskRegister[[#This Row],[Residual Impact Level]]&amp;"-"&amp;RiskRegister[[#This Row],[Residual Likelihood Level]]</f>
        <v>-- Select Impact ----- Select Likelihood --</v>
      </c>
      <c r="AL655" s="22" t="str">
        <f t="shared" si="20"/>
        <v>Error</v>
      </c>
      <c r="AM655" s="22" t="str">
        <f>IF(RiskRegister[[#This Row],[Risk Status]]="Closed",RiskRegister[[#This Row],[Residual Impact Level]],RiskRegister[[#This Row],[Inherent Impact Level]])</f>
        <v>-- Select Impact --</v>
      </c>
      <c r="AN655" s="22" t="str">
        <f>IF(RiskRegister[[#This Row],[Risk Status]]="Closed",RiskRegister[[#This Row],[Residual Likelihood Level]],RiskRegister[[#This Row],[Inherent Likelihood Level]])</f>
        <v>-- Select Likelihood --</v>
      </c>
      <c r="AO655" s="22" t="str">
        <f>IF(RiskRegister[[#This Row],[Risk Status]]="Closed",RiskRegister[[#This Row],[Residual-I-L-Combo]],RiskRegister[[#This Row],[Inherent-I-L-Combo]])</f>
        <v>-- Select Impact ----- Select Likelihood --</v>
      </c>
      <c r="AP655" s="22" t="str">
        <f t="shared" si="21"/>
        <v>-- Error --</v>
      </c>
    </row>
    <row r="656" spans="1:42" s="18" customFormat="1" ht="64" x14ac:dyDescent="0.2">
      <c r="A656" s="18">
        <v>653</v>
      </c>
      <c r="G656" s="18" t="s">
        <v>87</v>
      </c>
      <c r="I656" s="18" t="s">
        <v>85</v>
      </c>
      <c r="L656" s="18" t="s">
        <v>112</v>
      </c>
      <c r="M656" s="19" t="str">
        <f>VLOOKUP(RiskRegister[[#This Row],[Inherent Impact Level]],'Rating factors'!$F$4:$G$9,2,FALSE)</f>
        <v>--- Error ---</v>
      </c>
      <c r="N656" s="18" t="s">
        <v>89</v>
      </c>
      <c r="O656" s="19" t="str">
        <f>VLOOKUP(RiskRegister[[#This Row],[Inherent Likelihood Level]],'Rating factors'!$F$16:$G$21,2,FALSE)</f>
        <v>--- Error ---</v>
      </c>
      <c r="P656" s="19" t="str">
        <f>IFERROR(VLOOKUP(RiskRegister[[#This Row],[Inherent Risk Rating]],'Rating factors'!$F$30:$G$44,2,FALSE),"-- Error --")</f>
        <v>-- Error --</v>
      </c>
      <c r="Q656" s="19" t="str">
        <f>IFERROR(RiskRegister[[#This Row],[Inherent Impact Rating]]*RiskRegister[[#This Row],[Inherent Likelihood Rating]],"-- Error --")</f>
        <v>-- Error --</v>
      </c>
      <c r="R656" s="18" t="s">
        <v>111</v>
      </c>
      <c r="T656" s="18" t="s">
        <v>112</v>
      </c>
      <c r="U656" s="19" t="str">
        <f>VLOOKUP(RiskRegister[[#This Row],[Residual Impact Level]],'Rating factors'!$F$4:$G$9,2,FALSE)</f>
        <v>--- Error ---</v>
      </c>
      <c r="V656" s="18" t="s">
        <v>89</v>
      </c>
      <c r="W656" s="19" t="str">
        <f>VLOOKUP(RiskRegister[[#This Row],[Residual Likelihood Level]],'Rating factors'!$F$16:$G$21,2,FALSE)</f>
        <v>--- Error ---</v>
      </c>
      <c r="X656" s="19" t="str">
        <f>IFERROR(VLOOKUP(RiskRegister[[#This Row],[Residual Risk Rating]],'Rating factors'!$F$30:$G$44,2,FALSE),"-- Error --")</f>
        <v>-- Error --</v>
      </c>
      <c r="Y656" s="19" t="str">
        <f>IFERROR(RiskRegister[[#This Row],[Residual Impact Rating]]*RiskRegister[[#This Row],[Residual Likelihood Rating]],"-- Error --")</f>
        <v>-- Error --</v>
      </c>
      <c r="Z656" s="18" t="s">
        <v>113</v>
      </c>
      <c r="AB656" s="61"/>
      <c r="AD656" s="22" t="str">
        <f ca="1">IF(ISBLANK(RiskRegister[[#This Row],[Risk Due Date]]), "Missing Risk Due Date", IF(RiskRegister[[#This Row],[Risk Due Date]] &lt; TODAY(), "Overdue", "Not Overdue"))</f>
        <v>Missing Risk Due Date</v>
      </c>
      <c r="AF656" s="22" t="str">
        <f>IF(ISBLANK(RiskRegister[[#This Row],[Risk Due Date]]), "Missing Risk Due Date", TEXT(RiskRegister[[#This Row],[Risk Due Date]], "YYYY-MM"))</f>
        <v>Missing Risk Due Date</v>
      </c>
      <c r="AG656" s="22" t="str">
        <f>IF(RiskRegister[[#This Row],[Created Date]]="","Created Date missing",(TEXT(RiskRegister[[#This Row],[Created Date]],"mmm") &amp; "-" &amp; YEAR(RiskRegister[[#This Row],[Created Date]])))</f>
        <v>Created Date missing</v>
      </c>
      <c r="AH656" s="79">
        <f>IF(RiskRegister[[#This Row],[Risk Status]]="Closed",RiskRegister[[#This Row],[Risk Close Date]],RiskRegister[[#This Row],[Risk Due Date]])</f>
        <v>0</v>
      </c>
      <c r="AI656" s="79">
        <f>IF(RiskRegister[[#This Row],[Risk-Change-Date]]=0,DATE(2030,1,1),RiskRegister[[#This Row],[Risk-Change-Date]])</f>
        <v>47484</v>
      </c>
      <c r="AJ656" s="22" t="str">
        <f>RiskRegister[[#This Row],[Inherent Impact Level]]&amp;"-"&amp;RiskRegister[[#This Row],[Inherent Likelihood Level]]</f>
        <v>-- Select Impact ----- Select Likelihood --</v>
      </c>
      <c r="AK656" s="22" t="str">
        <f>RiskRegister[[#This Row],[Residual Impact Level]]&amp;"-"&amp;RiskRegister[[#This Row],[Residual Likelihood Level]]</f>
        <v>-- Select Impact ----- Select Likelihood --</v>
      </c>
      <c r="AL656" s="22" t="str">
        <f t="shared" si="20"/>
        <v>Error</v>
      </c>
      <c r="AM656" s="22" t="str">
        <f>IF(RiskRegister[[#This Row],[Risk Status]]="Closed",RiskRegister[[#This Row],[Residual Impact Level]],RiskRegister[[#This Row],[Inherent Impact Level]])</f>
        <v>-- Select Impact --</v>
      </c>
      <c r="AN656" s="22" t="str">
        <f>IF(RiskRegister[[#This Row],[Risk Status]]="Closed",RiskRegister[[#This Row],[Residual Likelihood Level]],RiskRegister[[#This Row],[Inherent Likelihood Level]])</f>
        <v>-- Select Likelihood --</v>
      </c>
      <c r="AO656" s="22" t="str">
        <f>IF(RiskRegister[[#This Row],[Risk Status]]="Closed",RiskRegister[[#This Row],[Residual-I-L-Combo]],RiskRegister[[#This Row],[Inherent-I-L-Combo]])</f>
        <v>-- Select Impact ----- Select Likelihood --</v>
      </c>
      <c r="AP656" s="22" t="str">
        <f t="shared" si="21"/>
        <v>-- Error --</v>
      </c>
    </row>
    <row r="657" spans="1:42" s="18" customFormat="1" ht="64" x14ac:dyDescent="0.2">
      <c r="A657" s="18">
        <v>654</v>
      </c>
      <c r="G657" s="18" t="s">
        <v>87</v>
      </c>
      <c r="I657" s="18" t="s">
        <v>85</v>
      </c>
      <c r="L657" s="18" t="s">
        <v>112</v>
      </c>
      <c r="M657" s="19" t="str">
        <f>VLOOKUP(RiskRegister[[#This Row],[Inherent Impact Level]],'Rating factors'!$F$4:$G$9,2,FALSE)</f>
        <v>--- Error ---</v>
      </c>
      <c r="N657" s="18" t="s">
        <v>89</v>
      </c>
      <c r="O657" s="19" t="str">
        <f>VLOOKUP(RiskRegister[[#This Row],[Inherent Likelihood Level]],'Rating factors'!$F$16:$G$21,2,FALSE)</f>
        <v>--- Error ---</v>
      </c>
      <c r="P657" s="19" t="str">
        <f>IFERROR(VLOOKUP(RiskRegister[[#This Row],[Inherent Risk Rating]],'Rating factors'!$F$30:$G$44,2,FALSE),"-- Error --")</f>
        <v>-- Error --</v>
      </c>
      <c r="Q657" s="19" t="str">
        <f>IFERROR(RiskRegister[[#This Row],[Inherent Impact Rating]]*RiskRegister[[#This Row],[Inherent Likelihood Rating]],"-- Error --")</f>
        <v>-- Error --</v>
      </c>
      <c r="R657" s="18" t="s">
        <v>111</v>
      </c>
      <c r="T657" s="18" t="s">
        <v>112</v>
      </c>
      <c r="U657" s="19" t="str">
        <f>VLOOKUP(RiskRegister[[#This Row],[Residual Impact Level]],'Rating factors'!$F$4:$G$9,2,FALSE)</f>
        <v>--- Error ---</v>
      </c>
      <c r="V657" s="18" t="s">
        <v>89</v>
      </c>
      <c r="W657" s="19" t="str">
        <f>VLOOKUP(RiskRegister[[#This Row],[Residual Likelihood Level]],'Rating factors'!$F$16:$G$21,2,FALSE)</f>
        <v>--- Error ---</v>
      </c>
      <c r="X657" s="19" t="str">
        <f>IFERROR(VLOOKUP(RiskRegister[[#This Row],[Residual Risk Rating]],'Rating factors'!$F$30:$G$44,2,FALSE),"-- Error --")</f>
        <v>-- Error --</v>
      </c>
      <c r="Y657" s="19" t="str">
        <f>IFERROR(RiskRegister[[#This Row],[Residual Impact Rating]]*RiskRegister[[#This Row],[Residual Likelihood Rating]],"-- Error --")</f>
        <v>-- Error --</v>
      </c>
      <c r="Z657" s="18" t="s">
        <v>113</v>
      </c>
      <c r="AB657" s="61"/>
      <c r="AD657" s="22" t="str">
        <f ca="1">IF(ISBLANK(RiskRegister[[#This Row],[Risk Due Date]]), "Missing Risk Due Date", IF(RiskRegister[[#This Row],[Risk Due Date]] &lt; TODAY(), "Overdue", "Not Overdue"))</f>
        <v>Missing Risk Due Date</v>
      </c>
      <c r="AF657" s="22" t="str">
        <f>IF(ISBLANK(RiskRegister[[#This Row],[Risk Due Date]]), "Missing Risk Due Date", TEXT(RiskRegister[[#This Row],[Risk Due Date]], "YYYY-MM"))</f>
        <v>Missing Risk Due Date</v>
      </c>
      <c r="AG657" s="22" t="str">
        <f>IF(RiskRegister[[#This Row],[Created Date]]="","Created Date missing",(TEXT(RiskRegister[[#This Row],[Created Date]],"mmm") &amp; "-" &amp; YEAR(RiskRegister[[#This Row],[Created Date]])))</f>
        <v>Created Date missing</v>
      </c>
      <c r="AH657" s="79">
        <f>IF(RiskRegister[[#This Row],[Risk Status]]="Closed",RiskRegister[[#This Row],[Risk Close Date]],RiskRegister[[#This Row],[Risk Due Date]])</f>
        <v>0</v>
      </c>
      <c r="AI657" s="79">
        <f>IF(RiskRegister[[#This Row],[Risk-Change-Date]]=0,DATE(2030,1,1),RiskRegister[[#This Row],[Risk-Change-Date]])</f>
        <v>47484</v>
      </c>
      <c r="AJ657" s="22" t="str">
        <f>RiskRegister[[#This Row],[Inherent Impact Level]]&amp;"-"&amp;RiskRegister[[#This Row],[Inherent Likelihood Level]]</f>
        <v>-- Select Impact ----- Select Likelihood --</v>
      </c>
      <c r="AK657" s="22" t="str">
        <f>RiskRegister[[#This Row],[Residual Impact Level]]&amp;"-"&amp;RiskRegister[[#This Row],[Residual Likelihood Level]]</f>
        <v>-- Select Impact ----- Select Likelihood --</v>
      </c>
      <c r="AL657" s="22" t="str">
        <f t="shared" si="20"/>
        <v>Error</v>
      </c>
      <c r="AM657" s="22" t="str">
        <f>IF(RiskRegister[[#This Row],[Risk Status]]="Closed",RiskRegister[[#This Row],[Residual Impact Level]],RiskRegister[[#This Row],[Inherent Impact Level]])</f>
        <v>-- Select Impact --</v>
      </c>
      <c r="AN657" s="22" t="str">
        <f>IF(RiskRegister[[#This Row],[Risk Status]]="Closed",RiskRegister[[#This Row],[Residual Likelihood Level]],RiskRegister[[#This Row],[Inherent Likelihood Level]])</f>
        <v>-- Select Likelihood --</v>
      </c>
      <c r="AO657" s="22" t="str">
        <f>IF(RiskRegister[[#This Row],[Risk Status]]="Closed",RiskRegister[[#This Row],[Residual-I-L-Combo]],RiskRegister[[#This Row],[Inherent-I-L-Combo]])</f>
        <v>-- Select Impact ----- Select Likelihood --</v>
      </c>
      <c r="AP657" s="22" t="str">
        <f t="shared" si="21"/>
        <v>-- Error --</v>
      </c>
    </row>
    <row r="658" spans="1:42" s="18" customFormat="1" ht="64" x14ac:dyDescent="0.2">
      <c r="A658" s="18">
        <v>655</v>
      </c>
      <c r="G658" s="18" t="s">
        <v>87</v>
      </c>
      <c r="I658" s="18" t="s">
        <v>85</v>
      </c>
      <c r="L658" s="18" t="s">
        <v>112</v>
      </c>
      <c r="M658" s="19" t="str">
        <f>VLOOKUP(RiskRegister[[#This Row],[Inherent Impact Level]],'Rating factors'!$F$4:$G$9,2,FALSE)</f>
        <v>--- Error ---</v>
      </c>
      <c r="N658" s="18" t="s">
        <v>89</v>
      </c>
      <c r="O658" s="19" t="str">
        <f>VLOOKUP(RiskRegister[[#This Row],[Inherent Likelihood Level]],'Rating factors'!$F$16:$G$21,2,FALSE)</f>
        <v>--- Error ---</v>
      </c>
      <c r="P658" s="19" t="str">
        <f>IFERROR(VLOOKUP(RiskRegister[[#This Row],[Inherent Risk Rating]],'Rating factors'!$F$30:$G$44,2,FALSE),"-- Error --")</f>
        <v>-- Error --</v>
      </c>
      <c r="Q658" s="19" t="str">
        <f>IFERROR(RiskRegister[[#This Row],[Inherent Impact Rating]]*RiskRegister[[#This Row],[Inherent Likelihood Rating]],"-- Error --")</f>
        <v>-- Error --</v>
      </c>
      <c r="R658" s="18" t="s">
        <v>111</v>
      </c>
      <c r="T658" s="18" t="s">
        <v>112</v>
      </c>
      <c r="U658" s="19" t="str">
        <f>VLOOKUP(RiskRegister[[#This Row],[Residual Impact Level]],'Rating factors'!$F$4:$G$9,2,FALSE)</f>
        <v>--- Error ---</v>
      </c>
      <c r="V658" s="18" t="s">
        <v>89</v>
      </c>
      <c r="W658" s="19" t="str">
        <f>VLOOKUP(RiskRegister[[#This Row],[Residual Likelihood Level]],'Rating factors'!$F$16:$G$21,2,FALSE)</f>
        <v>--- Error ---</v>
      </c>
      <c r="X658" s="19" t="str">
        <f>IFERROR(VLOOKUP(RiskRegister[[#This Row],[Residual Risk Rating]],'Rating factors'!$F$30:$G$44,2,FALSE),"-- Error --")</f>
        <v>-- Error --</v>
      </c>
      <c r="Y658" s="19" t="str">
        <f>IFERROR(RiskRegister[[#This Row],[Residual Impact Rating]]*RiskRegister[[#This Row],[Residual Likelihood Rating]],"-- Error --")</f>
        <v>-- Error --</v>
      </c>
      <c r="Z658" s="18" t="s">
        <v>113</v>
      </c>
      <c r="AB658" s="61"/>
      <c r="AD658" s="22" t="str">
        <f ca="1">IF(ISBLANK(RiskRegister[[#This Row],[Risk Due Date]]), "Missing Risk Due Date", IF(RiskRegister[[#This Row],[Risk Due Date]] &lt; TODAY(), "Overdue", "Not Overdue"))</f>
        <v>Missing Risk Due Date</v>
      </c>
      <c r="AF658" s="22" t="str">
        <f>IF(ISBLANK(RiskRegister[[#This Row],[Risk Due Date]]), "Missing Risk Due Date", TEXT(RiskRegister[[#This Row],[Risk Due Date]], "YYYY-MM"))</f>
        <v>Missing Risk Due Date</v>
      </c>
      <c r="AG658" s="22" t="str">
        <f>IF(RiskRegister[[#This Row],[Created Date]]="","Created Date missing",(TEXT(RiskRegister[[#This Row],[Created Date]],"mmm") &amp; "-" &amp; YEAR(RiskRegister[[#This Row],[Created Date]])))</f>
        <v>Created Date missing</v>
      </c>
      <c r="AH658" s="79">
        <f>IF(RiskRegister[[#This Row],[Risk Status]]="Closed",RiskRegister[[#This Row],[Risk Close Date]],RiskRegister[[#This Row],[Risk Due Date]])</f>
        <v>0</v>
      </c>
      <c r="AI658" s="79">
        <f>IF(RiskRegister[[#This Row],[Risk-Change-Date]]=0,DATE(2030,1,1),RiskRegister[[#This Row],[Risk-Change-Date]])</f>
        <v>47484</v>
      </c>
      <c r="AJ658" s="22" t="str">
        <f>RiskRegister[[#This Row],[Inherent Impact Level]]&amp;"-"&amp;RiskRegister[[#This Row],[Inherent Likelihood Level]]</f>
        <v>-- Select Impact ----- Select Likelihood --</v>
      </c>
      <c r="AK658" s="22" t="str">
        <f>RiskRegister[[#This Row],[Residual Impact Level]]&amp;"-"&amp;RiskRegister[[#This Row],[Residual Likelihood Level]]</f>
        <v>-- Select Impact ----- Select Likelihood --</v>
      </c>
      <c r="AL658" s="22" t="str">
        <f t="shared" si="20"/>
        <v>Error</v>
      </c>
      <c r="AM658" s="22" t="str">
        <f>IF(RiskRegister[[#This Row],[Risk Status]]="Closed",RiskRegister[[#This Row],[Residual Impact Level]],RiskRegister[[#This Row],[Inherent Impact Level]])</f>
        <v>-- Select Impact --</v>
      </c>
      <c r="AN658" s="22" t="str">
        <f>IF(RiskRegister[[#This Row],[Risk Status]]="Closed",RiskRegister[[#This Row],[Residual Likelihood Level]],RiskRegister[[#This Row],[Inherent Likelihood Level]])</f>
        <v>-- Select Likelihood --</v>
      </c>
      <c r="AO658" s="22" t="str">
        <f>IF(RiskRegister[[#This Row],[Risk Status]]="Closed",RiskRegister[[#This Row],[Residual-I-L-Combo]],RiskRegister[[#This Row],[Inherent-I-L-Combo]])</f>
        <v>-- Select Impact ----- Select Likelihood --</v>
      </c>
      <c r="AP658" s="22" t="str">
        <f t="shared" si="21"/>
        <v>-- Error --</v>
      </c>
    </row>
    <row r="659" spans="1:42" s="18" customFormat="1" ht="64" x14ac:dyDescent="0.2">
      <c r="A659" s="18">
        <v>656</v>
      </c>
      <c r="G659" s="18" t="s">
        <v>87</v>
      </c>
      <c r="I659" s="18" t="s">
        <v>85</v>
      </c>
      <c r="L659" s="18" t="s">
        <v>112</v>
      </c>
      <c r="M659" s="19" t="str">
        <f>VLOOKUP(RiskRegister[[#This Row],[Inherent Impact Level]],'Rating factors'!$F$4:$G$9,2,FALSE)</f>
        <v>--- Error ---</v>
      </c>
      <c r="N659" s="18" t="s">
        <v>89</v>
      </c>
      <c r="O659" s="19" t="str">
        <f>VLOOKUP(RiskRegister[[#This Row],[Inherent Likelihood Level]],'Rating factors'!$F$16:$G$21,2,FALSE)</f>
        <v>--- Error ---</v>
      </c>
      <c r="P659" s="19" t="str">
        <f>IFERROR(VLOOKUP(RiskRegister[[#This Row],[Inherent Risk Rating]],'Rating factors'!$F$30:$G$44,2,FALSE),"-- Error --")</f>
        <v>-- Error --</v>
      </c>
      <c r="Q659" s="19" t="str">
        <f>IFERROR(RiskRegister[[#This Row],[Inherent Impact Rating]]*RiskRegister[[#This Row],[Inherent Likelihood Rating]],"-- Error --")</f>
        <v>-- Error --</v>
      </c>
      <c r="R659" s="18" t="s">
        <v>111</v>
      </c>
      <c r="T659" s="18" t="s">
        <v>112</v>
      </c>
      <c r="U659" s="19" t="str">
        <f>VLOOKUP(RiskRegister[[#This Row],[Residual Impact Level]],'Rating factors'!$F$4:$G$9,2,FALSE)</f>
        <v>--- Error ---</v>
      </c>
      <c r="V659" s="18" t="s">
        <v>89</v>
      </c>
      <c r="W659" s="19" t="str">
        <f>VLOOKUP(RiskRegister[[#This Row],[Residual Likelihood Level]],'Rating factors'!$F$16:$G$21,2,FALSE)</f>
        <v>--- Error ---</v>
      </c>
      <c r="X659" s="19" t="str">
        <f>IFERROR(VLOOKUP(RiskRegister[[#This Row],[Residual Risk Rating]],'Rating factors'!$F$30:$G$44,2,FALSE),"-- Error --")</f>
        <v>-- Error --</v>
      </c>
      <c r="Y659" s="19" t="str">
        <f>IFERROR(RiskRegister[[#This Row],[Residual Impact Rating]]*RiskRegister[[#This Row],[Residual Likelihood Rating]],"-- Error --")</f>
        <v>-- Error --</v>
      </c>
      <c r="Z659" s="18" t="s">
        <v>113</v>
      </c>
      <c r="AB659" s="61"/>
      <c r="AD659" s="22" t="str">
        <f ca="1">IF(ISBLANK(RiskRegister[[#This Row],[Risk Due Date]]), "Missing Risk Due Date", IF(RiskRegister[[#This Row],[Risk Due Date]] &lt; TODAY(), "Overdue", "Not Overdue"))</f>
        <v>Missing Risk Due Date</v>
      </c>
      <c r="AF659" s="22" t="str">
        <f>IF(ISBLANK(RiskRegister[[#This Row],[Risk Due Date]]), "Missing Risk Due Date", TEXT(RiskRegister[[#This Row],[Risk Due Date]], "YYYY-MM"))</f>
        <v>Missing Risk Due Date</v>
      </c>
      <c r="AG659" s="22" t="str">
        <f>IF(RiskRegister[[#This Row],[Created Date]]="","Created Date missing",(TEXT(RiskRegister[[#This Row],[Created Date]],"mmm") &amp; "-" &amp; YEAR(RiskRegister[[#This Row],[Created Date]])))</f>
        <v>Created Date missing</v>
      </c>
      <c r="AH659" s="79">
        <f>IF(RiskRegister[[#This Row],[Risk Status]]="Closed",RiskRegister[[#This Row],[Risk Close Date]],RiskRegister[[#This Row],[Risk Due Date]])</f>
        <v>0</v>
      </c>
      <c r="AI659" s="79">
        <f>IF(RiskRegister[[#This Row],[Risk-Change-Date]]=0,DATE(2030,1,1),RiskRegister[[#This Row],[Risk-Change-Date]])</f>
        <v>47484</v>
      </c>
      <c r="AJ659" s="22" t="str">
        <f>RiskRegister[[#This Row],[Inherent Impact Level]]&amp;"-"&amp;RiskRegister[[#This Row],[Inherent Likelihood Level]]</f>
        <v>-- Select Impact ----- Select Likelihood --</v>
      </c>
      <c r="AK659" s="22" t="str">
        <f>RiskRegister[[#This Row],[Residual Impact Level]]&amp;"-"&amp;RiskRegister[[#This Row],[Residual Likelihood Level]]</f>
        <v>-- Select Impact ----- Select Likelihood --</v>
      </c>
      <c r="AL659" s="22" t="str">
        <f t="shared" si="20"/>
        <v>Error</v>
      </c>
      <c r="AM659" s="22" t="str">
        <f>IF(RiskRegister[[#This Row],[Risk Status]]="Closed",RiskRegister[[#This Row],[Residual Impact Level]],RiskRegister[[#This Row],[Inherent Impact Level]])</f>
        <v>-- Select Impact --</v>
      </c>
      <c r="AN659" s="22" t="str">
        <f>IF(RiskRegister[[#This Row],[Risk Status]]="Closed",RiskRegister[[#This Row],[Residual Likelihood Level]],RiskRegister[[#This Row],[Inherent Likelihood Level]])</f>
        <v>-- Select Likelihood --</v>
      </c>
      <c r="AO659" s="22" t="str">
        <f>IF(RiskRegister[[#This Row],[Risk Status]]="Closed",RiskRegister[[#This Row],[Residual-I-L-Combo]],RiskRegister[[#This Row],[Inherent-I-L-Combo]])</f>
        <v>-- Select Impact ----- Select Likelihood --</v>
      </c>
      <c r="AP659" s="22" t="str">
        <f t="shared" si="21"/>
        <v>-- Error --</v>
      </c>
    </row>
    <row r="660" spans="1:42" s="18" customFormat="1" ht="64" x14ac:dyDescent="0.2">
      <c r="A660" s="18">
        <v>657</v>
      </c>
      <c r="G660" s="18" t="s">
        <v>87</v>
      </c>
      <c r="I660" s="18" t="s">
        <v>85</v>
      </c>
      <c r="L660" s="18" t="s">
        <v>112</v>
      </c>
      <c r="M660" s="19" t="str">
        <f>VLOOKUP(RiskRegister[[#This Row],[Inherent Impact Level]],'Rating factors'!$F$4:$G$9,2,FALSE)</f>
        <v>--- Error ---</v>
      </c>
      <c r="N660" s="18" t="s">
        <v>89</v>
      </c>
      <c r="O660" s="19" t="str">
        <f>VLOOKUP(RiskRegister[[#This Row],[Inherent Likelihood Level]],'Rating factors'!$F$16:$G$21,2,FALSE)</f>
        <v>--- Error ---</v>
      </c>
      <c r="P660" s="19" t="str">
        <f>IFERROR(VLOOKUP(RiskRegister[[#This Row],[Inherent Risk Rating]],'Rating factors'!$F$30:$G$44,2,FALSE),"-- Error --")</f>
        <v>-- Error --</v>
      </c>
      <c r="Q660" s="19" t="str">
        <f>IFERROR(RiskRegister[[#This Row],[Inherent Impact Rating]]*RiskRegister[[#This Row],[Inherent Likelihood Rating]],"-- Error --")</f>
        <v>-- Error --</v>
      </c>
      <c r="R660" s="18" t="s">
        <v>111</v>
      </c>
      <c r="T660" s="18" t="s">
        <v>112</v>
      </c>
      <c r="U660" s="19" t="str">
        <f>VLOOKUP(RiskRegister[[#This Row],[Residual Impact Level]],'Rating factors'!$F$4:$G$9,2,FALSE)</f>
        <v>--- Error ---</v>
      </c>
      <c r="V660" s="18" t="s">
        <v>89</v>
      </c>
      <c r="W660" s="19" t="str">
        <f>VLOOKUP(RiskRegister[[#This Row],[Residual Likelihood Level]],'Rating factors'!$F$16:$G$21,2,FALSE)</f>
        <v>--- Error ---</v>
      </c>
      <c r="X660" s="19" t="str">
        <f>IFERROR(VLOOKUP(RiskRegister[[#This Row],[Residual Risk Rating]],'Rating factors'!$F$30:$G$44,2,FALSE),"-- Error --")</f>
        <v>-- Error --</v>
      </c>
      <c r="Y660" s="19" t="str">
        <f>IFERROR(RiskRegister[[#This Row],[Residual Impact Rating]]*RiskRegister[[#This Row],[Residual Likelihood Rating]],"-- Error --")</f>
        <v>-- Error --</v>
      </c>
      <c r="Z660" s="18" t="s">
        <v>113</v>
      </c>
      <c r="AB660" s="61"/>
      <c r="AD660" s="22" t="str">
        <f ca="1">IF(ISBLANK(RiskRegister[[#This Row],[Risk Due Date]]), "Missing Risk Due Date", IF(RiskRegister[[#This Row],[Risk Due Date]] &lt; TODAY(), "Overdue", "Not Overdue"))</f>
        <v>Missing Risk Due Date</v>
      </c>
      <c r="AF660" s="22" t="str">
        <f>IF(ISBLANK(RiskRegister[[#This Row],[Risk Due Date]]), "Missing Risk Due Date", TEXT(RiskRegister[[#This Row],[Risk Due Date]], "YYYY-MM"))</f>
        <v>Missing Risk Due Date</v>
      </c>
      <c r="AG660" s="22" t="str">
        <f>IF(RiskRegister[[#This Row],[Created Date]]="","Created Date missing",(TEXT(RiskRegister[[#This Row],[Created Date]],"mmm") &amp; "-" &amp; YEAR(RiskRegister[[#This Row],[Created Date]])))</f>
        <v>Created Date missing</v>
      </c>
      <c r="AH660" s="79">
        <f>IF(RiskRegister[[#This Row],[Risk Status]]="Closed",RiskRegister[[#This Row],[Risk Close Date]],RiskRegister[[#This Row],[Risk Due Date]])</f>
        <v>0</v>
      </c>
      <c r="AI660" s="79">
        <f>IF(RiskRegister[[#This Row],[Risk-Change-Date]]=0,DATE(2030,1,1),RiskRegister[[#This Row],[Risk-Change-Date]])</f>
        <v>47484</v>
      </c>
      <c r="AJ660" s="22" t="str">
        <f>RiskRegister[[#This Row],[Inherent Impact Level]]&amp;"-"&amp;RiskRegister[[#This Row],[Inherent Likelihood Level]]</f>
        <v>-- Select Impact ----- Select Likelihood --</v>
      </c>
      <c r="AK660" s="22" t="str">
        <f>RiskRegister[[#This Row],[Residual Impact Level]]&amp;"-"&amp;RiskRegister[[#This Row],[Residual Likelihood Level]]</f>
        <v>-- Select Impact ----- Select Likelihood --</v>
      </c>
      <c r="AL660" s="22" t="str">
        <f t="shared" si="20"/>
        <v>Error</v>
      </c>
      <c r="AM660" s="22" t="str">
        <f>IF(RiskRegister[[#This Row],[Risk Status]]="Closed",RiskRegister[[#This Row],[Residual Impact Level]],RiskRegister[[#This Row],[Inherent Impact Level]])</f>
        <v>-- Select Impact --</v>
      </c>
      <c r="AN660" s="22" t="str">
        <f>IF(RiskRegister[[#This Row],[Risk Status]]="Closed",RiskRegister[[#This Row],[Residual Likelihood Level]],RiskRegister[[#This Row],[Inherent Likelihood Level]])</f>
        <v>-- Select Likelihood --</v>
      </c>
      <c r="AO660" s="22" t="str">
        <f>IF(RiskRegister[[#This Row],[Risk Status]]="Closed",RiskRegister[[#This Row],[Residual-I-L-Combo]],RiskRegister[[#This Row],[Inherent-I-L-Combo]])</f>
        <v>-- Select Impact ----- Select Likelihood --</v>
      </c>
      <c r="AP660" s="22" t="str">
        <f t="shared" si="21"/>
        <v>-- Error --</v>
      </c>
    </row>
    <row r="661" spans="1:42" s="18" customFormat="1" ht="64" x14ac:dyDescent="0.2">
      <c r="A661" s="18">
        <v>658</v>
      </c>
      <c r="G661" s="18" t="s">
        <v>87</v>
      </c>
      <c r="I661" s="18" t="s">
        <v>85</v>
      </c>
      <c r="L661" s="18" t="s">
        <v>112</v>
      </c>
      <c r="M661" s="19" t="str">
        <f>VLOOKUP(RiskRegister[[#This Row],[Inherent Impact Level]],'Rating factors'!$F$4:$G$9,2,FALSE)</f>
        <v>--- Error ---</v>
      </c>
      <c r="N661" s="18" t="s">
        <v>89</v>
      </c>
      <c r="O661" s="19" t="str">
        <f>VLOOKUP(RiskRegister[[#This Row],[Inherent Likelihood Level]],'Rating factors'!$F$16:$G$21,2,FALSE)</f>
        <v>--- Error ---</v>
      </c>
      <c r="P661" s="19" t="str">
        <f>IFERROR(VLOOKUP(RiskRegister[[#This Row],[Inherent Risk Rating]],'Rating factors'!$F$30:$G$44,2,FALSE),"-- Error --")</f>
        <v>-- Error --</v>
      </c>
      <c r="Q661" s="19" t="str">
        <f>IFERROR(RiskRegister[[#This Row],[Inherent Impact Rating]]*RiskRegister[[#This Row],[Inherent Likelihood Rating]],"-- Error --")</f>
        <v>-- Error --</v>
      </c>
      <c r="R661" s="18" t="s">
        <v>111</v>
      </c>
      <c r="T661" s="18" t="s">
        <v>112</v>
      </c>
      <c r="U661" s="19" t="str">
        <f>VLOOKUP(RiskRegister[[#This Row],[Residual Impact Level]],'Rating factors'!$F$4:$G$9,2,FALSE)</f>
        <v>--- Error ---</v>
      </c>
      <c r="V661" s="18" t="s">
        <v>89</v>
      </c>
      <c r="W661" s="19" t="str">
        <f>VLOOKUP(RiskRegister[[#This Row],[Residual Likelihood Level]],'Rating factors'!$F$16:$G$21,2,FALSE)</f>
        <v>--- Error ---</v>
      </c>
      <c r="X661" s="19" t="str">
        <f>IFERROR(VLOOKUP(RiskRegister[[#This Row],[Residual Risk Rating]],'Rating factors'!$F$30:$G$44,2,FALSE),"-- Error --")</f>
        <v>-- Error --</v>
      </c>
      <c r="Y661" s="19" t="str">
        <f>IFERROR(RiskRegister[[#This Row],[Residual Impact Rating]]*RiskRegister[[#This Row],[Residual Likelihood Rating]],"-- Error --")</f>
        <v>-- Error --</v>
      </c>
      <c r="Z661" s="18" t="s">
        <v>113</v>
      </c>
      <c r="AB661" s="61"/>
      <c r="AD661" s="22" t="str">
        <f ca="1">IF(ISBLANK(RiskRegister[[#This Row],[Risk Due Date]]), "Missing Risk Due Date", IF(RiskRegister[[#This Row],[Risk Due Date]] &lt; TODAY(), "Overdue", "Not Overdue"))</f>
        <v>Missing Risk Due Date</v>
      </c>
      <c r="AF661" s="22" t="str">
        <f>IF(ISBLANK(RiskRegister[[#This Row],[Risk Due Date]]), "Missing Risk Due Date", TEXT(RiskRegister[[#This Row],[Risk Due Date]], "YYYY-MM"))</f>
        <v>Missing Risk Due Date</v>
      </c>
      <c r="AG661" s="22" t="str">
        <f>IF(RiskRegister[[#This Row],[Created Date]]="","Created Date missing",(TEXT(RiskRegister[[#This Row],[Created Date]],"mmm") &amp; "-" &amp; YEAR(RiskRegister[[#This Row],[Created Date]])))</f>
        <v>Created Date missing</v>
      </c>
      <c r="AH661" s="79">
        <f>IF(RiskRegister[[#This Row],[Risk Status]]="Closed",RiskRegister[[#This Row],[Risk Close Date]],RiskRegister[[#This Row],[Risk Due Date]])</f>
        <v>0</v>
      </c>
      <c r="AI661" s="79">
        <f>IF(RiskRegister[[#This Row],[Risk-Change-Date]]=0,DATE(2030,1,1),RiskRegister[[#This Row],[Risk-Change-Date]])</f>
        <v>47484</v>
      </c>
      <c r="AJ661" s="22" t="str">
        <f>RiskRegister[[#This Row],[Inherent Impact Level]]&amp;"-"&amp;RiskRegister[[#This Row],[Inherent Likelihood Level]]</f>
        <v>-- Select Impact ----- Select Likelihood --</v>
      </c>
      <c r="AK661" s="22" t="str">
        <f>RiskRegister[[#This Row],[Residual Impact Level]]&amp;"-"&amp;RiskRegister[[#This Row],[Residual Likelihood Level]]</f>
        <v>-- Select Impact ----- Select Likelihood --</v>
      </c>
      <c r="AL661" s="22" t="str">
        <f t="shared" si="20"/>
        <v>Error</v>
      </c>
      <c r="AM661" s="22" t="str">
        <f>IF(RiskRegister[[#This Row],[Risk Status]]="Closed",RiskRegister[[#This Row],[Residual Impact Level]],RiskRegister[[#This Row],[Inherent Impact Level]])</f>
        <v>-- Select Impact --</v>
      </c>
      <c r="AN661" s="22" t="str">
        <f>IF(RiskRegister[[#This Row],[Risk Status]]="Closed",RiskRegister[[#This Row],[Residual Likelihood Level]],RiskRegister[[#This Row],[Inherent Likelihood Level]])</f>
        <v>-- Select Likelihood --</v>
      </c>
      <c r="AO661" s="22" t="str">
        <f>IF(RiskRegister[[#This Row],[Risk Status]]="Closed",RiskRegister[[#This Row],[Residual-I-L-Combo]],RiskRegister[[#This Row],[Inherent-I-L-Combo]])</f>
        <v>-- Select Impact ----- Select Likelihood --</v>
      </c>
      <c r="AP661" s="22" t="str">
        <f t="shared" si="21"/>
        <v>-- Error --</v>
      </c>
    </row>
    <row r="662" spans="1:42" s="18" customFormat="1" ht="64" x14ac:dyDescent="0.2">
      <c r="A662" s="18">
        <v>659</v>
      </c>
      <c r="G662" s="18" t="s">
        <v>87</v>
      </c>
      <c r="I662" s="18" t="s">
        <v>85</v>
      </c>
      <c r="L662" s="18" t="s">
        <v>112</v>
      </c>
      <c r="M662" s="19" t="str">
        <f>VLOOKUP(RiskRegister[[#This Row],[Inherent Impact Level]],'Rating factors'!$F$4:$G$9,2,FALSE)</f>
        <v>--- Error ---</v>
      </c>
      <c r="N662" s="18" t="s">
        <v>89</v>
      </c>
      <c r="O662" s="19" t="str">
        <f>VLOOKUP(RiskRegister[[#This Row],[Inherent Likelihood Level]],'Rating factors'!$F$16:$G$21,2,FALSE)</f>
        <v>--- Error ---</v>
      </c>
      <c r="P662" s="19" t="str">
        <f>IFERROR(VLOOKUP(RiskRegister[[#This Row],[Inherent Risk Rating]],'Rating factors'!$F$30:$G$44,2,FALSE),"-- Error --")</f>
        <v>-- Error --</v>
      </c>
      <c r="Q662" s="19" t="str">
        <f>IFERROR(RiskRegister[[#This Row],[Inherent Impact Rating]]*RiskRegister[[#This Row],[Inherent Likelihood Rating]],"-- Error --")</f>
        <v>-- Error --</v>
      </c>
      <c r="R662" s="18" t="s">
        <v>111</v>
      </c>
      <c r="T662" s="18" t="s">
        <v>112</v>
      </c>
      <c r="U662" s="19" t="str">
        <f>VLOOKUP(RiskRegister[[#This Row],[Residual Impact Level]],'Rating factors'!$F$4:$G$9,2,FALSE)</f>
        <v>--- Error ---</v>
      </c>
      <c r="V662" s="18" t="s">
        <v>89</v>
      </c>
      <c r="W662" s="19" t="str">
        <f>VLOOKUP(RiskRegister[[#This Row],[Residual Likelihood Level]],'Rating factors'!$F$16:$G$21,2,FALSE)</f>
        <v>--- Error ---</v>
      </c>
      <c r="X662" s="19" t="str">
        <f>IFERROR(VLOOKUP(RiskRegister[[#This Row],[Residual Risk Rating]],'Rating factors'!$F$30:$G$44,2,FALSE),"-- Error --")</f>
        <v>-- Error --</v>
      </c>
      <c r="Y662" s="19" t="str">
        <f>IFERROR(RiskRegister[[#This Row],[Residual Impact Rating]]*RiskRegister[[#This Row],[Residual Likelihood Rating]],"-- Error --")</f>
        <v>-- Error --</v>
      </c>
      <c r="Z662" s="18" t="s">
        <v>113</v>
      </c>
      <c r="AB662" s="61"/>
      <c r="AD662" s="22" t="str">
        <f ca="1">IF(ISBLANK(RiskRegister[[#This Row],[Risk Due Date]]), "Missing Risk Due Date", IF(RiskRegister[[#This Row],[Risk Due Date]] &lt; TODAY(), "Overdue", "Not Overdue"))</f>
        <v>Missing Risk Due Date</v>
      </c>
      <c r="AF662" s="22" t="str">
        <f>IF(ISBLANK(RiskRegister[[#This Row],[Risk Due Date]]), "Missing Risk Due Date", TEXT(RiskRegister[[#This Row],[Risk Due Date]], "YYYY-MM"))</f>
        <v>Missing Risk Due Date</v>
      </c>
      <c r="AG662" s="22" t="str">
        <f>IF(RiskRegister[[#This Row],[Created Date]]="","Created Date missing",(TEXT(RiskRegister[[#This Row],[Created Date]],"mmm") &amp; "-" &amp; YEAR(RiskRegister[[#This Row],[Created Date]])))</f>
        <v>Created Date missing</v>
      </c>
      <c r="AH662" s="79">
        <f>IF(RiskRegister[[#This Row],[Risk Status]]="Closed",RiskRegister[[#This Row],[Risk Close Date]],RiskRegister[[#This Row],[Risk Due Date]])</f>
        <v>0</v>
      </c>
      <c r="AI662" s="79">
        <f>IF(RiskRegister[[#This Row],[Risk-Change-Date]]=0,DATE(2030,1,1),RiskRegister[[#This Row],[Risk-Change-Date]])</f>
        <v>47484</v>
      </c>
      <c r="AJ662" s="22" t="str">
        <f>RiskRegister[[#This Row],[Inherent Impact Level]]&amp;"-"&amp;RiskRegister[[#This Row],[Inherent Likelihood Level]]</f>
        <v>-- Select Impact ----- Select Likelihood --</v>
      </c>
      <c r="AK662" s="22" t="str">
        <f>RiskRegister[[#This Row],[Residual Impact Level]]&amp;"-"&amp;RiskRegister[[#This Row],[Residual Likelihood Level]]</f>
        <v>-- Select Impact ----- Select Likelihood --</v>
      </c>
      <c r="AL662" s="22" t="str">
        <f t="shared" si="20"/>
        <v>Error</v>
      </c>
      <c r="AM662" s="22" t="str">
        <f>IF(RiskRegister[[#This Row],[Risk Status]]="Closed",RiskRegister[[#This Row],[Residual Impact Level]],RiskRegister[[#This Row],[Inherent Impact Level]])</f>
        <v>-- Select Impact --</v>
      </c>
      <c r="AN662" s="22" t="str">
        <f>IF(RiskRegister[[#This Row],[Risk Status]]="Closed",RiskRegister[[#This Row],[Residual Likelihood Level]],RiskRegister[[#This Row],[Inherent Likelihood Level]])</f>
        <v>-- Select Likelihood --</v>
      </c>
      <c r="AO662" s="22" t="str">
        <f>IF(RiskRegister[[#This Row],[Risk Status]]="Closed",RiskRegister[[#This Row],[Residual-I-L-Combo]],RiskRegister[[#This Row],[Inherent-I-L-Combo]])</f>
        <v>-- Select Impact ----- Select Likelihood --</v>
      </c>
      <c r="AP662" s="22" t="str">
        <f t="shared" si="21"/>
        <v>-- Error --</v>
      </c>
    </row>
    <row r="663" spans="1:42" s="18" customFormat="1" ht="64" x14ac:dyDescent="0.2">
      <c r="A663" s="18">
        <v>660</v>
      </c>
      <c r="G663" s="18" t="s">
        <v>87</v>
      </c>
      <c r="I663" s="18" t="s">
        <v>85</v>
      </c>
      <c r="L663" s="18" t="s">
        <v>112</v>
      </c>
      <c r="M663" s="19" t="str">
        <f>VLOOKUP(RiskRegister[[#This Row],[Inherent Impact Level]],'Rating factors'!$F$4:$G$9,2,FALSE)</f>
        <v>--- Error ---</v>
      </c>
      <c r="N663" s="18" t="s">
        <v>89</v>
      </c>
      <c r="O663" s="19" t="str">
        <f>VLOOKUP(RiskRegister[[#This Row],[Inherent Likelihood Level]],'Rating factors'!$F$16:$G$21,2,FALSE)</f>
        <v>--- Error ---</v>
      </c>
      <c r="P663" s="19" t="str">
        <f>IFERROR(VLOOKUP(RiskRegister[[#This Row],[Inherent Risk Rating]],'Rating factors'!$F$30:$G$44,2,FALSE),"-- Error --")</f>
        <v>-- Error --</v>
      </c>
      <c r="Q663" s="19" t="str">
        <f>IFERROR(RiskRegister[[#This Row],[Inherent Impact Rating]]*RiskRegister[[#This Row],[Inherent Likelihood Rating]],"-- Error --")</f>
        <v>-- Error --</v>
      </c>
      <c r="R663" s="18" t="s">
        <v>111</v>
      </c>
      <c r="T663" s="18" t="s">
        <v>112</v>
      </c>
      <c r="U663" s="19" t="str">
        <f>VLOOKUP(RiskRegister[[#This Row],[Residual Impact Level]],'Rating factors'!$F$4:$G$9,2,FALSE)</f>
        <v>--- Error ---</v>
      </c>
      <c r="V663" s="18" t="s">
        <v>89</v>
      </c>
      <c r="W663" s="19" t="str">
        <f>VLOOKUP(RiskRegister[[#This Row],[Residual Likelihood Level]],'Rating factors'!$F$16:$G$21,2,FALSE)</f>
        <v>--- Error ---</v>
      </c>
      <c r="X663" s="19" t="str">
        <f>IFERROR(VLOOKUP(RiskRegister[[#This Row],[Residual Risk Rating]],'Rating factors'!$F$30:$G$44,2,FALSE),"-- Error --")</f>
        <v>-- Error --</v>
      </c>
      <c r="Y663" s="19" t="str">
        <f>IFERROR(RiskRegister[[#This Row],[Residual Impact Rating]]*RiskRegister[[#This Row],[Residual Likelihood Rating]],"-- Error --")</f>
        <v>-- Error --</v>
      </c>
      <c r="Z663" s="18" t="s">
        <v>113</v>
      </c>
      <c r="AB663" s="61"/>
      <c r="AD663" s="22" t="str">
        <f ca="1">IF(ISBLANK(RiskRegister[[#This Row],[Risk Due Date]]), "Missing Risk Due Date", IF(RiskRegister[[#This Row],[Risk Due Date]] &lt; TODAY(), "Overdue", "Not Overdue"))</f>
        <v>Missing Risk Due Date</v>
      </c>
      <c r="AF663" s="22" t="str">
        <f>IF(ISBLANK(RiskRegister[[#This Row],[Risk Due Date]]), "Missing Risk Due Date", TEXT(RiskRegister[[#This Row],[Risk Due Date]], "YYYY-MM"))</f>
        <v>Missing Risk Due Date</v>
      </c>
      <c r="AG663" s="22" t="str">
        <f>IF(RiskRegister[[#This Row],[Created Date]]="","Created Date missing",(TEXT(RiskRegister[[#This Row],[Created Date]],"mmm") &amp; "-" &amp; YEAR(RiskRegister[[#This Row],[Created Date]])))</f>
        <v>Created Date missing</v>
      </c>
      <c r="AH663" s="79">
        <f>IF(RiskRegister[[#This Row],[Risk Status]]="Closed",RiskRegister[[#This Row],[Risk Close Date]],RiskRegister[[#This Row],[Risk Due Date]])</f>
        <v>0</v>
      </c>
      <c r="AI663" s="79">
        <f>IF(RiskRegister[[#This Row],[Risk-Change-Date]]=0,DATE(2030,1,1),RiskRegister[[#This Row],[Risk-Change-Date]])</f>
        <v>47484</v>
      </c>
      <c r="AJ663" s="22" t="str">
        <f>RiskRegister[[#This Row],[Inherent Impact Level]]&amp;"-"&amp;RiskRegister[[#This Row],[Inherent Likelihood Level]]</f>
        <v>-- Select Impact ----- Select Likelihood --</v>
      </c>
      <c r="AK663" s="22" t="str">
        <f>RiskRegister[[#This Row],[Residual Impact Level]]&amp;"-"&amp;RiskRegister[[#This Row],[Residual Likelihood Level]]</f>
        <v>-- Select Impact ----- Select Likelihood --</v>
      </c>
      <c r="AL663" s="22" t="str">
        <f t="shared" si="20"/>
        <v>Error</v>
      </c>
      <c r="AM663" s="22" t="str">
        <f>IF(RiskRegister[[#This Row],[Risk Status]]="Closed",RiskRegister[[#This Row],[Residual Impact Level]],RiskRegister[[#This Row],[Inherent Impact Level]])</f>
        <v>-- Select Impact --</v>
      </c>
      <c r="AN663" s="22" t="str">
        <f>IF(RiskRegister[[#This Row],[Risk Status]]="Closed",RiskRegister[[#This Row],[Residual Likelihood Level]],RiskRegister[[#This Row],[Inherent Likelihood Level]])</f>
        <v>-- Select Likelihood --</v>
      </c>
      <c r="AO663" s="22" t="str">
        <f>IF(RiskRegister[[#This Row],[Risk Status]]="Closed",RiskRegister[[#This Row],[Residual-I-L-Combo]],RiskRegister[[#This Row],[Inherent-I-L-Combo]])</f>
        <v>-- Select Impact ----- Select Likelihood --</v>
      </c>
      <c r="AP663" s="22" t="str">
        <f t="shared" si="21"/>
        <v>-- Error --</v>
      </c>
    </row>
    <row r="664" spans="1:42" s="18" customFormat="1" ht="64" x14ac:dyDescent="0.2">
      <c r="A664" s="18">
        <v>661</v>
      </c>
      <c r="G664" s="18" t="s">
        <v>87</v>
      </c>
      <c r="I664" s="18" t="s">
        <v>85</v>
      </c>
      <c r="L664" s="18" t="s">
        <v>112</v>
      </c>
      <c r="M664" s="19" t="str">
        <f>VLOOKUP(RiskRegister[[#This Row],[Inherent Impact Level]],'Rating factors'!$F$4:$G$9,2,FALSE)</f>
        <v>--- Error ---</v>
      </c>
      <c r="N664" s="18" t="s">
        <v>89</v>
      </c>
      <c r="O664" s="19" t="str">
        <f>VLOOKUP(RiskRegister[[#This Row],[Inherent Likelihood Level]],'Rating factors'!$F$16:$G$21,2,FALSE)</f>
        <v>--- Error ---</v>
      </c>
      <c r="P664" s="19" t="str">
        <f>IFERROR(VLOOKUP(RiskRegister[[#This Row],[Inherent Risk Rating]],'Rating factors'!$F$30:$G$44,2,FALSE),"-- Error --")</f>
        <v>-- Error --</v>
      </c>
      <c r="Q664" s="19" t="str">
        <f>IFERROR(RiskRegister[[#This Row],[Inherent Impact Rating]]*RiskRegister[[#This Row],[Inherent Likelihood Rating]],"-- Error --")</f>
        <v>-- Error --</v>
      </c>
      <c r="R664" s="18" t="s">
        <v>111</v>
      </c>
      <c r="T664" s="18" t="s">
        <v>112</v>
      </c>
      <c r="U664" s="19" t="str">
        <f>VLOOKUP(RiskRegister[[#This Row],[Residual Impact Level]],'Rating factors'!$F$4:$G$9,2,FALSE)</f>
        <v>--- Error ---</v>
      </c>
      <c r="V664" s="18" t="s">
        <v>89</v>
      </c>
      <c r="W664" s="19" t="str">
        <f>VLOOKUP(RiskRegister[[#This Row],[Residual Likelihood Level]],'Rating factors'!$F$16:$G$21,2,FALSE)</f>
        <v>--- Error ---</v>
      </c>
      <c r="X664" s="19" t="str">
        <f>IFERROR(VLOOKUP(RiskRegister[[#This Row],[Residual Risk Rating]],'Rating factors'!$F$30:$G$44,2,FALSE),"-- Error --")</f>
        <v>-- Error --</v>
      </c>
      <c r="Y664" s="19" t="str">
        <f>IFERROR(RiskRegister[[#This Row],[Residual Impact Rating]]*RiskRegister[[#This Row],[Residual Likelihood Rating]],"-- Error --")</f>
        <v>-- Error --</v>
      </c>
      <c r="Z664" s="18" t="s">
        <v>113</v>
      </c>
      <c r="AB664" s="61"/>
      <c r="AD664" s="22" t="str">
        <f ca="1">IF(ISBLANK(RiskRegister[[#This Row],[Risk Due Date]]), "Missing Risk Due Date", IF(RiskRegister[[#This Row],[Risk Due Date]] &lt; TODAY(), "Overdue", "Not Overdue"))</f>
        <v>Missing Risk Due Date</v>
      </c>
      <c r="AF664" s="22" t="str">
        <f>IF(ISBLANK(RiskRegister[[#This Row],[Risk Due Date]]), "Missing Risk Due Date", TEXT(RiskRegister[[#This Row],[Risk Due Date]], "YYYY-MM"))</f>
        <v>Missing Risk Due Date</v>
      </c>
      <c r="AG664" s="22" t="str">
        <f>IF(RiskRegister[[#This Row],[Created Date]]="","Created Date missing",(TEXT(RiskRegister[[#This Row],[Created Date]],"mmm") &amp; "-" &amp; YEAR(RiskRegister[[#This Row],[Created Date]])))</f>
        <v>Created Date missing</v>
      </c>
      <c r="AH664" s="79">
        <f>IF(RiskRegister[[#This Row],[Risk Status]]="Closed",RiskRegister[[#This Row],[Risk Close Date]],RiskRegister[[#This Row],[Risk Due Date]])</f>
        <v>0</v>
      </c>
      <c r="AI664" s="79">
        <f>IF(RiskRegister[[#This Row],[Risk-Change-Date]]=0,DATE(2030,1,1),RiskRegister[[#This Row],[Risk-Change-Date]])</f>
        <v>47484</v>
      </c>
      <c r="AJ664" s="22" t="str">
        <f>RiskRegister[[#This Row],[Inherent Impact Level]]&amp;"-"&amp;RiskRegister[[#This Row],[Inherent Likelihood Level]]</f>
        <v>-- Select Impact ----- Select Likelihood --</v>
      </c>
      <c r="AK664" s="22" t="str">
        <f>RiskRegister[[#This Row],[Residual Impact Level]]&amp;"-"&amp;RiskRegister[[#This Row],[Residual Likelihood Level]]</f>
        <v>-- Select Impact ----- Select Likelihood --</v>
      </c>
      <c r="AL664" s="22" t="str">
        <f t="shared" si="20"/>
        <v>Error</v>
      </c>
      <c r="AM664" s="22" t="str">
        <f>IF(RiskRegister[[#This Row],[Risk Status]]="Closed",RiskRegister[[#This Row],[Residual Impact Level]],RiskRegister[[#This Row],[Inherent Impact Level]])</f>
        <v>-- Select Impact --</v>
      </c>
      <c r="AN664" s="22" t="str">
        <f>IF(RiskRegister[[#This Row],[Risk Status]]="Closed",RiskRegister[[#This Row],[Residual Likelihood Level]],RiskRegister[[#This Row],[Inherent Likelihood Level]])</f>
        <v>-- Select Likelihood --</v>
      </c>
      <c r="AO664" s="22" t="str">
        <f>IF(RiskRegister[[#This Row],[Risk Status]]="Closed",RiskRegister[[#This Row],[Residual-I-L-Combo]],RiskRegister[[#This Row],[Inherent-I-L-Combo]])</f>
        <v>-- Select Impact ----- Select Likelihood --</v>
      </c>
      <c r="AP664" s="22" t="str">
        <f t="shared" si="21"/>
        <v>-- Error --</v>
      </c>
    </row>
    <row r="665" spans="1:42" s="18" customFormat="1" ht="64" x14ac:dyDescent="0.2">
      <c r="A665" s="18">
        <v>662</v>
      </c>
      <c r="G665" s="18" t="s">
        <v>87</v>
      </c>
      <c r="I665" s="18" t="s">
        <v>85</v>
      </c>
      <c r="L665" s="18" t="s">
        <v>112</v>
      </c>
      <c r="M665" s="19" t="str">
        <f>VLOOKUP(RiskRegister[[#This Row],[Inherent Impact Level]],'Rating factors'!$F$4:$G$9,2,FALSE)</f>
        <v>--- Error ---</v>
      </c>
      <c r="N665" s="18" t="s">
        <v>89</v>
      </c>
      <c r="O665" s="19" t="str">
        <f>VLOOKUP(RiskRegister[[#This Row],[Inherent Likelihood Level]],'Rating factors'!$F$16:$G$21,2,FALSE)</f>
        <v>--- Error ---</v>
      </c>
      <c r="P665" s="19" t="str">
        <f>IFERROR(VLOOKUP(RiskRegister[[#This Row],[Inherent Risk Rating]],'Rating factors'!$F$30:$G$44,2,FALSE),"-- Error --")</f>
        <v>-- Error --</v>
      </c>
      <c r="Q665" s="19" t="str">
        <f>IFERROR(RiskRegister[[#This Row],[Inherent Impact Rating]]*RiskRegister[[#This Row],[Inherent Likelihood Rating]],"-- Error --")</f>
        <v>-- Error --</v>
      </c>
      <c r="R665" s="18" t="s">
        <v>111</v>
      </c>
      <c r="T665" s="18" t="s">
        <v>112</v>
      </c>
      <c r="U665" s="19" t="str">
        <f>VLOOKUP(RiskRegister[[#This Row],[Residual Impact Level]],'Rating factors'!$F$4:$G$9,2,FALSE)</f>
        <v>--- Error ---</v>
      </c>
      <c r="V665" s="18" t="s">
        <v>89</v>
      </c>
      <c r="W665" s="19" t="str">
        <f>VLOOKUP(RiskRegister[[#This Row],[Residual Likelihood Level]],'Rating factors'!$F$16:$G$21,2,FALSE)</f>
        <v>--- Error ---</v>
      </c>
      <c r="X665" s="19" t="str">
        <f>IFERROR(VLOOKUP(RiskRegister[[#This Row],[Residual Risk Rating]],'Rating factors'!$F$30:$G$44,2,FALSE),"-- Error --")</f>
        <v>-- Error --</v>
      </c>
      <c r="Y665" s="19" t="str">
        <f>IFERROR(RiskRegister[[#This Row],[Residual Impact Rating]]*RiskRegister[[#This Row],[Residual Likelihood Rating]],"-- Error --")</f>
        <v>-- Error --</v>
      </c>
      <c r="Z665" s="18" t="s">
        <v>113</v>
      </c>
      <c r="AB665" s="61"/>
      <c r="AD665" s="22" t="str">
        <f ca="1">IF(ISBLANK(RiskRegister[[#This Row],[Risk Due Date]]), "Missing Risk Due Date", IF(RiskRegister[[#This Row],[Risk Due Date]] &lt; TODAY(), "Overdue", "Not Overdue"))</f>
        <v>Missing Risk Due Date</v>
      </c>
      <c r="AF665" s="22" t="str">
        <f>IF(ISBLANK(RiskRegister[[#This Row],[Risk Due Date]]), "Missing Risk Due Date", TEXT(RiskRegister[[#This Row],[Risk Due Date]], "YYYY-MM"))</f>
        <v>Missing Risk Due Date</v>
      </c>
      <c r="AG665" s="22" t="str">
        <f>IF(RiskRegister[[#This Row],[Created Date]]="","Created Date missing",(TEXT(RiskRegister[[#This Row],[Created Date]],"mmm") &amp; "-" &amp; YEAR(RiskRegister[[#This Row],[Created Date]])))</f>
        <v>Created Date missing</v>
      </c>
      <c r="AH665" s="79">
        <f>IF(RiskRegister[[#This Row],[Risk Status]]="Closed",RiskRegister[[#This Row],[Risk Close Date]],RiskRegister[[#This Row],[Risk Due Date]])</f>
        <v>0</v>
      </c>
      <c r="AI665" s="79">
        <f>IF(RiskRegister[[#This Row],[Risk-Change-Date]]=0,DATE(2030,1,1),RiskRegister[[#This Row],[Risk-Change-Date]])</f>
        <v>47484</v>
      </c>
      <c r="AJ665" s="22" t="str">
        <f>RiskRegister[[#This Row],[Inherent Impact Level]]&amp;"-"&amp;RiskRegister[[#This Row],[Inherent Likelihood Level]]</f>
        <v>-- Select Impact ----- Select Likelihood --</v>
      </c>
      <c r="AK665" s="22" t="str">
        <f>RiskRegister[[#This Row],[Residual Impact Level]]&amp;"-"&amp;RiskRegister[[#This Row],[Residual Likelihood Level]]</f>
        <v>-- Select Impact ----- Select Likelihood --</v>
      </c>
      <c r="AL665" s="22" t="str">
        <f t="shared" si="20"/>
        <v>Error</v>
      </c>
      <c r="AM665" s="22" t="str">
        <f>IF(RiskRegister[[#This Row],[Risk Status]]="Closed",RiskRegister[[#This Row],[Residual Impact Level]],RiskRegister[[#This Row],[Inherent Impact Level]])</f>
        <v>-- Select Impact --</v>
      </c>
      <c r="AN665" s="22" t="str">
        <f>IF(RiskRegister[[#This Row],[Risk Status]]="Closed",RiskRegister[[#This Row],[Residual Likelihood Level]],RiskRegister[[#This Row],[Inherent Likelihood Level]])</f>
        <v>-- Select Likelihood --</v>
      </c>
      <c r="AO665" s="22" t="str">
        <f>IF(RiskRegister[[#This Row],[Risk Status]]="Closed",RiskRegister[[#This Row],[Residual-I-L-Combo]],RiskRegister[[#This Row],[Inherent-I-L-Combo]])</f>
        <v>-- Select Impact ----- Select Likelihood --</v>
      </c>
      <c r="AP665" s="22" t="str">
        <f t="shared" si="21"/>
        <v>-- Error --</v>
      </c>
    </row>
    <row r="666" spans="1:42" s="18" customFormat="1" ht="64" x14ac:dyDescent="0.2">
      <c r="A666" s="18">
        <v>663</v>
      </c>
      <c r="G666" s="18" t="s">
        <v>87</v>
      </c>
      <c r="I666" s="18" t="s">
        <v>85</v>
      </c>
      <c r="L666" s="18" t="s">
        <v>112</v>
      </c>
      <c r="M666" s="19" t="str">
        <f>VLOOKUP(RiskRegister[[#This Row],[Inherent Impact Level]],'Rating factors'!$F$4:$G$9,2,FALSE)</f>
        <v>--- Error ---</v>
      </c>
      <c r="N666" s="18" t="s">
        <v>89</v>
      </c>
      <c r="O666" s="19" t="str">
        <f>VLOOKUP(RiskRegister[[#This Row],[Inherent Likelihood Level]],'Rating factors'!$F$16:$G$21,2,FALSE)</f>
        <v>--- Error ---</v>
      </c>
      <c r="P666" s="19" t="str">
        <f>IFERROR(VLOOKUP(RiskRegister[[#This Row],[Inherent Risk Rating]],'Rating factors'!$F$30:$G$44,2,FALSE),"-- Error --")</f>
        <v>-- Error --</v>
      </c>
      <c r="Q666" s="19" t="str">
        <f>IFERROR(RiskRegister[[#This Row],[Inherent Impact Rating]]*RiskRegister[[#This Row],[Inherent Likelihood Rating]],"-- Error --")</f>
        <v>-- Error --</v>
      </c>
      <c r="R666" s="18" t="s">
        <v>111</v>
      </c>
      <c r="T666" s="18" t="s">
        <v>112</v>
      </c>
      <c r="U666" s="19" t="str">
        <f>VLOOKUP(RiskRegister[[#This Row],[Residual Impact Level]],'Rating factors'!$F$4:$G$9,2,FALSE)</f>
        <v>--- Error ---</v>
      </c>
      <c r="V666" s="18" t="s">
        <v>89</v>
      </c>
      <c r="W666" s="19" t="str">
        <f>VLOOKUP(RiskRegister[[#This Row],[Residual Likelihood Level]],'Rating factors'!$F$16:$G$21,2,FALSE)</f>
        <v>--- Error ---</v>
      </c>
      <c r="X666" s="19" t="str">
        <f>IFERROR(VLOOKUP(RiskRegister[[#This Row],[Residual Risk Rating]],'Rating factors'!$F$30:$G$44,2,FALSE),"-- Error --")</f>
        <v>-- Error --</v>
      </c>
      <c r="Y666" s="19" t="str">
        <f>IFERROR(RiskRegister[[#This Row],[Residual Impact Rating]]*RiskRegister[[#This Row],[Residual Likelihood Rating]],"-- Error --")</f>
        <v>-- Error --</v>
      </c>
      <c r="Z666" s="18" t="s">
        <v>113</v>
      </c>
      <c r="AB666" s="61"/>
      <c r="AD666" s="22" t="str">
        <f ca="1">IF(ISBLANK(RiskRegister[[#This Row],[Risk Due Date]]), "Missing Risk Due Date", IF(RiskRegister[[#This Row],[Risk Due Date]] &lt; TODAY(), "Overdue", "Not Overdue"))</f>
        <v>Missing Risk Due Date</v>
      </c>
      <c r="AF666" s="22" t="str">
        <f>IF(ISBLANK(RiskRegister[[#This Row],[Risk Due Date]]), "Missing Risk Due Date", TEXT(RiskRegister[[#This Row],[Risk Due Date]], "YYYY-MM"))</f>
        <v>Missing Risk Due Date</v>
      </c>
      <c r="AG666" s="22" t="str">
        <f>IF(RiskRegister[[#This Row],[Created Date]]="","Created Date missing",(TEXT(RiskRegister[[#This Row],[Created Date]],"mmm") &amp; "-" &amp; YEAR(RiskRegister[[#This Row],[Created Date]])))</f>
        <v>Created Date missing</v>
      </c>
      <c r="AH666" s="79">
        <f>IF(RiskRegister[[#This Row],[Risk Status]]="Closed",RiskRegister[[#This Row],[Risk Close Date]],RiskRegister[[#This Row],[Risk Due Date]])</f>
        <v>0</v>
      </c>
      <c r="AI666" s="79">
        <f>IF(RiskRegister[[#This Row],[Risk-Change-Date]]=0,DATE(2030,1,1),RiskRegister[[#This Row],[Risk-Change-Date]])</f>
        <v>47484</v>
      </c>
      <c r="AJ666" s="22" t="str">
        <f>RiskRegister[[#This Row],[Inherent Impact Level]]&amp;"-"&amp;RiskRegister[[#This Row],[Inherent Likelihood Level]]</f>
        <v>-- Select Impact ----- Select Likelihood --</v>
      </c>
      <c r="AK666" s="22" t="str">
        <f>RiskRegister[[#This Row],[Residual Impact Level]]&amp;"-"&amp;RiskRegister[[#This Row],[Residual Likelihood Level]]</f>
        <v>-- Select Impact ----- Select Likelihood --</v>
      </c>
      <c r="AL666" s="22" t="str">
        <f t="shared" si="20"/>
        <v>Error</v>
      </c>
      <c r="AM666" s="22" t="str">
        <f>IF(RiskRegister[[#This Row],[Risk Status]]="Closed",RiskRegister[[#This Row],[Residual Impact Level]],RiskRegister[[#This Row],[Inherent Impact Level]])</f>
        <v>-- Select Impact --</v>
      </c>
      <c r="AN666" s="22" t="str">
        <f>IF(RiskRegister[[#This Row],[Risk Status]]="Closed",RiskRegister[[#This Row],[Residual Likelihood Level]],RiskRegister[[#This Row],[Inherent Likelihood Level]])</f>
        <v>-- Select Likelihood --</v>
      </c>
      <c r="AO666" s="22" t="str">
        <f>IF(RiskRegister[[#This Row],[Risk Status]]="Closed",RiskRegister[[#This Row],[Residual-I-L-Combo]],RiskRegister[[#This Row],[Inherent-I-L-Combo]])</f>
        <v>-- Select Impact ----- Select Likelihood --</v>
      </c>
      <c r="AP666" s="22" t="str">
        <f t="shared" si="21"/>
        <v>-- Error --</v>
      </c>
    </row>
    <row r="667" spans="1:42" s="18" customFormat="1" ht="64" x14ac:dyDescent="0.2">
      <c r="A667" s="18">
        <v>664</v>
      </c>
      <c r="G667" s="18" t="s">
        <v>87</v>
      </c>
      <c r="I667" s="18" t="s">
        <v>85</v>
      </c>
      <c r="L667" s="18" t="s">
        <v>112</v>
      </c>
      <c r="M667" s="19" t="str">
        <f>VLOOKUP(RiskRegister[[#This Row],[Inherent Impact Level]],'Rating factors'!$F$4:$G$9,2,FALSE)</f>
        <v>--- Error ---</v>
      </c>
      <c r="N667" s="18" t="s">
        <v>89</v>
      </c>
      <c r="O667" s="19" t="str">
        <f>VLOOKUP(RiskRegister[[#This Row],[Inherent Likelihood Level]],'Rating factors'!$F$16:$G$21,2,FALSE)</f>
        <v>--- Error ---</v>
      </c>
      <c r="P667" s="19" t="str">
        <f>IFERROR(VLOOKUP(RiskRegister[[#This Row],[Inherent Risk Rating]],'Rating factors'!$F$30:$G$44,2,FALSE),"-- Error --")</f>
        <v>-- Error --</v>
      </c>
      <c r="Q667" s="19" t="str">
        <f>IFERROR(RiskRegister[[#This Row],[Inherent Impact Rating]]*RiskRegister[[#This Row],[Inherent Likelihood Rating]],"-- Error --")</f>
        <v>-- Error --</v>
      </c>
      <c r="R667" s="18" t="s">
        <v>111</v>
      </c>
      <c r="T667" s="18" t="s">
        <v>112</v>
      </c>
      <c r="U667" s="19" t="str">
        <f>VLOOKUP(RiskRegister[[#This Row],[Residual Impact Level]],'Rating factors'!$F$4:$G$9,2,FALSE)</f>
        <v>--- Error ---</v>
      </c>
      <c r="V667" s="18" t="s">
        <v>89</v>
      </c>
      <c r="W667" s="19" t="str">
        <f>VLOOKUP(RiskRegister[[#This Row],[Residual Likelihood Level]],'Rating factors'!$F$16:$G$21,2,FALSE)</f>
        <v>--- Error ---</v>
      </c>
      <c r="X667" s="19" t="str">
        <f>IFERROR(VLOOKUP(RiskRegister[[#This Row],[Residual Risk Rating]],'Rating factors'!$F$30:$G$44,2,FALSE),"-- Error --")</f>
        <v>-- Error --</v>
      </c>
      <c r="Y667" s="19" t="str">
        <f>IFERROR(RiskRegister[[#This Row],[Residual Impact Rating]]*RiskRegister[[#This Row],[Residual Likelihood Rating]],"-- Error --")</f>
        <v>-- Error --</v>
      </c>
      <c r="Z667" s="18" t="s">
        <v>113</v>
      </c>
      <c r="AB667" s="61"/>
      <c r="AD667" s="22" t="str">
        <f ca="1">IF(ISBLANK(RiskRegister[[#This Row],[Risk Due Date]]), "Missing Risk Due Date", IF(RiskRegister[[#This Row],[Risk Due Date]] &lt; TODAY(), "Overdue", "Not Overdue"))</f>
        <v>Missing Risk Due Date</v>
      </c>
      <c r="AF667" s="22" t="str">
        <f>IF(ISBLANK(RiskRegister[[#This Row],[Risk Due Date]]), "Missing Risk Due Date", TEXT(RiskRegister[[#This Row],[Risk Due Date]], "YYYY-MM"))</f>
        <v>Missing Risk Due Date</v>
      </c>
      <c r="AG667" s="22" t="str">
        <f>IF(RiskRegister[[#This Row],[Created Date]]="","Created Date missing",(TEXT(RiskRegister[[#This Row],[Created Date]],"mmm") &amp; "-" &amp; YEAR(RiskRegister[[#This Row],[Created Date]])))</f>
        <v>Created Date missing</v>
      </c>
      <c r="AH667" s="79">
        <f>IF(RiskRegister[[#This Row],[Risk Status]]="Closed",RiskRegister[[#This Row],[Risk Close Date]],RiskRegister[[#This Row],[Risk Due Date]])</f>
        <v>0</v>
      </c>
      <c r="AI667" s="79">
        <f>IF(RiskRegister[[#This Row],[Risk-Change-Date]]=0,DATE(2030,1,1),RiskRegister[[#This Row],[Risk-Change-Date]])</f>
        <v>47484</v>
      </c>
      <c r="AJ667" s="22" t="str">
        <f>RiskRegister[[#This Row],[Inherent Impact Level]]&amp;"-"&amp;RiskRegister[[#This Row],[Inherent Likelihood Level]]</f>
        <v>-- Select Impact ----- Select Likelihood --</v>
      </c>
      <c r="AK667" s="22" t="str">
        <f>RiskRegister[[#This Row],[Residual Impact Level]]&amp;"-"&amp;RiskRegister[[#This Row],[Residual Likelihood Level]]</f>
        <v>-- Select Impact ----- Select Likelihood --</v>
      </c>
      <c r="AL667" s="22" t="str">
        <f t="shared" si="20"/>
        <v>Error</v>
      </c>
      <c r="AM667" s="22" t="str">
        <f>IF(RiskRegister[[#This Row],[Risk Status]]="Closed",RiskRegister[[#This Row],[Residual Impact Level]],RiskRegister[[#This Row],[Inherent Impact Level]])</f>
        <v>-- Select Impact --</v>
      </c>
      <c r="AN667" s="22" t="str">
        <f>IF(RiskRegister[[#This Row],[Risk Status]]="Closed",RiskRegister[[#This Row],[Residual Likelihood Level]],RiskRegister[[#This Row],[Inherent Likelihood Level]])</f>
        <v>-- Select Likelihood --</v>
      </c>
      <c r="AO667" s="22" t="str">
        <f>IF(RiskRegister[[#This Row],[Risk Status]]="Closed",RiskRegister[[#This Row],[Residual-I-L-Combo]],RiskRegister[[#This Row],[Inherent-I-L-Combo]])</f>
        <v>-- Select Impact ----- Select Likelihood --</v>
      </c>
      <c r="AP667" s="22" t="str">
        <f t="shared" si="21"/>
        <v>-- Error --</v>
      </c>
    </row>
    <row r="668" spans="1:42" s="18" customFormat="1" ht="64" x14ac:dyDescent="0.2">
      <c r="A668" s="18">
        <v>665</v>
      </c>
      <c r="G668" s="18" t="s">
        <v>87</v>
      </c>
      <c r="I668" s="18" t="s">
        <v>85</v>
      </c>
      <c r="L668" s="18" t="s">
        <v>112</v>
      </c>
      <c r="M668" s="19" t="str">
        <f>VLOOKUP(RiskRegister[[#This Row],[Inherent Impact Level]],'Rating factors'!$F$4:$G$9,2,FALSE)</f>
        <v>--- Error ---</v>
      </c>
      <c r="N668" s="18" t="s">
        <v>89</v>
      </c>
      <c r="O668" s="19" t="str">
        <f>VLOOKUP(RiskRegister[[#This Row],[Inherent Likelihood Level]],'Rating factors'!$F$16:$G$21,2,FALSE)</f>
        <v>--- Error ---</v>
      </c>
      <c r="P668" s="19" t="str">
        <f>IFERROR(VLOOKUP(RiskRegister[[#This Row],[Inherent Risk Rating]],'Rating factors'!$F$30:$G$44,2,FALSE),"-- Error --")</f>
        <v>-- Error --</v>
      </c>
      <c r="Q668" s="19" t="str">
        <f>IFERROR(RiskRegister[[#This Row],[Inherent Impact Rating]]*RiskRegister[[#This Row],[Inherent Likelihood Rating]],"-- Error --")</f>
        <v>-- Error --</v>
      </c>
      <c r="R668" s="18" t="s">
        <v>111</v>
      </c>
      <c r="T668" s="18" t="s">
        <v>112</v>
      </c>
      <c r="U668" s="19" t="str">
        <f>VLOOKUP(RiskRegister[[#This Row],[Residual Impact Level]],'Rating factors'!$F$4:$G$9,2,FALSE)</f>
        <v>--- Error ---</v>
      </c>
      <c r="V668" s="18" t="s">
        <v>89</v>
      </c>
      <c r="W668" s="19" t="str">
        <f>VLOOKUP(RiskRegister[[#This Row],[Residual Likelihood Level]],'Rating factors'!$F$16:$G$21,2,FALSE)</f>
        <v>--- Error ---</v>
      </c>
      <c r="X668" s="19" t="str">
        <f>IFERROR(VLOOKUP(RiskRegister[[#This Row],[Residual Risk Rating]],'Rating factors'!$F$30:$G$44,2,FALSE),"-- Error --")</f>
        <v>-- Error --</v>
      </c>
      <c r="Y668" s="19" t="str">
        <f>IFERROR(RiskRegister[[#This Row],[Residual Impact Rating]]*RiskRegister[[#This Row],[Residual Likelihood Rating]],"-- Error --")</f>
        <v>-- Error --</v>
      </c>
      <c r="Z668" s="18" t="s">
        <v>113</v>
      </c>
      <c r="AB668" s="61"/>
      <c r="AD668" s="22" t="str">
        <f ca="1">IF(ISBLANK(RiskRegister[[#This Row],[Risk Due Date]]), "Missing Risk Due Date", IF(RiskRegister[[#This Row],[Risk Due Date]] &lt; TODAY(), "Overdue", "Not Overdue"))</f>
        <v>Missing Risk Due Date</v>
      </c>
      <c r="AF668" s="22" t="str">
        <f>IF(ISBLANK(RiskRegister[[#This Row],[Risk Due Date]]), "Missing Risk Due Date", TEXT(RiskRegister[[#This Row],[Risk Due Date]], "YYYY-MM"))</f>
        <v>Missing Risk Due Date</v>
      </c>
      <c r="AG668" s="22" t="str">
        <f>IF(RiskRegister[[#This Row],[Created Date]]="","Created Date missing",(TEXT(RiskRegister[[#This Row],[Created Date]],"mmm") &amp; "-" &amp; YEAR(RiskRegister[[#This Row],[Created Date]])))</f>
        <v>Created Date missing</v>
      </c>
      <c r="AH668" s="79">
        <f>IF(RiskRegister[[#This Row],[Risk Status]]="Closed",RiskRegister[[#This Row],[Risk Close Date]],RiskRegister[[#This Row],[Risk Due Date]])</f>
        <v>0</v>
      </c>
      <c r="AI668" s="79">
        <f>IF(RiskRegister[[#This Row],[Risk-Change-Date]]=0,DATE(2030,1,1),RiskRegister[[#This Row],[Risk-Change-Date]])</f>
        <v>47484</v>
      </c>
      <c r="AJ668" s="22" t="str">
        <f>RiskRegister[[#This Row],[Inherent Impact Level]]&amp;"-"&amp;RiskRegister[[#This Row],[Inherent Likelihood Level]]</f>
        <v>-- Select Impact ----- Select Likelihood --</v>
      </c>
      <c r="AK668" s="22" t="str">
        <f>RiskRegister[[#This Row],[Residual Impact Level]]&amp;"-"&amp;RiskRegister[[#This Row],[Residual Likelihood Level]]</f>
        <v>-- Select Impact ----- Select Likelihood --</v>
      </c>
      <c r="AL668" s="22" t="str">
        <f t="shared" si="20"/>
        <v>Error</v>
      </c>
      <c r="AM668" s="22" t="str">
        <f>IF(RiskRegister[[#This Row],[Risk Status]]="Closed",RiskRegister[[#This Row],[Residual Impact Level]],RiskRegister[[#This Row],[Inherent Impact Level]])</f>
        <v>-- Select Impact --</v>
      </c>
      <c r="AN668" s="22" t="str">
        <f>IF(RiskRegister[[#This Row],[Risk Status]]="Closed",RiskRegister[[#This Row],[Residual Likelihood Level]],RiskRegister[[#This Row],[Inherent Likelihood Level]])</f>
        <v>-- Select Likelihood --</v>
      </c>
      <c r="AO668" s="22" t="str">
        <f>IF(RiskRegister[[#This Row],[Risk Status]]="Closed",RiskRegister[[#This Row],[Residual-I-L-Combo]],RiskRegister[[#This Row],[Inherent-I-L-Combo]])</f>
        <v>-- Select Impact ----- Select Likelihood --</v>
      </c>
      <c r="AP668" s="22" t="str">
        <f t="shared" si="21"/>
        <v>-- Error --</v>
      </c>
    </row>
    <row r="669" spans="1:42" s="18" customFormat="1" ht="64" x14ac:dyDescent="0.2">
      <c r="A669" s="18">
        <v>666</v>
      </c>
      <c r="G669" s="18" t="s">
        <v>87</v>
      </c>
      <c r="I669" s="18" t="s">
        <v>85</v>
      </c>
      <c r="L669" s="18" t="s">
        <v>112</v>
      </c>
      <c r="M669" s="19" t="str">
        <f>VLOOKUP(RiskRegister[[#This Row],[Inherent Impact Level]],'Rating factors'!$F$4:$G$9,2,FALSE)</f>
        <v>--- Error ---</v>
      </c>
      <c r="N669" s="18" t="s">
        <v>89</v>
      </c>
      <c r="O669" s="19" t="str">
        <f>VLOOKUP(RiskRegister[[#This Row],[Inherent Likelihood Level]],'Rating factors'!$F$16:$G$21,2,FALSE)</f>
        <v>--- Error ---</v>
      </c>
      <c r="P669" s="19" t="str">
        <f>IFERROR(VLOOKUP(RiskRegister[[#This Row],[Inherent Risk Rating]],'Rating factors'!$F$30:$G$44,2,FALSE),"-- Error --")</f>
        <v>-- Error --</v>
      </c>
      <c r="Q669" s="19" t="str">
        <f>IFERROR(RiskRegister[[#This Row],[Inherent Impact Rating]]*RiskRegister[[#This Row],[Inherent Likelihood Rating]],"-- Error --")</f>
        <v>-- Error --</v>
      </c>
      <c r="R669" s="18" t="s">
        <v>111</v>
      </c>
      <c r="T669" s="18" t="s">
        <v>112</v>
      </c>
      <c r="U669" s="19" t="str">
        <f>VLOOKUP(RiskRegister[[#This Row],[Residual Impact Level]],'Rating factors'!$F$4:$G$9,2,FALSE)</f>
        <v>--- Error ---</v>
      </c>
      <c r="V669" s="18" t="s">
        <v>89</v>
      </c>
      <c r="W669" s="19" t="str">
        <f>VLOOKUP(RiskRegister[[#This Row],[Residual Likelihood Level]],'Rating factors'!$F$16:$G$21,2,FALSE)</f>
        <v>--- Error ---</v>
      </c>
      <c r="X669" s="19" t="str">
        <f>IFERROR(VLOOKUP(RiskRegister[[#This Row],[Residual Risk Rating]],'Rating factors'!$F$30:$G$44,2,FALSE),"-- Error --")</f>
        <v>-- Error --</v>
      </c>
      <c r="Y669" s="19" t="str">
        <f>IFERROR(RiskRegister[[#This Row],[Residual Impact Rating]]*RiskRegister[[#This Row],[Residual Likelihood Rating]],"-- Error --")</f>
        <v>-- Error --</v>
      </c>
      <c r="Z669" s="18" t="s">
        <v>113</v>
      </c>
      <c r="AB669" s="61"/>
      <c r="AD669" s="22" t="str">
        <f ca="1">IF(ISBLANK(RiskRegister[[#This Row],[Risk Due Date]]), "Missing Risk Due Date", IF(RiskRegister[[#This Row],[Risk Due Date]] &lt; TODAY(), "Overdue", "Not Overdue"))</f>
        <v>Missing Risk Due Date</v>
      </c>
      <c r="AF669" s="22" t="str">
        <f>IF(ISBLANK(RiskRegister[[#This Row],[Risk Due Date]]), "Missing Risk Due Date", TEXT(RiskRegister[[#This Row],[Risk Due Date]], "YYYY-MM"))</f>
        <v>Missing Risk Due Date</v>
      </c>
      <c r="AG669" s="22" t="str">
        <f>IF(RiskRegister[[#This Row],[Created Date]]="","Created Date missing",(TEXT(RiskRegister[[#This Row],[Created Date]],"mmm") &amp; "-" &amp; YEAR(RiskRegister[[#This Row],[Created Date]])))</f>
        <v>Created Date missing</v>
      </c>
      <c r="AH669" s="79">
        <f>IF(RiskRegister[[#This Row],[Risk Status]]="Closed",RiskRegister[[#This Row],[Risk Close Date]],RiskRegister[[#This Row],[Risk Due Date]])</f>
        <v>0</v>
      </c>
      <c r="AI669" s="79">
        <f>IF(RiskRegister[[#This Row],[Risk-Change-Date]]=0,DATE(2030,1,1),RiskRegister[[#This Row],[Risk-Change-Date]])</f>
        <v>47484</v>
      </c>
      <c r="AJ669" s="22" t="str">
        <f>RiskRegister[[#This Row],[Inherent Impact Level]]&amp;"-"&amp;RiskRegister[[#This Row],[Inherent Likelihood Level]]</f>
        <v>-- Select Impact ----- Select Likelihood --</v>
      </c>
      <c r="AK669" s="22" t="str">
        <f>RiskRegister[[#This Row],[Residual Impact Level]]&amp;"-"&amp;RiskRegister[[#This Row],[Residual Likelihood Level]]</f>
        <v>-- Select Impact ----- Select Likelihood --</v>
      </c>
      <c r="AL669" s="22" t="str">
        <f t="shared" si="20"/>
        <v>Error</v>
      </c>
      <c r="AM669" s="22" t="str">
        <f>IF(RiskRegister[[#This Row],[Risk Status]]="Closed",RiskRegister[[#This Row],[Residual Impact Level]],RiskRegister[[#This Row],[Inherent Impact Level]])</f>
        <v>-- Select Impact --</v>
      </c>
      <c r="AN669" s="22" t="str">
        <f>IF(RiskRegister[[#This Row],[Risk Status]]="Closed",RiskRegister[[#This Row],[Residual Likelihood Level]],RiskRegister[[#This Row],[Inherent Likelihood Level]])</f>
        <v>-- Select Likelihood --</v>
      </c>
      <c r="AO669" s="22" t="str">
        <f>IF(RiskRegister[[#This Row],[Risk Status]]="Closed",RiskRegister[[#This Row],[Residual-I-L-Combo]],RiskRegister[[#This Row],[Inherent-I-L-Combo]])</f>
        <v>-- Select Impact ----- Select Likelihood --</v>
      </c>
      <c r="AP669" s="22" t="str">
        <f t="shared" si="21"/>
        <v>-- Error --</v>
      </c>
    </row>
    <row r="670" spans="1:42" s="18" customFormat="1" ht="64" x14ac:dyDescent="0.2">
      <c r="A670" s="18">
        <v>667</v>
      </c>
      <c r="G670" s="18" t="s">
        <v>87</v>
      </c>
      <c r="I670" s="18" t="s">
        <v>85</v>
      </c>
      <c r="L670" s="18" t="s">
        <v>112</v>
      </c>
      <c r="M670" s="19" t="str">
        <f>VLOOKUP(RiskRegister[[#This Row],[Inherent Impact Level]],'Rating factors'!$F$4:$G$9,2,FALSE)</f>
        <v>--- Error ---</v>
      </c>
      <c r="N670" s="18" t="s">
        <v>89</v>
      </c>
      <c r="O670" s="19" t="str">
        <f>VLOOKUP(RiskRegister[[#This Row],[Inherent Likelihood Level]],'Rating factors'!$F$16:$G$21,2,FALSE)</f>
        <v>--- Error ---</v>
      </c>
      <c r="P670" s="19" t="str">
        <f>IFERROR(VLOOKUP(RiskRegister[[#This Row],[Inherent Risk Rating]],'Rating factors'!$F$30:$G$44,2,FALSE),"-- Error --")</f>
        <v>-- Error --</v>
      </c>
      <c r="Q670" s="19" t="str">
        <f>IFERROR(RiskRegister[[#This Row],[Inherent Impact Rating]]*RiskRegister[[#This Row],[Inherent Likelihood Rating]],"-- Error --")</f>
        <v>-- Error --</v>
      </c>
      <c r="R670" s="18" t="s">
        <v>111</v>
      </c>
      <c r="T670" s="18" t="s">
        <v>112</v>
      </c>
      <c r="U670" s="19" t="str">
        <f>VLOOKUP(RiskRegister[[#This Row],[Residual Impact Level]],'Rating factors'!$F$4:$G$9,2,FALSE)</f>
        <v>--- Error ---</v>
      </c>
      <c r="V670" s="18" t="s">
        <v>89</v>
      </c>
      <c r="W670" s="19" t="str">
        <f>VLOOKUP(RiskRegister[[#This Row],[Residual Likelihood Level]],'Rating factors'!$F$16:$G$21,2,FALSE)</f>
        <v>--- Error ---</v>
      </c>
      <c r="X670" s="19" t="str">
        <f>IFERROR(VLOOKUP(RiskRegister[[#This Row],[Residual Risk Rating]],'Rating factors'!$F$30:$G$44,2,FALSE),"-- Error --")</f>
        <v>-- Error --</v>
      </c>
      <c r="Y670" s="19" t="str">
        <f>IFERROR(RiskRegister[[#This Row],[Residual Impact Rating]]*RiskRegister[[#This Row],[Residual Likelihood Rating]],"-- Error --")</f>
        <v>-- Error --</v>
      </c>
      <c r="Z670" s="18" t="s">
        <v>113</v>
      </c>
      <c r="AB670" s="61"/>
      <c r="AD670" s="22" t="str">
        <f ca="1">IF(ISBLANK(RiskRegister[[#This Row],[Risk Due Date]]), "Missing Risk Due Date", IF(RiskRegister[[#This Row],[Risk Due Date]] &lt; TODAY(), "Overdue", "Not Overdue"))</f>
        <v>Missing Risk Due Date</v>
      </c>
      <c r="AF670" s="22" t="str">
        <f>IF(ISBLANK(RiskRegister[[#This Row],[Risk Due Date]]), "Missing Risk Due Date", TEXT(RiskRegister[[#This Row],[Risk Due Date]], "YYYY-MM"))</f>
        <v>Missing Risk Due Date</v>
      </c>
      <c r="AG670" s="22" t="str">
        <f>IF(RiskRegister[[#This Row],[Created Date]]="","Created Date missing",(TEXT(RiskRegister[[#This Row],[Created Date]],"mmm") &amp; "-" &amp; YEAR(RiskRegister[[#This Row],[Created Date]])))</f>
        <v>Created Date missing</v>
      </c>
      <c r="AH670" s="79">
        <f>IF(RiskRegister[[#This Row],[Risk Status]]="Closed",RiskRegister[[#This Row],[Risk Close Date]],RiskRegister[[#This Row],[Risk Due Date]])</f>
        <v>0</v>
      </c>
      <c r="AI670" s="79">
        <f>IF(RiskRegister[[#This Row],[Risk-Change-Date]]=0,DATE(2030,1,1),RiskRegister[[#This Row],[Risk-Change-Date]])</f>
        <v>47484</v>
      </c>
      <c r="AJ670" s="22" t="str">
        <f>RiskRegister[[#This Row],[Inherent Impact Level]]&amp;"-"&amp;RiskRegister[[#This Row],[Inherent Likelihood Level]]</f>
        <v>-- Select Impact ----- Select Likelihood --</v>
      </c>
      <c r="AK670" s="22" t="str">
        <f>RiskRegister[[#This Row],[Residual Impact Level]]&amp;"-"&amp;RiskRegister[[#This Row],[Residual Likelihood Level]]</f>
        <v>-- Select Impact ----- Select Likelihood --</v>
      </c>
      <c r="AL670" s="22" t="str">
        <f t="shared" si="20"/>
        <v>Error</v>
      </c>
      <c r="AM670" s="22" t="str">
        <f>IF(RiskRegister[[#This Row],[Risk Status]]="Closed",RiskRegister[[#This Row],[Residual Impact Level]],RiskRegister[[#This Row],[Inherent Impact Level]])</f>
        <v>-- Select Impact --</v>
      </c>
      <c r="AN670" s="22" t="str">
        <f>IF(RiskRegister[[#This Row],[Risk Status]]="Closed",RiskRegister[[#This Row],[Residual Likelihood Level]],RiskRegister[[#This Row],[Inherent Likelihood Level]])</f>
        <v>-- Select Likelihood --</v>
      </c>
      <c r="AO670" s="22" t="str">
        <f>IF(RiskRegister[[#This Row],[Risk Status]]="Closed",RiskRegister[[#This Row],[Residual-I-L-Combo]],RiskRegister[[#This Row],[Inherent-I-L-Combo]])</f>
        <v>-- Select Impact ----- Select Likelihood --</v>
      </c>
      <c r="AP670" s="22" t="str">
        <f t="shared" si="21"/>
        <v>-- Error --</v>
      </c>
    </row>
    <row r="671" spans="1:42" s="18" customFormat="1" ht="64" x14ac:dyDescent="0.2">
      <c r="A671" s="18">
        <v>668</v>
      </c>
      <c r="G671" s="18" t="s">
        <v>87</v>
      </c>
      <c r="I671" s="18" t="s">
        <v>85</v>
      </c>
      <c r="L671" s="18" t="s">
        <v>112</v>
      </c>
      <c r="M671" s="19" t="str">
        <f>VLOOKUP(RiskRegister[[#This Row],[Inherent Impact Level]],'Rating factors'!$F$4:$G$9,2,FALSE)</f>
        <v>--- Error ---</v>
      </c>
      <c r="N671" s="18" t="s">
        <v>89</v>
      </c>
      <c r="O671" s="19" t="str">
        <f>VLOOKUP(RiskRegister[[#This Row],[Inherent Likelihood Level]],'Rating factors'!$F$16:$G$21,2,FALSE)</f>
        <v>--- Error ---</v>
      </c>
      <c r="P671" s="19" t="str">
        <f>IFERROR(VLOOKUP(RiskRegister[[#This Row],[Inherent Risk Rating]],'Rating factors'!$F$30:$G$44,2,FALSE),"-- Error --")</f>
        <v>-- Error --</v>
      </c>
      <c r="Q671" s="19" t="str">
        <f>IFERROR(RiskRegister[[#This Row],[Inherent Impact Rating]]*RiskRegister[[#This Row],[Inherent Likelihood Rating]],"-- Error --")</f>
        <v>-- Error --</v>
      </c>
      <c r="R671" s="18" t="s">
        <v>111</v>
      </c>
      <c r="T671" s="18" t="s">
        <v>112</v>
      </c>
      <c r="U671" s="19" t="str">
        <f>VLOOKUP(RiskRegister[[#This Row],[Residual Impact Level]],'Rating factors'!$F$4:$G$9,2,FALSE)</f>
        <v>--- Error ---</v>
      </c>
      <c r="V671" s="18" t="s">
        <v>89</v>
      </c>
      <c r="W671" s="19" t="str">
        <f>VLOOKUP(RiskRegister[[#This Row],[Residual Likelihood Level]],'Rating factors'!$F$16:$G$21,2,FALSE)</f>
        <v>--- Error ---</v>
      </c>
      <c r="X671" s="19" t="str">
        <f>IFERROR(VLOOKUP(RiskRegister[[#This Row],[Residual Risk Rating]],'Rating factors'!$F$30:$G$44,2,FALSE),"-- Error --")</f>
        <v>-- Error --</v>
      </c>
      <c r="Y671" s="19" t="str">
        <f>IFERROR(RiskRegister[[#This Row],[Residual Impact Rating]]*RiskRegister[[#This Row],[Residual Likelihood Rating]],"-- Error --")</f>
        <v>-- Error --</v>
      </c>
      <c r="Z671" s="18" t="s">
        <v>113</v>
      </c>
      <c r="AB671" s="61"/>
      <c r="AD671" s="22" t="str">
        <f ca="1">IF(ISBLANK(RiskRegister[[#This Row],[Risk Due Date]]), "Missing Risk Due Date", IF(RiskRegister[[#This Row],[Risk Due Date]] &lt; TODAY(), "Overdue", "Not Overdue"))</f>
        <v>Missing Risk Due Date</v>
      </c>
      <c r="AF671" s="22" t="str">
        <f>IF(ISBLANK(RiskRegister[[#This Row],[Risk Due Date]]), "Missing Risk Due Date", TEXT(RiskRegister[[#This Row],[Risk Due Date]], "YYYY-MM"))</f>
        <v>Missing Risk Due Date</v>
      </c>
      <c r="AG671" s="22" t="str">
        <f>IF(RiskRegister[[#This Row],[Created Date]]="","Created Date missing",(TEXT(RiskRegister[[#This Row],[Created Date]],"mmm") &amp; "-" &amp; YEAR(RiskRegister[[#This Row],[Created Date]])))</f>
        <v>Created Date missing</v>
      </c>
      <c r="AH671" s="79">
        <f>IF(RiskRegister[[#This Row],[Risk Status]]="Closed",RiskRegister[[#This Row],[Risk Close Date]],RiskRegister[[#This Row],[Risk Due Date]])</f>
        <v>0</v>
      </c>
      <c r="AI671" s="79">
        <f>IF(RiskRegister[[#This Row],[Risk-Change-Date]]=0,DATE(2030,1,1),RiskRegister[[#This Row],[Risk-Change-Date]])</f>
        <v>47484</v>
      </c>
      <c r="AJ671" s="22" t="str">
        <f>RiskRegister[[#This Row],[Inherent Impact Level]]&amp;"-"&amp;RiskRegister[[#This Row],[Inherent Likelihood Level]]</f>
        <v>-- Select Impact ----- Select Likelihood --</v>
      </c>
      <c r="AK671" s="22" t="str">
        <f>RiskRegister[[#This Row],[Residual Impact Level]]&amp;"-"&amp;RiskRegister[[#This Row],[Residual Likelihood Level]]</f>
        <v>-- Select Impact ----- Select Likelihood --</v>
      </c>
      <c r="AL671" s="22" t="str">
        <f t="shared" si="20"/>
        <v>Error</v>
      </c>
      <c r="AM671" s="22" t="str">
        <f>IF(RiskRegister[[#This Row],[Risk Status]]="Closed",RiskRegister[[#This Row],[Residual Impact Level]],RiskRegister[[#This Row],[Inherent Impact Level]])</f>
        <v>-- Select Impact --</v>
      </c>
      <c r="AN671" s="22" t="str">
        <f>IF(RiskRegister[[#This Row],[Risk Status]]="Closed",RiskRegister[[#This Row],[Residual Likelihood Level]],RiskRegister[[#This Row],[Inherent Likelihood Level]])</f>
        <v>-- Select Likelihood --</v>
      </c>
      <c r="AO671" s="22" t="str">
        <f>IF(RiskRegister[[#This Row],[Risk Status]]="Closed",RiskRegister[[#This Row],[Residual-I-L-Combo]],RiskRegister[[#This Row],[Inherent-I-L-Combo]])</f>
        <v>-- Select Impact ----- Select Likelihood --</v>
      </c>
      <c r="AP671" s="22" t="str">
        <f t="shared" si="21"/>
        <v>-- Error --</v>
      </c>
    </row>
    <row r="672" spans="1:42" s="18" customFormat="1" ht="64" x14ac:dyDescent="0.2">
      <c r="A672" s="18">
        <v>669</v>
      </c>
      <c r="G672" s="18" t="s">
        <v>87</v>
      </c>
      <c r="I672" s="18" t="s">
        <v>85</v>
      </c>
      <c r="L672" s="18" t="s">
        <v>112</v>
      </c>
      <c r="M672" s="19" t="str">
        <f>VLOOKUP(RiskRegister[[#This Row],[Inherent Impact Level]],'Rating factors'!$F$4:$G$9,2,FALSE)</f>
        <v>--- Error ---</v>
      </c>
      <c r="N672" s="18" t="s">
        <v>89</v>
      </c>
      <c r="O672" s="19" t="str">
        <f>VLOOKUP(RiskRegister[[#This Row],[Inherent Likelihood Level]],'Rating factors'!$F$16:$G$21,2,FALSE)</f>
        <v>--- Error ---</v>
      </c>
      <c r="P672" s="19" t="str">
        <f>IFERROR(VLOOKUP(RiskRegister[[#This Row],[Inherent Risk Rating]],'Rating factors'!$F$30:$G$44,2,FALSE),"-- Error --")</f>
        <v>-- Error --</v>
      </c>
      <c r="Q672" s="19" t="str">
        <f>IFERROR(RiskRegister[[#This Row],[Inherent Impact Rating]]*RiskRegister[[#This Row],[Inherent Likelihood Rating]],"-- Error --")</f>
        <v>-- Error --</v>
      </c>
      <c r="R672" s="18" t="s">
        <v>111</v>
      </c>
      <c r="T672" s="18" t="s">
        <v>112</v>
      </c>
      <c r="U672" s="19" t="str">
        <f>VLOOKUP(RiskRegister[[#This Row],[Residual Impact Level]],'Rating factors'!$F$4:$G$9,2,FALSE)</f>
        <v>--- Error ---</v>
      </c>
      <c r="V672" s="18" t="s">
        <v>89</v>
      </c>
      <c r="W672" s="19" t="str">
        <f>VLOOKUP(RiskRegister[[#This Row],[Residual Likelihood Level]],'Rating factors'!$F$16:$G$21,2,FALSE)</f>
        <v>--- Error ---</v>
      </c>
      <c r="X672" s="19" t="str">
        <f>IFERROR(VLOOKUP(RiskRegister[[#This Row],[Residual Risk Rating]],'Rating factors'!$F$30:$G$44,2,FALSE),"-- Error --")</f>
        <v>-- Error --</v>
      </c>
      <c r="Y672" s="19" t="str">
        <f>IFERROR(RiskRegister[[#This Row],[Residual Impact Rating]]*RiskRegister[[#This Row],[Residual Likelihood Rating]],"-- Error --")</f>
        <v>-- Error --</v>
      </c>
      <c r="Z672" s="18" t="s">
        <v>113</v>
      </c>
      <c r="AB672" s="61"/>
      <c r="AD672" s="22" t="str">
        <f ca="1">IF(ISBLANK(RiskRegister[[#This Row],[Risk Due Date]]), "Missing Risk Due Date", IF(RiskRegister[[#This Row],[Risk Due Date]] &lt; TODAY(), "Overdue", "Not Overdue"))</f>
        <v>Missing Risk Due Date</v>
      </c>
      <c r="AF672" s="22" t="str">
        <f>IF(ISBLANK(RiskRegister[[#This Row],[Risk Due Date]]), "Missing Risk Due Date", TEXT(RiskRegister[[#This Row],[Risk Due Date]], "YYYY-MM"))</f>
        <v>Missing Risk Due Date</v>
      </c>
      <c r="AG672" s="22" t="str">
        <f>IF(RiskRegister[[#This Row],[Created Date]]="","Created Date missing",(TEXT(RiskRegister[[#This Row],[Created Date]],"mmm") &amp; "-" &amp; YEAR(RiskRegister[[#This Row],[Created Date]])))</f>
        <v>Created Date missing</v>
      </c>
      <c r="AH672" s="79">
        <f>IF(RiskRegister[[#This Row],[Risk Status]]="Closed",RiskRegister[[#This Row],[Risk Close Date]],RiskRegister[[#This Row],[Risk Due Date]])</f>
        <v>0</v>
      </c>
      <c r="AI672" s="79">
        <f>IF(RiskRegister[[#This Row],[Risk-Change-Date]]=0,DATE(2030,1,1),RiskRegister[[#This Row],[Risk-Change-Date]])</f>
        <v>47484</v>
      </c>
      <c r="AJ672" s="22" t="str">
        <f>RiskRegister[[#This Row],[Inherent Impact Level]]&amp;"-"&amp;RiskRegister[[#This Row],[Inherent Likelihood Level]]</f>
        <v>-- Select Impact ----- Select Likelihood --</v>
      </c>
      <c r="AK672" s="22" t="str">
        <f>RiskRegister[[#This Row],[Residual Impact Level]]&amp;"-"&amp;RiskRegister[[#This Row],[Residual Likelihood Level]]</f>
        <v>-- Select Impact ----- Select Likelihood --</v>
      </c>
      <c r="AL672" s="22" t="str">
        <f t="shared" si="20"/>
        <v>Error</v>
      </c>
      <c r="AM672" s="22" t="str">
        <f>IF(RiskRegister[[#This Row],[Risk Status]]="Closed",RiskRegister[[#This Row],[Residual Impact Level]],RiskRegister[[#This Row],[Inherent Impact Level]])</f>
        <v>-- Select Impact --</v>
      </c>
      <c r="AN672" s="22" t="str">
        <f>IF(RiskRegister[[#This Row],[Risk Status]]="Closed",RiskRegister[[#This Row],[Residual Likelihood Level]],RiskRegister[[#This Row],[Inherent Likelihood Level]])</f>
        <v>-- Select Likelihood --</v>
      </c>
      <c r="AO672" s="22" t="str">
        <f>IF(RiskRegister[[#This Row],[Risk Status]]="Closed",RiskRegister[[#This Row],[Residual-I-L-Combo]],RiskRegister[[#This Row],[Inherent-I-L-Combo]])</f>
        <v>-- Select Impact ----- Select Likelihood --</v>
      </c>
      <c r="AP672" s="22" t="str">
        <f t="shared" si="21"/>
        <v>-- Error --</v>
      </c>
    </row>
    <row r="673" spans="1:42" s="18" customFormat="1" ht="64" x14ac:dyDescent="0.2">
      <c r="A673" s="18">
        <v>670</v>
      </c>
      <c r="G673" s="18" t="s">
        <v>87</v>
      </c>
      <c r="I673" s="18" t="s">
        <v>85</v>
      </c>
      <c r="L673" s="18" t="s">
        <v>112</v>
      </c>
      <c r="M673" s="19" t="str">
        <f>VLOOKUP(RiskRegister[[#This Row],[Inherent Impact Level]],'Rating factors'!$F$4:$G$9,2,FALSE)</f>
        <v>--- Error ---</v>
      </c>
      <c r="N673" s="18" t="s">
        <v>89</v>
      </c>
      <c r="O673" s="19" t="str">
        <f>VLOOKUP(RiskRegister[[#This Row],[Inherent Likelihood Level]],'Rating factors'!$F$16:$G$21,2,FALSE)</f>
        <v>--- Error ---</v>
      </c>
      <c r="P673" s="19" t="str">
        <f>IFERROR(VLOOKUP(RiskRegister[[#This Row],[Inherent Risk Rating]],'Rating factors'!$F$30:$G$44,2,FALSE),"-- Error --")</f>
        <v>-- Error --</v>
      </c>
      <c r="Q673" s="19" t="str">
        <f>IFERROR(RiskRegister[[#This Row],[Inherent Impact Rating]]*RiskRegister[[#This Row],[Inherent Likelihood Rating]],"-- Error --")</f>
        <v>-- Error --</v>
      </c>
      <c r="R673" s="18" t="s">
        <v>111</v>
      </c>
      <c r="T673" s="18" t="s">
        <v>112</v>
      </c>
      <c r="U673" s="19" t="str">
        <f>VLOOKUP(RiskRegister[[#This Row],[Residual Impact Level]],'Rating factors'!$F$4:$G$9,2,FALSE)</f>
        <v>--- Error ---</v>
      </c>
      <c r="V673" s="18" t="s">
        <v>89</v>
      </c>
      <c r="W673" s="19" t="str">
        <f>VLOOKUP(RiskRegister[[#This Row],[Residual Likelihood Level]],'Rating factors'!$F$16:$G$21,2,FALSE)</f>
        <v>--- Error ---</v>
      </c>
      <c r="X673" s="19" t="str">
        <f>IFERROR(VLOOKUP(RiskRegister[[#This Row],[Residual Risk Rating]],'Rating factors'!$F$30:$G$44,2,FALSE),"-- Error --")</f>
        <v>-- Error --</v>
      </c>
      <c r="Y673" s="19" t="str">
        <f>IFERROR(RiskRegister[[#This Row],[Residual Impact Rating]]*RiskRegister[[#This Row],[Residual Likelihood Rating]],"-- Error --")</f>
        <v>-- Error --</v>
      </c>
      <c r="Z673" s="18" t="s">
        <v>113</v>
      </c>
      <c r="AB673" s="61"/>
      <c r="AD673" s="22" t="str">
        <f ca="1">IF(ISBLANK(RiskRegister[[#This Row],[Risk Due Date]]), "Missing Risk Due Date", IF(RiskRegister[[#This Row],[Risk Due Date]] &lt; TODAY(), "Overdue", "Not Overdue"))</f>
        <v>Missing Risk Due Date</v>
      </c>
      <c r="AF673" s="22" t="str">
        <f>IF(ISBLANK(RiskRegister[[#This Row],[Risk Due Date]]), "Missing Risk Due Date", TEXT(RiskRegister[[#This Row],[Risk Due Date]], "YYYY-MM"))</f>
        <v>Missing Risk Due Date</v>
      </c>
      <c r="AG673" s="22" t="str">
        <f>IF(RiskRegister[[#This Row],[Created Date]]="","Created Date missing",(TEXT(RiskRegister[[#This Row],[Created Date]],"mmm") &amp; "-" &amp; YEAR(RiskRegister[[#This Row],[Created Date]])))</f>
        <v>Created Date missing</v>
      </c>
      <c r="AH673" s="79">
        <f>IF(RiskRegister[[#This Row],[Risk Status]]="Closed",RiskRegister[[#This Row],[Risk Close Date]],RiskRegister[[#This Row],[Risk Due Date]])</f>
        <v>0</v>
      </c>
      <c r="AI673" s="79">
        <f>IF(RiskRegister[[#This Row],[Risk-Change-Date]]=0,DATE(2030,1,1),RiskRegister[[#This Row],[Risk-Change-Date]])</f>
        <v>47484</v>
      </c>
      <c r="AJ673" s="22" t="str">
        <f>RiskRegister[[#This Row],[Inherent Impact Level]]&amp;"-"&amp;RiskRegister[[#This Row],[Inherent Likelihood Level]]</f>
        <v>-- Select Impact ----- Select Likelihood --</v>
      </c>
      <c r="AK673" s="22" t="str">
        <f>RiskRegister[[#This Row],[Residual Impact Level]]&amp;"-"&amp;RiskRegister[[#This Row],[Residual Likelihood Level]]</f>
        <v>-- Select Impact ----- Select Likelihood --</v>
      </c>
      <c r="AL673" s="22" t="str">
        <f t="shared" si="20"/>
        <v>Error</v>
      </c>
      <c r="AM673" s="22" t="str">
        <f>IF(RiskRegister[[#This Row],[Risk Status]]="Closed",RiskRegister[[#This Row],[Residual Impact Level]],RiskRegister[[#This Row],[Inherent Impact Level]])</f>
        <v>-- Select Impact --</v>
      </c>
      <c r="AN673" s="22" t="str">
        <f>IF(RiskRegister[[#This Row],[Risk Status]]="Closed",RiskRegister[[#This Row],[Residual Likelihood Level]],RiskRegister[[#This Row],[Inherent Likelihood Level]])</f>
        <v>-- Select Likelihood --</v>
      </c>
      <c r="AO673" s="22" t="str">
        <f>IF(RiskRegister[[#This Row],[Risk Status]]="Closed",RiskRegister[[#This Row],[Residual-I-L-Combo]],RiskRegister[[#This Row],[Inherent-I-L-Combo]])</f>
        <v>-- Select Impact ----- Select Likelihood --</v>
      </c>
      <c r="AP673" s="22" t="str">
        <f t="shared" si="21"/>
        <v>-- Error --</v>
      </c>
    </row>
    <row r="674" spans="1:42" s="18" customFormat="1" ht="64" x14ac:dyDescent="0.2">
      <c r="A674" s="18">
        <v>671</v>
      </c>
      <c r="G674" s="18" t="s">
        <v>87</v>
      </c>
      <c r="I674" s="18" t="s">
        <v>85</v>
      </c>
      <c r="L674" s="18" t="s">
        <v>112</v>
      </c>
      <c r="M674" s="19" t="str">
        <f>VLOOKUP(RiskRegister[[#This Row],[Inherent Impact Level]],'Rating factors'!$F$4:$G$9,2,FALSE)</f>
        <v>--- Error ---</v>
      </c>
      <c r="N674" s="18" t="s">
        <v>89</v>
      </c>
      <c r="O674" s="19" t="str">
        <f>VLOOKUP(RiskRegister[[#This Row],[Inherent Likelihood Level]],'Rating factors'!$F$16:$G$21,2,FALSE)</f>
        <v>--- Error ---</v>
      </c>
      <c r="P674" s="19" t="str">
        <f>IFERROR(VLOOKUP(RiskRegister[[#This Row],[Inherent Risk Rating]],'Rating factors'!$F$30:$G$44,2,FALSE),"-- Error --")</f>
        <v>-- Error --</v>
      </c>
      <c r="Q674" s="19" t="str">
        <f>IFERROR(RiskRegister[[#This Row],[Inherent Impact Rating]]*RiskRegister[[#This Row],[Inherent Likelihood Rating]],"-- Error --")</f>
        <v>-- Error --</v>
      </c>
      <c r="R674" s="18" t="s">
        <v>111</v>
      </c>
      <c r="T674" s="18" t="s">
        <v>112</v>
      </c>
      <c r="U674" s="19" t="str">
        <f>VLOOKUP(RiskRegister[[#This Row],[Residual Impact Level]],'Rating factors'!$F$4:$G$9,2,FALSE)</f>
        <v>--- Error ---</v>
      </c>
      <c r="V674" s="18" t="s">
        <v>89</v>
      </c>
      <c r="W674" s="19" t="str">
        <f>VLOOKUP(RiskRegister[[#This Row],[Residual Likelihood Level]],'Rating factors'!$F$16:$G$21,2,FALSE)</f>
        <v>--- Error ---</v>
      </c>
      <c r="X674" s="19" t="str">
        <f>IFERROR(VLOOKUP(RiskRegister[[#This Row],[Residual Risk Rating]],'Rating factors'!$F$30:$G$44,2,FALSE),"-- Error --")</f>
        <v>-- Error --</v>
      </c>
      <c r="Y674" s="19" t="str">
        <f>IFERROR(RiskRegister[[#This Row],[Residual Impact Rating]]*RiskRegister[[#This Row],[Residual Likelihood Rating]],"-- Error --")</f>
        <v>-- Error --</v>
      </c>
      <c r="Z674" s="18" t="s">
        <v>113</v>
      </c>
      <c r="AB674" s="61"/>
      <c r="AD674" s="22" t="str">
        <f ca="1">IF(ISBLANK(RiskRegister[[#This Row],[Risk Due Date]]), "Missing Risk Due Date", IF(RiskRegister[[#This Row],[Risk Due Date]] &lt; TODAY(), "Overdue", "Not Overdue"))</f>
        <v>Missing Risk Due Date</v>
      </c>
      <c r="AF674" s="22" t="str">
        <f>IF(ISBLANK(RiskRegister[[#This Row],[Risk Due Date]]), "Missing Risk Due Date", TEXT(RiskRegister[[#This Row],[Risk Due Date]], "YYYY-MM"))</f>
        <v>Missing Risk Due Date</v>
      </c>
      <c r="AG674" s="22" t="str">
        <f>IF(RiskRegister[[#This Row],[Created Date]]="","Created Date missing",(TEXT(RiskRegister[[#This Row],[Created Date]],"mmm") &amp; "-" &amp; YEAR(RiskRegister[[#This Row],[Created Date]])))</f>
        <v>Created Date missing</v>
      </c>
      <c r="AH674" s="79">
        <f>IF(RiskRegister[[#This Row],[Risk Status]]="Closed",RiskRegister[[#This Row],[Risk Close Date]],RiskRegister[[#This Row],[Risk Due Date]])</f>
        <v>0</v>
      </c>
      <c r="AI674" s="79">
        <f>IF(RiskRegister[[#This Row],[Risk-Change-Date]]=0,DATE(2030,1,1),RiskRegister[[#This Row],[Risk-Change-Date]])</f>
        <v>47484</v>
      </c>
      <c r="AJ674" s="22" t="str">
        <f>RiskRegister[[#This Row],[Inherent Impact Level]]&amp;"-"&amp;RiskRegister[[#This Row],[Inherent Likelihood Level]]</f>
        <v>-- Select Impact ----- Select Likelihood --</v>
      </c>
      <c r="AK674" s="22" t="str">
        <f>RiskRegister[[#This Row],[Residual Impact Level]]&amp;"-"&amp;RiskRegister[[#This Row],[Residual Likelihood Level]]</f>
        <v>-- Select Impact ----- Select Likelihood --</v>
      </c>
      <c r="AL674" s="22" t="str">
        <f t="shared" si="20"/>
        <v>Error</v>
      </c>
      <c r="AM674" s="22" t="str">
        <f>IF(RiskRegister[[#This Row],[Risk Status]]="Closed",RiskRegister[[#This Row],[Residual Impact Level]],RiskRegister[[#This Row],[Inherent Impact Level]])</f>
        <v>-- Select Impact --</v>
      </c>
      <c r="AN674" s="22" t="str">
        <f>IF(RiskRegister[[#This Row],[Risk Status]]="Closed",RiskRegister[[#This Row],[Residual Likelihood Level]],RiskRegister[[#This Row],[Inherent Likelihood Level]])</f>
        <v>-- Select Likelihood --</v>
      </c>
      <c r="AO674" s="22" t="str">
        <f>IF(RiskRegister[[#This Row],[Risk Status]]="Closed",RiskRegister[[#This Row],[Residual-I-L-Combo]],RiskRegister[[#This Row],[Inherent-I-L-Combo]])</f>
        <v>-- Select Impact ----- Select Likelihood --</v>
      </c>
      <c r="AP674" s="22" t="str">
        <f t="shared" si="21"/>
        <v>-- Error --</v>
      </c>
    </row>
    <row r="675" spans="1:42" s="18" customFormat="1" ht="64" x14ac:dyDescent="0.2">
      <c r="A675" s="18">
        <v>672</v>
      </c>
      <c r="G675" s="18" t="s">
        <v>87</v>
      </c>
      <c r="I675" s="18" t="s">
        <v>85</v>
      </c>
      <c r="L675" s="18" t="s">
        <v>112</v>
      </c>
      <c r="M675" s="19" t="str">
        <f>VLOOKUP(RiskRegister[[#This Row],[Inherent Impact Level]],'Rating factors'!$F$4:$G$9,2,FALSE)</f>
        <v>--- Error ---</v>
      </c>
      <c r="N675" s="18" t="s">
        <v>89</v>
      </c>
      <c r="O675" s="19" t="str">
        <f>VLOOKUP(RiskRegister[[#This Row],[Inherent Likelihood Level]],'Rating factors'!$F$16:$G$21,2,FALSE)</f>
        <v>--- Error ---</v>
      </c>
      <c r="P675" s="19" t="str">
        <f>IFERROR(VLOOKUP(RiskRegister[[#This Row],[Inherent Risk Rating]],'Rating factors'!$F$30:$G$44,2,FALSE),"-- Error --")</f>
        <v>-- Error --</v>
      </c>
      <c r="Q675" s="19" t="str">
        <f>IFERROR(RiskRegister[[#This Row],[Inherent Impact Rating]]*RiskRegister[[#This Row],[Inherent Likelihood Rating]],"-- Error --")</f>
        <v>-- Error --</v>
      </c>
      <c r="R675" s="18" t="s">
        <v>111</v>
      </c>
      <c r="T675" s="18" t="s">
        <v>112</v>
      </c>
      <c r="U675" s="19" t="str">
        <f>VLOOKUP(RiskRegister[[#This Row],[Residual Impact Level]],'Rating factors'!$F$4:$G$9,2,FALSE)</f>
        <v>--- Error ---</v>
      </c>
      <c r="V675" s="18" t="s">
        <v>89</v>
      </c>
      <c r="W675" s="19" t="str">
        <f>VLOOKUP(RiskRegister[[#This Row],[Residual Likelihood Level]],'Rating factors'!$F$16:$G$21,2,FALSE)</f>
        <v>--- Error ---</v>
      </c>
      <c r="X675" s="19" t="str">
        <f>IFERROR(VLOOKUP(RiskRegister[[#This Row],[Residual Risk Rating]],'Rating factors'!$F$30:$G$44,2,FALSE),"-- Error --")</f>
        <v>-- Error --</v>
      </c>
      <c r="Y675" s="19" t="str">
        <f>IFERROR(RiskRegister[[#This Row],[Residual Impact Rating]]*RiskRegister[[#This Row],[Residual Likelihood Rating]],"-- Error --")</f>
        <v>-- Error --</v>
      </c>
      <c r="Z675" s="18" t="s">
        <v>113</v>
      </c>
      <c r="AB675" s="61"/>
      <c r="AD675" s="22" t="str">
        <f ca="1">IF(ISBLANK(RiskRegister[[#This Row],[Risk Due Date]]), "Missing Risk Due Date", IF(RiskRegister[[#This Row],[Risk Due Date]] &lt; TODAY(), "Overdue", "Not Overdue"))</f>
        <v>Missing Risk Due Date</v>
      </c>
      <c r="AF675" s="22" t="str">
        <f>IF(ISBLANK(RiskRegister[[#This Row],[Risk Due Date]]), "Missing Risk Due Date", TEXT(RiskRegister[[#This Row],[Risk Due Date]], "YYYY-MM"))</f>
        <v>Missing Risk Due Date</v>
      </c>
      <c r="AG675" s="22" t="str">
        <f>IF(RiskRegister[[#This Row],[Created Date]]="","Created Date missing",(TEXT(RiskRegister[[#This Row],[Created Date]],"mmm") &amp; "-" &amp; YEAR(RiskRegister[[#This Row],[Created Date]])))</f>
        <v>Created Date missing</v>
      </c>
      <c r="AH675" s="79">
        <f>IF(RiskRegister[[#This Row],[Risk Status]]="Closed",RiskRegister[[#This Row],[Risk Close Date]],RiskRegister[[#This Row],[Risk Due Date]])</f>
        <v>0</v>
      </c>
      <c r="AI675" s="79">
        <f>IF(RiskRegister[[#This Row],[Risk-Change-Date]]=0,DATE(2030,1,1),RiskRegister[[#This Row],[Risk-Change-Date]])</f>
        <v>47484</v>
      </c>
      <c r="AJ675" s="22" t="str">
        <f>RiskRegister[[#This Row],[Inherent Impact Level]]&amp;"-"&amp;RiskRegister[[#This Row],[Inherent Likelihood Level]]</f>
        <v>-- Select Impact ----- Select Likelihood --</v>
      </c>
      <c r="AK675" s="22" t="str">
        <f>RiskRegister[[#This Row],[Residual Impact Level]]&amp;"-"&amp;RiskRegister[[#This Row],[Residual Likelihood Level]]</f>
        <v>-- Select Impact ----- Select Likelihood --</v>
      </c>
      <c r="AL675" s="22" t="str">
        <f t="shared" si="20"/>
        <v>Error</v>
      </c>
      <c r="AM675" s="22" t="str">
        <f>IF(RiskRegister[[#This Row],[Risk Status]]="Closed",RiskRegister[[#This Row],[Residual Impact Level]],RiskRegister[[#This Row],[Inherent Impact Level]])</f>
        <v>-- Select Impact --</v>
      </c>
      <c r="AN675" s="22" t="str">
        <f>IF(RiskRegister[[#This Row],[Risk Status]]="Closed",RiskRegister[[#This Row],[Residual Likelihood Level]],RiskRegister[[#This Row],[Inherent Likelihood Level]])</f>
        <v>-- Select Likelihood --</v>
      </c>
      <c r="AO675" s="22" t="str">
        <f>IF(RiskRegister[[#This Row],[Risk Status]]="Closed",RiskRegister[[#This Row],[Residual-I-L-Combo]],RiskRegister[[#This Row],[Inherent-I-L-Combo]])</f>
        <v>-- Select Impact ----- Select Likelihood --</v>
      </c>
      <c r="AP675" s="22" t="str">
        <f t="shared" si="21"/>
        <v>-- Error --</v>
      </c>
    </row>
    <row r="676" spans="1:42" s="18" customFormat="1" ht="64" x14ac:dyDescent="0.2">
      <c r="A676" s="18">
        <v>673</v>
      </c>
      <c r="G676" s="18" t="s">
        <v>87</v>
      </c>
      <c r="I676" s="18" t="s">
        <v>85</v>
      </c>
      <c r="L676" s="18" t="s">
        <v>112</v>
      </c>
      <c r="M676" s="19" t="str">
        <f>VLOOKUP(RiskRegister[[#This Row],[Inherent Impact Level]],'Rating factors'!$F$4:$G$9,2,FALSE)</f>
        <v>--- Error ---</v>
      </c>
      <c r="N676" s="18" t="s">
        <v>89</v>
      </c>
      <c r="O676" s="19" t="str">
        <f>VLOOKUP(RiskRegister[[#This Row],[Inherent Likelihood Level]],'Rating factors'!$F$16:$G$21,2,FALSE)</f>
        <v>--- Error ---</v>
      </c>
      <c r="P676" s="19" t="str">
        <f>IFERROR(VLOOKUP(RiskRegister[[#This Row],[Inherent Risk Rating]],'Rating factors'!$F$30:$G$44,2,FALSE),"-- Error --")</f>
        <v>-- Error --</v>
      </c>
      <c r="Q676" s="19" t="str">
        <f>IFERROR(RiskRegister[[#This Row],[Inherent Impact Rating]]*RiskRegister[[#This Row],[Inherent Likelihood Rating]],"-- Error --")</f>
        <v>-- Error --</v>
      </c>
      <c r="R676" s="18" t="s">
        <v>111</v>
      </c>
      <c r="T676" s="18" t="s">
        <v>112</v>
      </c>
      <c r="U676" s="19" t="str">
        <f>VLOOKUP(RiskRegister[[#This Row],[Residual Impact Level]],'Rating factors'!$F$4:$G$9,2,FALSE)</f>
        <v>--- Error ---</v>
      </c>
      <c r="V676" s="18" t="s">
        <v>89</v>
      </c>
      <c r="W676" s="19" t="str">
        <f>VLOOKUP(RiskRegister[[#This Row],[Residual Likelihood Level]],'Rating factors'!$F$16:$G$21,2,FALSE)</f>
        <v>--- Error ---</v>
      </c>
      <c r="X676" s="19" t="str">
        <f>IFERROR(VLOOKUP(RiskRegister[[#This Row],[Residual Risk Rating]],'Rating factors'!$F$30:$G$44,2,FALSE),"-- Error --")</f>
        <v>-- Error --</v>
      </c>
      <c r="Y676" s="19" t="str">
        <f>IFERROR(RiskRegister[[#This Row],[Residual Impact Rating]]*RiskRegister[[#This Row],[Residual Likelihood Rating]],"-- Error --")</f>
        <v>-- Error --</v>
      </c>
      <c r="Z676" s="18" t="s">
        <v>113</v>
      </c>
      <c r="AB676" s="61"/>
      <c r="AD676" s="22" t="str">
        <f ca="1">IF(ISBLANK(RiskRegister[[#This Row],[Risk Due Date]]), "Missing Risk Due Date", IF(RiskRegister[[#This Row],[Risk Due Date]] &lt; TODAY(), "Overdue", "Not Overdue"))</f>
        <v>Missing Risk Due Date</v>
      </c>
      <c r="AF676" s="22" t="str">
        <f>IF(ISBLANK(RiskRegister[[#This Row],[Risk Due Date]]), "Missing Risk Due Date", TEXT(RiskRegister[[#This Row],[Risk Due Date]], "YYYY-MM"))</f>
        <v>Missing Risk Due Date</v>
      </c>
      <c r="AG676" s="22" t="str">
        <f>IF(RiskRegister[[#This Row],[Created Date]]="","Created Date missing",(TEXT(RiskRegister[[#This Row],[Created Date]],"mmm") &amp; "-" &amp; YEAR(RiskRegister[[#This Row],[Created Date]])))</f>
        <v>Created Date missing</v>
      </c>
      <c r="AH676" s="79">
        <f>IF(RiskRegister[[#This Row],[Risk Status]]="Closed",RiskRegister[[#This Row],[Risk Close Date]],RiskRegister[[#This Row],[Risk Due Date]])</f>
        <v>0</v>
      </c>
      <c r="AI676" s="79">
        <f>IF(RiskRegister[[#This Row],[Risk-Change-Date]]=0,DATE(2030,1,1),RiskRegister[[#This Row],[Risk-Change-Date]])</f>
        <v>47484</v>
      </c>
      <c r="AJ676" s="22" t="str">
        <f>RiskRegister[[#This Row],[Inherent Impact Level]]&amp;"-"&amp;RiskRegister[[#This Row],[Inherent Likelihood Level]]</f>
        <v>-- Select Impact ----- Select Likelihood --</v>
      </c>
      <c r="AK676" s="22" t="str">
        <f>RiskRegister[[#This Row],[Residual Impact Level]]&amp;"-"&amp;RiskRegister[[#This Row],[Residual Likelihood Level]]</f>
        <v>-- Select Impact ----- Select Likelihood --</v>
      </c>
      <c r="AL676" s="22" t="str">
        <f t="shared" si="20"/>
        <v>Error</v>
      </c>
      <c r="AM676" s="22" t="str">
        <f>IF(RiskRegister[[#This Row],[Risk Status]]="Closed",RiskRegister[[#This Row],[Residual Impact Level]],RiskRegister[[#This Row],[Inherent Impact Level]])</f>
        <v>-- Select Impact --</v>
      </c>
      <c r="AN676" s="22" t="str">
        <f>IF(RiskRegister[[#This Row],[Risk Status]]="Closed",RiskRegister[[#This Row],[Residual Likelihood Level]],RiskRegister[[#This Row],[Inherent Likelihood Level]])</f>
        <v>-- Select Likelihood --</v>
      </c>
      <c r="AO676" s="22" t="str">
        <f>IF(RiskRegister[[#This Row],[Risk Status]]="Closed",RiskRegister[[#This Row],[Residual-I-L-Combo]],RiskRegister[[#This Row],[Inherent-I-L-Combo]])</f>
        <v>-- Select Impact ----- Select Likelihood --</v>
      </c>
      <c r="AP676" s="22" t="str">
        <f t="shared" si="21"/>
        <v>-- Error --</v>
      </c>
    </row>
    <row r="677" spans="1:42" s="18" customFormat="1" ht="64" x14ac:dyDescent="0.2">
      <c r="A677" s="18">
        <v>674</v>
      </c>
      <c r="G677" s="18" t="s">
        <v>87</v>
      </c>
      <c r="I677" s="18" t="s">
        <v>85</v>
      </c>
      <c r="L677" s="18" t="s">
        <v>112</v>
      </c>
      <c r="M677" s="19" t="str">
        <f>VLOOKUP(RiskRegister[[#This Row],[Inherent Impact Level]],'Rating factors'!$F$4:$G$9,2,FALSE)</f>
        <v>--- Error ---</v>
      </c>
      <c r="N677" s="18" t="s">
        <v>89</v>
      </c>
      <c r="O677" s="19" t="str">
        <f>VLOOKUP(RiskRegister[[#This Row],[Inherent Likelihood Level]],'Rating factors'!$F$16:$G$21,2,FALSE)</f>
        <v>--- Error ---</v>
      </c>
      <c r="P677" s="19" t="str">
        <f>IFERROR(VLOOKUP(RiskRegister[[#This Row],[Inherent Risk Rating]],'Rating factors'!$F$30:$G$44,2,FALSE),"-- Error --")</f>
        <v>-- Error --</v>
      </c>
      <c r="Q677" s="19" t="str">
        <f>IFERROR(RiskRegister[[#This Row],[Inherent Impact Rating]]*RiskRegister[[#This Row],[Inherent Likelihood Rating]],"-- Error --")</f>
        <v>-- Error --</v>
      </c>
      <c r="R677" s="18" t="s">
        <v>111</v>
      </c>
      <c r="T677" s="18" t="s">
        <v>112</v>
      </c>
      <c r="U677" s="19" t="str">
        <f>VLOOKUP(RiskRegister[[#This Row],[Residual Impact Level]],'Rating factors'!$F$4:$G$9,2,FALSE)</f>
        <v>--- Error ---</v>
      </c>
      <c r="V677" s="18" t="s">
        <v>89</v>
      </c>
      <c r="W677" s="19" t="str">
        <f>VLOOKUP(RiskRegister[[#This Row],[Residual Likelihood Level]],'Rating factors'!$F$16:$G$21,2,FALSE)</f>
        <v>--- Error ---</v>
      </c>
      <c r="X677" s="19" t="str">
        <f>IFERROR(VLOOKUP(RiskRegister[[#This Row],[Residual Risk Rating]],'Rating factors'!$F$30:$G$44,2,FALSE),"-- Error --")</f>
        <v>-- Error --</v>
      </c>
      <c r="Y677" s="19" t="str">
        <f>IFERROR(RiskRegister[[#This Row],[Residual Impact Rating]]*RiskRegister[[#This Row],[Residual Likelihood Rating]],"-- Error --")</f>
        <v>-- Error --</v>
      </c>
      <c r="Z677" s="18" t="s">
        <v>113</v>
      </c>
      <c r="AB677" s="61"/>
      <c r="AD677" s="22" t="str">
        <f ca="1">IF(ISBLANK(RiskRegister[[#This Row],[Risk Due Date]]), "Missing Risk Due Date", IF(RiskRegister[[#This Row],[Risk Due Date]] &lt; TODAY(), "Overdue", "Not Overdue"))</f>
        <v>Missing Risk Due Date</v>
      </c>
      <c r="AF677" s="22" t="str">
        <f>IF(ISBLANK(RiskRegister[[#This Row],[Risk Due Date]]), "Missing Risk Due Date", TEXT(RiskRegister[[#This Row],[Risk Due Date]], "YYYY-MM"))</f>
        <v>Missing Risk Due Date</v>
      </c>
      <c r="AG677" s="22" t="str">
        <f>IF(RiskRegister[[#This Row],[Created Date]]="","Created Date missing",(TEXT(RiskRegister[[#This Row],[Created Date]],"mmm") &amp; "-" &amp; YEAR(RiskRegister[[#This Row],[Created Date]])))</f>
        <v>Created Date missing</v>
      </c>
      <c r="AH677" s="79">
        <f>IF(RiskRegister[[#This Row],[Risk Status]]="Closed",RiskRegister[[#This Row],[Risk Close Date]],RiskRegister[[#This Row],[Risk Due Date]])</f>
        <v>0</v>
      </c>
      <c r="AI677" s="79">
        <f>IF(RiskRegister[[#This Row],[Risk-Change-Date]]=0,DATE(2030,1,1),RiskRegister[[#This Row],[Risk-Change-Date]])</f>
        <v>47484</v>
      </c>
      <c r="AJ677" s="22" t="str">
        <f>RiskRegister[[#This Row],[Inherent Impact Level]]&amp;"-"&amp;RiskRegister[[#This Row],[Inherent Likelihood Level]]</f>
        <v>-- Select Impact ----- Select Likelihood --</v>
      </c>
      <c r="AK677" s="22" t="str">
        <f>RiskRegister[[#This Row],[Residual Impact Level]]&amp;"-"&amp;RiskRegister[[#This Row],[Residual Likelihood Level]]</f>
        <v>-- Select Impact ----- Select Likelihood --</v>
      </c>
      <c r="AL677" s="22" t="str">
        <f t="shared" si="20"/>
        <v>Error</v>
      </c>
      <c r="AM677" s="22" t="str">
        <f>IF(RiskRegister[[#This Row],[Risk Status]]="Closed",RiskRegister[[#This Row],[Residual Impact Level]],RiskRegister[[#This Row],[Inherent Impact Level]])</f>
        <v>-- Select Impact --</v>
      </c>
      <c r="AN677" s="22" t="str">
        <f>IF(RiskRegister[[#This Row],[Risk Status]]="Closed",RiskRegister[[#This Row],[Residual Likelihood Level]],RiskRegister[[#This Row],[Inherent Likelihood Level]])</f>
        <v>-- Select Likelihood --</v>
      </c>
      <c r="AO677" s="22" t="str">
        <f>IF(RiskRegister[[#This Row],[Risk Status]]="Closed",RiskRegister[[#This Row],[Residual-I-L-Combo]],RiskRegister[[#This Row],[Inherent-I-L-Combo]])</f>
        <v>-- Select Impact ----- Select Likelihood --</v>
      </c>
      <c r="AP677" s="22" t="str">
        <f t="shared" si="21"/>
        <v>-- Error --</v>
      </c>
    </row>
    <row r="678" spans="1:42" s="18" customFormat="1" ht="64" x14ac:dyDescent="0.2">
      <c r="A678" s="18">
        <v>675</v>
      </c>
      <c r="G678" s="18" t="s">
        <v>87</v>
      </c>
      <c r="I678" s="18" t="s">
        <v>85</v>
      </c>
      <c r="L678" s="18" t="s">
        <v>112</v>
      </c>
      <c r="M678" s="19" t="str">
        <f>VLOOKUP(RiskRegister[[#This Row],[Inherent Impact Level]],'Rating factors'!$F$4:$G$9,2,FALSE)</f>
        <v>--- Error ---</v>
      </c>
      <c r="N678" s="18" t="s">
        <v>89</v>
      </c>
      <c r="O678" s="19" t="str">
        <f>VLOOKUP(RiskRegister[[#This Row],[Inherent Likelihood Level]],'Rating factors'!$F$16:$G$21,2,FALSE)</f>
        <v>--- Error ---</v>
      </c>
      <c r="P678" s="19" t="str">
        <f>IFERROR(VLOOKUP(RiskRegister[[#This Row],[Inherent Risk Rating]],'Rating factors'!$F$30:$G$44,2,FALSE),"-- Error --")</f>
        <v>-- Error --</v>
      </c>
      <c r="Q678" s="19" t="str">
        <f>IFERROR(RiskRegister[[#This Row],[Inherent Impact Rating]]*RiskRegister[[#This Row],[Inherent Likelihood Rating]],"-- Error --")</f>
        <v>-- Error --</v>
      </c>
      <c r="R678" s="18" t="s">
        <v>111</v>
      </c>
      <c r="T678" s="18" t="s">
        <v>112</v>
      </c>
      <c r="U678" s="19" t="str">
        <f>VLOOKUP(RiskRegister[[#This Row],[Residual Impact Level]],'Rating factors'!$F$4:$G$9,2,FALSE)</f>
        <v>--- Error ---</v>
      </c>
      <c r="V678" s="18" t="s">
        <v>89</v>
      </c>
      <c r="W678" s="19" t="str">
        <f>VLOOKUP(RiskRegister[[#This Row],[Residual Likelihood Level]],'Rating factors'!$F$16:$G$21,2,FALSE)</f>
        <v>--- Error ---</v>
      </c>
      <c r="X678" s="19" t="str">
        <f>IFERROR(VLOOKUP(RiskRegister[[#This Row],[Residual Risk Rating]],'Rating factors'!$F$30:$G$44,2,FALSE),"-- Error --")</f>
        <v>-- Error --</v>
      </c>
      <c r="Y678" s="19" t="str">
        <f>IFERROR(RiskRegister[[#This Row],[Residual Impact Rating]]*RiskRegister[[#This Row],[Residual Likelihood Rating]],"-- Error --")</f>
        <v>-- Error --</v>
      </c>
      <c r="Z678" s="18" t="s">
        <v>113</v>
      </c>
      <c r="AB678" s="61"/>
      <c r="AD678" s="22" t="str">
        <f ca="1">IF(ISBLANK(RiskRegister[[#This Row],[Risk Due Date]]), "Missing Risk Due Date", IF(RiskRegister[[#This Row],[Risk Due Date]] &lt; TODAY(), "Overdue", "Not Overdue"))</f>
        <v>Missing Risk Due Date</v>
      </c>
      <c r="AF678" s="22" t="str">
        <f>IF(ISBLANK(RiskRegister[[#This Row],[Risk Due Date]]), "Missing Risk Due Date", TEXT(RiskRegister[[#This Row],[Risk Due Date]], "YYYY-MM"))</f>
        <v>Missing Risk Due Date</v>
      </c>
      <c r="AG678" s="22" t="str">
        <f>IF(RiskRegister[[#This Row],[Created Date]]="","Created Date missing",(TEXT(RiskRegister[[#This Row],[Created Date]],"mmm") &amp; "-" &amp; YEAR(RiskRegister[[#This Row],[Created Date]])))</f>
        <v>Created Date missing</v>
      </c>
      <c r="AH678" s="79">
        <f>IF(RiskRegister[[#This Row],[Risk Status]]="Closed",RiskRegister[[#This Row],[Risk Close Date]],RiskRegister[[#This Row],[Risk Due Date]])</f>
        <v>0</v>
      </c>
      <c r="AI678" s="79">
        <f>IF(RiskRegister[[#This Row],[Risk-Change-Date]]=0,DATE(2030,1,1),RiskRegister[[#This Row],[Risk-Change-Date]])</f>
        <v>47484</v>
      </c>
      <c r="AJ678" s="22" t="str">
        <f>RiskRegister[[#This Row],[Inherent Impact Level]]&amp;"-"&amp;RiskRegister[[#This Row],[Inherent Likelihood Level]]</f>
        <v>-- Select Impact ----- Select Likelihood --</v>
      </c>
      <c r="AK678" s="22" t="str">
        <f>RiskRegister[[#This Row],[Residual Impact Level]]&amp;"-"&amp;RiskRegister[[#This Row],[Residual Likelihood Level]]</f>
        <v>-- Select Impact ----- Select Likelihood --</v>
      </c>
      <c r="AL678" s="22" t="str">
        <f t="shared" si="20"/>
        <v>Error</v>
      </c>
      <c r="AM678" s="22" t="str">
        <f>IF(RiskRegister[[#This Row],[Risk Status]]="Closed",RiskRegister[[#This Row],[Residual Impact Level]],RiskRegister[[#This Row],[Inherent Impact Level]])</f>
        <v>-- Select Impact --</v>
      </c>
      <c r="AN678" s="22" t="str">
        <f>IF(RiskRegister[[#This Row],[Risk Status]]="Closed",RiskRegister[[#This Row],[Residual Likelihood Level]],RiskRegister[[#This Row],[Inherent Likelihood Level]])</f>
        <v>-- Select Likelihood --</v>
      </c>
      <c r="AO678" s="22" t="str">
        <f>IF(RiskRegister[[#This Row],[Risk Status]]="Closed",RiskRegister[[#This Row],[Residual-I-L-Combo]],RiskRegister[[#This Row],[Inherent-I-L-Combo]])</f>
        <v>-- Select Impact ----- Select Likelihood --</v>
      </c>
      <c r="AP678" s="22" t="str">
        <f t="shared" si="21"/>
        <v>-- Error --</v>
      </c>
    </row>
    <row r="679" spans="1:42" s="18" customFormat="1" ht="64" x14ac:dyDescent="0.2">
      <c r="A679" s="18">
        <v>676</v>
      </c>
      <c r="G679" s="18" t="s">
        <v>87</v>
      </c>
      <c r="I679" s="18" t="s">
        <v>85</v>
      </c>
      <c r="L679" s="18" t="s">
        <v>112</v>
      </c>
      <c r="M679" s="19" t="str">
        <f>VLOOKUP(RiskRegister[[#This Row],[Inherent Impact Level]],'Rating factors'!$F$4:$G$9,2,FALSE)</f>
        <v>--- Error ---</v>
      </c>
      <c r="N679" s="18" t="s">
        <v>89</v>
      </c>
      <c r="O679" s="19" t="str">
        <f>VLOOKUP(RiskRegister[[#This Row],[Inherent Likelihood Level]],'Rating factors'!$F$16:$G$21,2,FALSE)</f>
        <v>--- Error ---</v>
      </c>
      <c r="P679" s="19" t="str">
        <f>IFERROR(VLOOKUP(RiskRegister[[#This Row],[Inherent Risk Rating]],'Rating factors'!$F$30:$G$44,2,FALSE),"-- Error --")</f>
        <v>-- Error --</v>
      </c>
      <c r="Q679" s="19" t="str">
        <f>IFERROR(RiskRegister[[#This Row],[Inherent Impact Rating]]*RiskRegister[[#This Row],[Inherent Likelihood Rating]],"-- Error --")</f>
        <v>-- Error --</v>
      </c>
      <c r="R679" s="18" t="s">
        <v>111</v>
      </c>
      <c r="T679" s="18" t="s">
        <v>112</v>
      </c>
      <c r="U679" s="19" t="str">
        <f>VLOOKUP(RiskRegister[[#This Row],[Residual Impact Level]],'Rating factors'!$F$4:$G$9,2,FALSE)</f>
        <v>--- Error ---</v>
      </c>
      <c r="V679" s="18" t="s">
        <v>89</v>
      </c>
      <c r="W679" s="19" t="str">
        <f>VLOOKUP(RiskRegister[[#This Row],[Residual Likelihood Level]],'Rating factors'!$F$16:$G$21,2,FALSE)</f>
        <v>--- Error ---</v>
      </c>
      <c r="X679" s="19" t="str">
        <f>IFERROR(VLOOKUP(RiskRegister[[#This Row],[Residual Risk Rating]],'Rating factors'!$F$30:$G$44,2,FALSE),"-- Error --")</f>
        <v>-- Error --</v>
      </c>
      <c r="Y679" s="19" t="str">
        <f>IFERROR(RiskRegister[[#This Row],[Residual Impact Rating]]*RiskRegister[[#This Row],[Residual Likelihood Rating]],"-- Error --")</f>
        <v>-- Error --</v>
      </c>
      <c r="Z679" s="18" t="s">
        <v>113</v>
      </c>
      <c r="AB679" s="61"/>
      <c r="AD679" s="22" t="str">
        <f ca="1">IF(ISBLANK(RiskRegister[[#This Row],[Risk Due Date]]), "Missing Risk Due Date", IF(RiskRegister[[#This Row],[Risk Due Date]] &lt; TODAY(), "Overdue", "Not Overdue"))</f>
        <v>Missing Risk Due Date</v>
      </c>
      <c r="AF679" s="22" t="str">
        <f>IF(ISBLANK(RiskRegister[[#This Row],[Risk Due Date]]), "Missing Risk Due Date", TEXT(RiskRegister[[#This Row],[Risk Due Date]], "YYYY-MM"))</f>
        <v>Missing Risk Due Date</v>
      </c>
      <c r="AG679" s="22" t="str">
        <f>IF(RiskRegister[[#This Row],[Created Date]]="","Created Date missing",(TEXT(RiskRegister[[#This Row],[Created Date]],"mmm") &amp; "-" &amp; YEAR(RiskRegister[[#This Row],[Created Date]])))</f>
        <v>Created Date missing</v>
      </c>
      <c r="AH679" s="79">
        <f>IF(RiskRegister[[#This Row],[Risk Status]]="Closed",RiskRegister[[#This Row],[Risk Close Date]],RiskRegister[[#This Row],[Risk Due Date]])</f>
        <v>0</v>
      </c>
      <c r="AI679" s="79">
        <f>IF(RiskRegister[[#This Row],[Risk-Change-Date]]=0,DATE(2030,1,1),RiskRegister[[#This Row],[Risk-Change-Date]])</f>
        <v>47484</v>
      </c>
      <c r="AJ679" s="22" t="str">
        <f>RiskRegister[[#This Row],[Inherent Impact Level]]&amp;"-"&amp;RiskRegister[[#This Row],[Inherent Likelihood Level]]</f>
        <v>-- Select Impact ----- Select Likelihood --</v>
      </c>
      <c r="AK679" s="22" t="str">
        <f>RiskRegister[[#This Row],[Residual Impact Level]]&amp;"-"&amp;RiskRegister[[#This Row],[Residual Likelihood Level]]</f>
        <v>-- Select Impact ----- Select Likelihood --</v>
      </c>
      <c r="AL679" s="22" t="str">
        <f t="shared" si="20"/>
        <v>Error</v>
      </c>
      <c r="AM679" s="22" t="str">
        <f>IF(RiskRegister[[#This Row],[Risk Status]]="Closed",RiskRegister[[#This Row],[Residual Impact Level]],RiskRegister[[#This Row],[Inherent Impact Level]])</f>
        <v>-- Select Impact --</v>
      </c>
      <c r="AN679" s="22" t="str">
        <f>IF(RiskRegister[[#This Row],[Risk Status]]="Closed",RiskRegister[[#This Row],[Residual Likelihood Level]],RiskRegister[[#This Row],[Inherent Likelihood Level]])</f>
        <v>-- Select Likelihood --</v>
      </c>
      <c r="AO679" s="22" t="str">
        <f>IF(RiskRegister[[#This Row],[Risk Status]]="Closed",RiskRegister[[#This Row],[Residual-I-L-Combo]],RiskRegister[[#This Row],[Inherent-I-L-Combo]])</f>
        <v>-- Select Impact ----- Select Likelihood --</v>
      </c>
      <c r="AP679" s="22" t="str">
        <f t="shared" si="21"/>
        <v>-- Error --</v>
      </c>
    </row>
    <row r="680" spans="1:42" s="18" customFormat="1" ht="64" x14ac:dyDescent="0.2">
      <c r="A680" s="18">
        <v>677</v>
      </c>
      <c r="G680" s="18" t="s">
        <v>87</v>
      </c>
      <c r="I680" s="18" t="s">
        <v>85</v>
      </c>
      <c r="L680" s="18" t="s">
        <v>112</v>
      </c>
      <c r="M680" s="19" t="str">
        <f>VLOOKUP(RiskRegister[[#This Row],[Inherent Impact Level]],'Rating factors'!$F$4:$G$9,2,FALSE)</f>
        <v>--- Error ---</v>
      </c>
      <c r="N680" s="18" t="s">
        <v>89</v>
      </c>
      <c r="O680" s="19" t="str">
        <f>VLOOKUP(RiskRegister[[#This Row],[Inherent Likelihood Level]],'Rating factors'!$F$16:$G$21,2,FALSE)</f>
        <v>--- Error ---</v>
      </c>
      <c r="P680" s="19" t="str">
        <f>IFERROR(VLOOKUP(RiskRegister[[#This Row],[Inherent Risk Rating]],'Rating factors'!$F$30:$G$44,2,FALSE),"-- Error --")</f>
        <v>-- Error --</v>
      </c>
      <c r="Q680" s="19" t="str">
        <f>IFERROR(RiskRegister[[#This Row],[Inherent Impact Rating]]*RiskRegister[[#This Row],[Inherent Likelihood Rating]],"-- Error --")</f>
        <v>-- Error --</v>
      </c>
      <c r="R680" s="18" t="s">
        <v>111</v>
      </c>
      <c r="T680" s="18" t="s">
        <v>112</v>
      </c>
      <c r="U680" s="19" t="str">
        <f>VLOOKUP(RiskRegister[[#This Row],[Residual Impact Level]],'Rating factors'!$F$4:$G$9,2,FALSE)</f>
        <v>--- Error ---</v>
      </c>
      <c r="V680" s="18" t="s">
        <v>89</v>
      </c>
      <c r="W680" s="19" t="str">
        <f>VLOOKUP(RiskRegister[[#This Row],[Residual Likelihood Level]],'Rating factors'!$F$16:$G$21,2,FALSE)</f>
        <v>--- Error ---</v>
      </c>
      <c r="X680" s="19" t="str">
        <f>IFERROR(VLOOKUP(RiskRegister[[#This Row],[Residual Risk Rating]],'Rating factors'!$F$30:$G$44,2,FALSE),"-- Error --")</f>
        <v>-- Error --</v>
      </c>
      <c r="Y680" s="19" t="str">
        <f>IFERROR(RiskRegister[[#This Row],[Residual Impact Rating]]*RiskRegister[[#This Row],[Residual Likelihood Rating]],"-- Error --")</f>
        <v>-- Error --</v>
      </c>
      <c r="Z680" s="18" t="s">
        <v>113</v>
      </c>
      <c r="AB680" s="61"/>
      <c r="AD680" s="22" t="str">
        <f ca="1">IF(ISBLANK(RiskRegister[[#This Row],[Risk Due Date]]), "Missing Risk Due Date", IF(RiskRegister[[#This Row],[Risk Due Date]] &lt; TODAY(), "Overdue", "Not Overdue"))</f>
        <v>Missing Risk Due Date</v>
      </c>
      <c r="AF680" s="22" t="str">
        <f>IF(ISBLANK(RiskRegister[[#This Row],[Risk Due Date]]), "Missing Risk Due Date", TEXT(RiskRegister[[#This Row],[Risk Due Date]], "YYYY-MM"))</f>
        <v>Missing Risk Due Date</v>
      </c>
      <c r="AG680" s="22" t="str">
        <f>IF(RiskRegister[[#This Row],[Created Date]]="","Created Date missing",(TEXT(RiskRegister[[#This Row],[Created Date]],"mmm") &amp; "-" &amp; YEAR(RiskRegister[[#This Row],[Created Date]])))</f>
        <v>Created Date missing</v>
      </c>
      <c r="AH680" s="79">
        <f>IF(RiskRegister[[#This Row],[Risk Status]]="Closed",RiskRegister[[#This Row],[Risk Close Date]],RiskRegister[[#This Row],[Risk Due Date]])</f>
        <v>0</v>
      </c>
      <c r="AI680" s="79">
        <f>IF(RiskRegister[[#This Row],[Risk-Change-Date]]=0,DATE(2030,1,1),RiskRegister[[#This Row],[Risk-Change-Date]])</f>
        <v>47484</v>
      </c>
      <c r="AJ680" s="22" t="str">
        <f>RiskRegister[[#This Row],[Inherent Impact Level]]&amp;"-"&amp;RiskRegister[[#This Row],[Inherent Likelihood Level]]</f>
        <v>-- Select Impact ----- Select Likelihood --</v>
      </c>
      <c r="AK680" s="22" t="str">
        <f>RiskRegister[[#This Row],[Residual Impact Level]]&amp;"-"&amp;RiskRegister[[#This Row],[Residual Likelihood Level]]</f>
        <v>-- Select Impact ----- Select Likelihood --</v>
      </c>
      <c r="AL680" s="22" t="str">
        <f t="shared" si="20"/>
        <v>Error</v>
      </c>
      <c r="AM680" s="22" t="str">
        <f>IF(RiskRegister[[#This Row],[Risk Status]]="Closed",RiskRegister[[#This Row],[Residual Impact Level]],RiskRegister[[#This Row],[Inherent Impact Level]])</f>
        <v>-- Select Impact --</v>
      </c>
      <c r="AN680" s="22" t="str">
        <f>IF(RiskRegister[[#This Row],[Risk Status]]="Closed",RiskRegister[[#This Row],[Residual Likelihood Level]],RiskRegister[[#This Row],[Inherent Likelihood Level]])</f>
        <v>-- Select Likelihood --</v>
      </c>
      <c r="AO680" s="22" t="str">
        <f>IF(RiskRegister[[#This Row],[Risk Status]]="Closed",RiskRegister[[#This Row],[Residual-I-L-Combo]],RiskRegister[[#This Row],[Inherent-I-L-Combo]])</f>
        <v>-- Select Impact ----- Select Likelihood --</v>
      </c>
      <c r="AP680" s="22" t="str">
        <f t="shared" si="21"/>
        <v>-- Error --</v>
      </c>
    </row>
    <row r="681" spans="1:42" s="18" customFormat="1" ht="64" x14ac:dyDescent="0.2">
      <c r="A681" s="18">
        <v>678</v>
      </c>
      <c r="G681" s="18" t="s">
        <v>87</v>
      </c>
      <c r="I681" s="18" t="s">
        <v>85</v>
      </c>
      <c r="L681" s="18" t="s">
        <v>112</v>
      </c>
      <c r="M681" s="19" t="str">
        <f>VLOOKUP(RiskRegister[[#This Row],[Inherent Impact Level]],'Rating factors'!$F$4:$G$9,2,FALSE)</f>
        <v>--- Error ---</v>
      </c>
      <c r="N681" s="18" t="s">
        <v>89</v>
      </c>
      <c r="O681" s="19" t="str">
        <f>VLOOKUP(RiskRegister[[#This Row],[Inherent Likelihood Level]],'Rating factors'!$F$16:$G$21,2,FALSE)</f>
        <v>--- Error ---</v>
      </c>
      <c r="P681" s="19" t="str">
        <f>IFERROR(VLOOKUP(RiskRegister[[#This Row],[Inherent Risk Rating]],'Rating factors'!$F$30:$G$44,2,FALSE),"-- Error --")</f>
        <v>-- Error --</v>
      </c>
      <c r="Q681" s="19" t="str">
        <f>IFERROR(RiskRegister[[#This Row],[Inherent Impact Rating]]*RiskRegister[[#This Row],[Inherent Likelihood Rating]],"-- Error --")</f>
        <v>-- Error --</v>
      </c>
      <c r="R681" s="18" t="s">
        <v>111</v>
      </c>
      <c r="T681" s="18" t="s">
        <v>112</v>
      </c>
      <c r="U681" s="19" t="str">
        <f>VLOOKUP(RiskRegister[[#This Row],[Residual Impact Level]],'Rating factors'!$F$4:$G$9,2,FALSE)</f>
        <v>--- Error ---</v>
      </c>
      <c r="V681" s="18" t="s">
        <v>89</v>
      </c>
      <c r="W681" s="19" t="str">
        <f>VLOOKUP(RiskRegister[[#This Row],[Residual Likelihood Level]],'Rating factors'!$F$16:$G$21,2,FALSE)</f>
        <v>--- Error ---</v>
      </c>
      <c r="X681" s="19" t="str">
        <f>IFERROR(VLOOKUP(RiskRegister[[#This Row],[Residual Risk Rating]],'Rating factors'!$F$30:$G$44,2,FALSE),"-- Error --")</f>
        <v>-- Error --</v>
      </c>
      <c r="Y681" s="19" t="str">
        <f>IFERROR(RiskRegister[[#This Row],[Residual Impact Rating]]*RiskRegister[[#This Row],[Residual Likelihood Rating]],"-- Error --")</f>
        <v>-- Error --</v>
      </c>
      <c r="Z681" s="18" t="s">
        <v>113</v>
      </c>
      <c r="AB681" s="61"/>
      <c r="AD681" s="22" t="str">
        <f ca="1">IF(ISBLANK(RiskRegister[[#This Row],[Risk Due Date]]), "Missing Risk Due Date", IF(RiskRegister[[#This Row],[Risk Due Date]] &lt; TODAY(), "Overdue", "Not Overdue"))</f>
        <v>Missing Risk Due Date</v>
      </c>
      <c r="AF681" s="22" t="str">
        <f>IF(ISBLANK(RiskRegister[[#This Row],[Risk Due Date]]), "Missing Risk Due Date", TEXT(RiskRegister[[#This Row],[Risk Due Date]], "YYYY-MM"))</f>
        <v>Missing Risk Due Date</v>
      </c>
      <c r="AG681" s="22" t="str">
        <f>IF(RiskRegister[[#This Row],[Created Date]]="","Created Date missing",(TEXT(RiskRegister[[#This Row],[Created Date]],"mmm") &amp; "-" &amp; YEAR(RiskRegister[[#This Row],[Created Date]])))</f>
        <v>Created Date missing</v>
      </c>
      <c r="AH681" s="79">
        <f>IF(RiskRegister[[#This Row],[Risk Status]]="Closed",RiskRegister[[#This Row],[Risk Close Date]],RiskRegister[[#This Row],[Risk Due Date]])</f>
        <v>0</v>
      </c>
      <c r="AI681" s="79">
        <f>IF(RiskRegister[[#This Row],[Risk-Change-Date]]=0,DATE(2030,1,1),RiskRegister[[#This Row],[Risk-Change-Date]])</f>
        <v>47484</v>
      </c>
      <c r="AJ681" s="22" t="str">
        <f>RiskRegister[[#This Row],[Inherent Impact Level]]&amp;"-"&amp;RiskRegister[[#This Row],[Inherent Likelihood Level]]</f>
        <v>-- Select Impact ----- Select Likelihood --</v>
      </c>
      <c r="AK681" s="22" t="str">
        <f>RiskRegister[[#This Row],[Residual Impact Level]]&amp;"-"&amp;RiskRegister[[#This Row],[Residual Likelihood Level]]</f>
        <v>-- Select Impact ----- Select Likelihood --</v>
      </c>
      <c r="AL681" s="22" t="str">
        <f t="shared" si="20"/>
        <v>Error</v>
      </c>
      <c r="AM681" s="22" t="str">
        <f>IF(RiskRegister[[#This Row],[Risk Status]]="Closed",RiskRegister[[#This Row],[Residual Impact Level]],RiskRegister[[#This Row],[Inherent Impact Level]])</f>
        <v>-- Select Impact --</v>
      </c>
      <c r="AN681" s="22" t="str">
        <f>IF(RiskRegister[[#This Row],[Risk Status]]="Closed",RiskRegister[[#This Row],[Residual Likelihood Level]],RiskRegister[[#This Row],[Inherent Likelihood Level]])</f>
        <v>-- Select Likelihood --</v>
      </c>
      <c r="AO681" s="22" t="str">
        <f>IF(RiskRegister[[#This Row],[Risk Status]]="Closed",RiskRegister[[#This Row],[Residual-I-L-Combo]],RiskRegister[[#This Row],[Inherent-I-L-Combo]])</f>
        <v>-- Select Impact ----- Select Likelihood --</v>
      </c>
      <c r="AP681" s="22" t="str">
        <f t="shared" si="21"/>
        <v>-- Error --</v>
      </c>
    </row>
    <row r="682" spans="1:42" s="18" customFormat="1" ht="64" x14ac:dyDescent="0.2">
      <c r="A682" s="18">
        <v>679</v>
      </c>
      <c r="G682" s="18" t="s">
        <v>87</v>
      </c>
      <c r="I682" s="18" t="s">
        <v>85</v>
      </c>
      <c r="L682" s="18" t="s">
        <v>112</v>
      </c>
      <c r="M682" s="19" t="str">
        <f>VLOOKUP(RiskRegister[[#This Row],[Inherent Impact Level]],'Rating factors'!$F$4:$G$9,2,FALSE)</f>
        <v>--- Error ---</v>
      </c>
      <c r="N682" s="18" t="s">
        <v>89</v>
      </c>
      <c r="O682" s="19" t="str">
        <f>VLOOKUP(RiskRegister[[#This Row],[Inherent Likelihood Level]],'Rating factors'!$F$16:$G$21,2,FALSE)</f>
        <v>--- Error ---</v>
      </c>
      <c r="P682" s="19" t="str">
        <f>IFERROR(VLOOKUP(RiskRegister[[#This Row],[Inherent Risk Rating]],'Rating factors'!$F$30:$G$44,2,FALSE),"-- Error --")</f>
        <v>-- Error --</v>
      </c>
      <c r="Q682" s="19" t="str">
        <f>IFERROR(RiskRegister[[#This Row],[Inherent Impact Rating]]*RiskRegister[[#This Row],[Inherent Likelihood Rating]],"-- Error --")</f>
        <v>-- Error --</v>
      </c>
      <c r="R682" s="18" t="s">
        <v>111</v>
      </c>
      <c r="T682" s="18" t="s">
        <v>112</v>
      </c>
      <c r="U682" s="19" t="str">
        <f>VLOOKUP(RiskRegister[[#This Row],[Residual Impact Level]],'Rating factors'!$F$4:$G$9,2,FALSE)</f>
        <v>--- Error ---</v>
      </c>
      <c r="V682" s="18" t="s">
        <v>89</v>
      </c>
      <c r="W682" s="19" t="str">
        <f>VLOOKUP(RiskRegister[[#This Row],[Residual Likelihood Level]],'Rating factors'!$F$16:$G$21,2,FALSE)</f>
        <v>--- Error ---</v>
      </c>
      <c r="X682" s="19" t="str">
        <f>IFERROR(VLOOKUP(RiskRegister[[#This Row],[Residual Risk Rating]],'Rating factors'!$F$30:$G$44,2,FALSE),"-- Error --")</f>
        <v>-- Error --</v>
      </c>
      <c r="Y682" s="19" t="str">
        <f>IFERROR(RiskRegister[[#This Row],[Residual Impact Rating]]*RiskRegister[[#This Row],[Residual Likelihood Rating]],"-- Error --")</f>
        <v>-- Error --</v>
      </c>
      <c r="Z682" s="18" t="s">
        <v>113</v>
      </c>
      <c r="AB682" s="61"/>
      <c r="AD682" s="22" t="str">
        <f ca="1">IF(ISBLANK(RiskRegister[[#This Row],[Risk Due Date]]), "Missing Risk Due Date", IF(RiskRegister[[#This Row],[Risk Due Date]] &lt; TODAY(), "Overdue", "Not Overdue"))</f>
        <v>Missing Risk Due Date</v>
      </c>
      <c r="AF682" s="22" t="str">
        <f>IF(ISBLANK(RiskRegister[[#This Row],[Risk Due Date]]), "Missing Risk Due Date", TEXT(RiskRegister[[#This Row],[Risk Due Date]], "YYYY-MM"))</f>
        <v>Missing Risk Due Date</v>
      </c>
      <c r="AG682" s="22" t="str">
        <f>IF(RiskRegister[[#This Row],[Created Date]]="","Created Date missing",(TEXT(RiskRegister[[#This Row],[Created Date]],"mmm") &amp; "-" &amp; YEAR(RiskRegister[[#This Row],[Created Date]])))</f>
        <v>Created Date missing</v>
      </c>
      <c r="AH682" s="79">
        <f>IF(RiskRegister[[#This Row],[Risk Status]]="Closed",RiskRegister[[#This Row],[Risk Close Date]],RiskRegister[[#This Row],[Risk Due Date]])</f>
        <v>0</v>
      </c>
      <c r="AI682" s="79">
        <f>IF(RiskRegister[[#This Row],[Risk-Change-Date]]=0,DATE(2030,1,1),RiskRegister[[#This Row],[Risk-Change-Date]])</f>
        <v>47484</v>
      </c>
      <c r="AJ682" s="22" t="str">
        <f>RiskRegister[[#This Row],[Inherent Impact Level]]&amp;"-"&amp;RiskRegister[[#This Row],[Inherent Likelihood Level]]</f>
        <v>-- Select Impact ----- Select Likelihood --</v>
      </c>
      <c r="AK682" s="22" t="str">
        <f>RiskRegister[[#This Row],[Residual Impact Level]]&amp;"-"&amp;RiskRegister[[#This Row],[Residual Likelihood Level]]</f>
        <v>-- Select Impact ----- Select Likelihood --</v>
      </c>
      <c r="AL682" s="22" t="str">
        <f t="shared" si="20"/>
        <v>Error</v>
      </c>
      <c r="AM682" s="22" t="str">
        <f>IF(RiskRegister[[#This Row],[Risk Status]]="Closed",RiskRegister[[#This Row],[Residual Impact Level]],RiskRegister[[#This Row],[Inherent Impact Level]])</f>
        <v>-- Select Impact --</v>
      </c>
      <c r="AN682" s="22" t="str">
        <f>IF(RiskRegister[[#This Row],[Risk Status]]="Closed",RiskRegister[[#This Row],[Residual Likelihood Level]],RiskRegister[[#This Row],[Inherent Likelihood Level]])</f>
        <v>-- Select Likelihood --</v>
      </c>
      <c r="AO682" s="22" t="str">
        <f>IF(RiskRegister[[#This Row],[Risk Status]]="Closed",RiskRegister[[#This Row],[Residual-I-L-Combo]],RiskRegister[[#This Row],[Inherent-I-L-Combo]])</f>
        <v>-- Select Impact ----- Select Likelihood --</v>
      </c>
      <c r="AP682" s="22" t="str">
        <f t="shared" si="21"/>
        <v>-- Error --</v>
      </c>
    </row>
    <row r="683" spans="1:42" s="18" customFormat="1" ht="64" x14ac:dyDescent="0.2">
      <c r="A683" s="18">
        <v>680</v>
      </c>
      <c r="G683" s="18" t="s">
        <v>87</v>
      </c>
      <c r="I683" s="18" t="s">
        <v>85</v>
      </c>
      <c r="L683" s="18" t="s">
        <v>112</v>
      </c>
      <c r="M683" s="19" t="str">
        <f>VLOOKUP(RiskRegister[[#This Row],[Inherent Impact Level]],'Rating factors'!$F$4:$G$9,2,FALSE)</f>
        <v>--- Error ---</v>
      </c>
      <c r="N683" s="18" t="s">
        <v>89</v>
      </c>
      <c r="O683" s="19" t="str">
        <f>VLOOKUP(RiskRegister[[#This Row],[Inherent Likelihood Level]],'Rating factors'!$F$16:$G$21,2,FALSE)</f>
        <v>--- Error ---</v>
      </c>
      <c r="P683" s="19" t="str">
        <f>IFERROR(VLOOKUP(RiskRegister[[#This Row],[Inherent Risk Rating]],'Rating factors'!$F$30:$G$44,2,FALSE),"-- Error --")</f>
        <v>-- Error --</v>
      </c>
      <c r="Q683" s="19" t="str">
        <f>IFERROR(RiskRegister[[#This Row],[Inherent Impact Rating]]*RiskRegister[[#This Row],[Inherent Likelihood Rating]],"-- Error --")</f>
        <v>-- Error --</v>
      </c>
      <c r="R683" s="18" t="s">
        <v>111</v>
      </c>
      <c r="T683" s="18" t="s">
        <v>112</v>
      </c>
      <c r="U683" s="19" t="str">
        <f>VLOOKUP(RiskRegister[[#This Row],[Residual Impact Level]],'Rating factors'!$F$4:$G$9,2,FALSE)</f>
        <v>--- Error ---</v>
      </c>
      <c r="V683" s="18" t="s">
        <v>89</v>
      </c>
      <c r="W683" s="19" t="str">
        <f>VLOOKUP(RiskRegister[[#This Row],[Residual Likelihood Level]],'Rating factors'!$F$16:$G$21,2,FALSE)</f>
        <v>--- Error ---</v>
      </c>
      <c r="X683" s="19" t="str">
        <f>IFERROR(VLOOKUP(RiskRegister[[#This Row],[Residual Risk Rating]],'Rating factors'!$F$30:$G$44,2,FALSE),"-- Error --")</f>
        <v>-- Error --</v>
      </c>
      <c r="Y683" s="19" t="str">
        <f>IFERROR(RiskRegister[[#This Row],[Residual Impact Rating]]*RiskRegister[[#This Row],[Residual Likelihood Rating]],"-- Error --")</f>
        <v>-- Error --</v>
      </c>
      <c r="Z683" s="18" t="s">
        <v>113</v>
      </c>
      <c r="AB683" s="61"/>
      <c r="AD683" s="22" t="str">
        <f ca="1">IF(ISBLANK(RiskRegister[[#This Row],[Risk Due Date]]), "Missing Risk Due Date", IF(RiskRegister[[#This Row],[Risk Due Date]] &lt; TODAY(), "Overdue", "Not Overdue"))</f>
        <v>Missing Risk Due Date</v>
      </c>
      <c r="AF683" s="22" t="str">
        <f>IF(ISBLANK(RiskRegister[[#This Row],[Risk Due Date]]), "Missing Risk Due Date", TEXT(RiskRegister[[#This Row],[Risk Due Date]], "YYYY-MM"))</f>
        <v>Missing Risk Due Date</v>
      </c>
      <c r="AG683" s="22" t="str">
        <f>IF(RiskRegister[[#This Row],[Created Date]]="","Created Date missing",(TEXT(RiskRegister[[#This Row],[Created Date]],"mmm") &amp; "-" &amp; YEAR(RiskRegister[[#This Row],[Created Date]])))</f>
        <v>Created Date missing</v>
      </c>
      <c r="AH683" s="79">
        <f>IF(RiskRegister[[#This Row],[Risk Status]]="Closed",RiskRegister[[#This Row],[Risk Close Date]],RiskRegister[[#This Row],[Risk Due Date]])</f>
        <v>0</v>
      </c>
      <c r="AI683" s="79">
        <f>IF(RiskRegister[[#This Row],[Risk-Change-Date]]=0,DATE(2030,1,1),RiskRegister[[#This Row],[Risk-Change-Date]])</f>
        <v>47484</v>
      </c>
      <c r="AJ683" s="22" t="str">
        <f>RiskRegister[[#This Row],[Inherent Impact Level]]&amp;"-"&amp;RiskRegister[[#This Row],[Inherent Likelihood Level]]</f>
        <v>-- Select Impact ----- Select Likelihood --</v>
      </c>
      <c r="AK683" s="22" t="str">
        <f>RiskRegister[[#This Row],[Residual Impact Level]]&amp;"-"&amp;RiskRegister[[#This Row],[Residual Likelihood Level]]</f>
        <v>-- Select Impact ----- Select Likelihood --</v>
      </c>
      <c r="AL683" s="22" t="str">
        <f t="shared" si="20"/>
        <v>Error</v>
      </c>
      <c r="AM683" s="22" t="str">
        <f>IF(RiskRegister[[#This Row],[Risk Status]]="Closed",RiskRegister[[#This Row],[Residual Impact Level]],RiskRegister[[#This Row],[Inherent Impact Level]])</f>
        <v>-- Select Impact --</v>
      </c>
      <c r="AN683" s="22" t="str">
        <f>IF(RiskRegister[[#This Row],[Risk Status]]="Closed",RiskRegister[[#This Row],[Residual Likelihood Level]],RiskRegister[[#This Row],[Inherent Likelihood Level]])</f>
        <v>-- Select Likelihood --</v>
      </c>
      <c r="AO683" s="22" t="str">
        <f>IF(RiskRegister[[#This Row],[Risk Status]]="Closed",RiskRegister[[#This Row],[Residual-I-L-Combo]],RiskRegister[[#This Row],[Inherent-I-L-Combo]])</f>
        <v>-- Select Impact ----- Select Likelihood --</v>
      </c>
      <c r="AP683" s="22" t="str">
        <f t="shared" si="21"/>
        <v>-- Error --</v>
      </c>
    </row>
    <row r="684" spans="1:42" s="18" customFormat="1" ht="64" x14ac:dyDescent="0.2">
      <c r="A684" s="18">
        <v>681</v>
      </c>
      <c r="G684" s="18" t="s">
        <v>87</v>
      </c>
      <c r="I684" s="18" t="s">
        <v>85</v>
      </c>
      <c r="L684" s="18" t="s">
        <v>112</v>
      </c>
      <c r="M684" s="19" t="str">
        <f>VLOOKUP(RiskRegister[[#This Row],[Inherent Impact Level]],'Rating factors'!$F$4:$G$9,2,FALSE)</f>
        <v>--- Error ---</v>
      </c>
      <c r="N684" s="18" t="s">
        <v>89</v>
      </c>
      <c r="O684" s="19" t="str">
        <f>VLOOKUP(RiskRegister[[#This Row],[Inherent Likelihood Level]],'Rating factors'!$F$16:$G$21,2,FALSE)</f>
        <v>--- Error ---</v>
      </c>
      <c r="P684" s="19" t="str">
        <f>IFERROR(VLOOKUP(RiskRegister[[#This Row],[Inherent Risk Rating]],'Rating factors'!$F$30:$G$44,2,FALSE),"-- Error --")</f>
        <v>-- Error --</v>
      </c>
      <c r="Q684" s="19" t="str">
        <f>IFERROR(RiskRegister[[#This Row],[Inherent Impact Rating]]*RiskRegister[[#This Row],[Inherent Likelihood Rating]],"-- Error --")</f>
        <v>-- Error --</v>
      </c>
      <c r="R684" s="18" t="s">
        <v>111</v>
      </c>
      <c r="T684" s="18" t="s">
        <v>112</v>
      </c>
      <c r="U684" s="19" t="str">
        <f>VLOOKUP(RiskRegister[[#This Row],[Residual Impact Level]],'Rating factors'!$F$4:$G$9,2,FALSE)</f>
        <v>--- Error ---</v>
      </c>
      <c r="V684" s="18" t="s">
        <v>89</v>
      </c>
      <c r="W684" s="19" t="str">
        <f>VLOOKUP(RiskRegister[[#This Row],[Residual Likelihood Level]],'Rating factors'!$F$16:$G$21,2,FALSE)</f>
        <v>--- Error ---</v>
      </c>
      <c r="X684" s="19" t="str">
        <f>IFERROR(VLOOKUP(RiskRegister[[#This Row],[Residual Risk Rating]],'Rating factors'!$F$30:$G$44,2,FALSE),"-- Error --")</f>
        <v>-- Error --</v>
      </c>
      <c r="Y684" s="19" t="str">
        <f>IFERROR(RiskRegister[[#This Row],[Residual Impact Rating]]*RiskRegister[[#This Row],[Residual Likelihood Rating]],"-- Error --")</f>
        <v>-- Error --</v>
      </c>
      <c r="Z684" s="18" t="s">
        <v>113</v>
      </c>
      <c r="AB684" s="61"/>
      <c r="AD684" s="22" t="str">
        <f ca="1">IF(ISBLANK(RiskRegister[[#This Row],[Risk Due Date]]), "Missing Risk Due Date", IF(RiskRegister[[#This Row],[Risk Due Date]] &lt; TODAY(), "Overdue", "Not Overdue"))</f>
        <v>Missing Risk Due Date</v>
      </c>
      <c r="AF684" s="22" t="str">
        <f>IF(ISBLANK(RiskRegister[[#This Row],[Risk Due Date]]), "Missing Risk Due Date", TEXT(RiskRegister[[#This Row],[Risk Due Date]], "YYYY-MM"))</f>
        <v>Missing Risk Due Date</v>
      </c>
      <c r="AG684" s="22" t="str">
        <f>IF(RiskRegister[[#This Row],[Created Date]]="","Created Date missing",(TEXT(RiskRegister[[#This Row],[Created Date]],"mmm") &amp; "-" &amp; YEAR(RiskRegister[[#This Row],[Created Date]])))</f>
        <v>Created Date missing</v>
      </c>
      <c r="AH684" s="79">
        <f>IF(RiskRegister[[#This Row],[Risk Status]]="Closed",RiskRegister[[#This Row],[Risk Close Date]],RiskRegister[[#This Row],[Risk Due Date]])</f>
        <v>0</v>
      </c>
      <c r="AI684" s="79">
        <f>IF(RiskRegister[[#This Row],[Risk-Change-Date]]=0,DATE(2030,1,1),RiskRegister[[#This Row],[Risk-Change-Date]])</f>
        <v>47484</v>
      </c>
      <c r="AJ684" s="22" t="str">
        <f>RiskRegister[[#This Row],[Inherent Impact Level]]&amp;"-"&amp;RiskRegister[[#This Row],[Inherent Likelihood Level]]</f>
        <v>-- Select Impact ----- Select Likelihood --</v>
      </c>
      <c r="AK684" s="22" t="str">
        <f>RiskRegister[[#This Row],[Residual Impact Level]]&amp;"-"&amp;RiskRegister[[#This Row],[Residual Likelihood Level]]</f>
        <v>-- Select Impact ----- Select Likelihood --</v>
      </c>
      <c r="AL684" s="22" t="str">
        <f t="shared" si="20"/>
        <v>Error</v>
      </c>
      <c r="AM684" s="22" t="str">
        <f>IF(RiskRegister[[#This Row],[Risk Status]]="Closed",RiskRegister[[#This Row],[Residual Impact Level]],RiskRegister[[#This Row],[Inherent Impact Level]])</f>
        <v>-- Select Impact --</v>
      </c>
      <c r="AN684" s="22" t="str">
        <f>IF(RiskRegister[[#This Row],[Risk Status]]="Closed",RiskRegister[[#This Row],[Residual Likelihood Level]],RiskRegister[[#This Row],[Inherent Likelihood Level]])</f>
        <v>-- Select Likelihood --</v>
      </c>
      <c r="AO684" s="22" t="str">
        <f>IF(RiskRegister[[#This Row],[Risk Status]]="Closed",RiskRegister[[#This Row],[Residual-I-L-Combo]],RiskRegister[[#This Row],[Inherent-I-L-Combo]])</f>
        <v>-- Select Impact ----- Select Likelihood --</v>
      </c>
      <c r="AP684" s="22" t="str">
        <f t="shared" si="21"/>
        <v>-- Error --</v>
      </c>
    </row>
    <row r="685" spans="1:42" s="18" customFormat="1" ht="64" x14ac:dyDescent="0.2">
      <c r="A685" s="18">
        <v>682</v>
      </c>
      <c r="G685" s="18" t="s">
        <v>87</v>
      </c>
      <c r="I685" s="18" t="s">
        <v>85</v>
      </c>
      <c r="L685" s="18" t="s">
        <v>112</v>
      </c>
      <c r="M685" s="19" t="str">
        <f>VLOOKUP(RiskRegister[[#This Row],[Inherent Impact Level]],'Rating factors'!$F$4:$G$9,2,FALSE)</f>
        <v>--- Error ---</v>
      </c>
      <c r="N685" s="18" t="s">
        <v>89</v>
      </c>
      <c r="O685" s="19" t="str">
        <f>VLOOKUP(RiskRegister[[#This Row],[Inherent Likelihood Level]],'Rating factors'!$F$16:$G$21,2,FALSE)</f>
        <v>--- Error ---</v>
      </c>
      <c r="P685" s="19" t="str">
        <f>IFERROR(VLOOKUP(RiskRegister[[#This Row],[Inherent Risk Rating]],'Rating factors'!$F$30:$G$44,2,FALSE),"-- Error --")</f>
        <v>-- Error --</v>
      </c>
      <c r="Q685" s="19" t="str">
        <f>IFERROR(RiskRegister[[#This Row],[Inherent Impact Rating]]*RiskRegister[[#This Row],[Inherent Likelihood Rating]],"-- Error --")</f>
        <v>-- Error --</v>
      </c>
      <c r="R685" s="18" t="s">
        <v>111</v>
      </c>
      <c r="T685" s="18" t="s">
        <v>112</v>
      </c>
      <c r="U685" s="19" t="str">
        <f>VLOOKUP(RiskRegister[[#This Row],[Residual Impact Level]],'Rating factors'!$F$4:$G$9,2,FALSE)</f>
        <v>--- Error ---</v>
      </c>
      <c r="V685" s="18" t="s">
        <v>89</v>
      </c>
      <c r="W685" s="19" t="str">
        <f>VLOOKUP(RiskRegister[[#This Row],[Residual Likelihood Level]],'Rating factors'!$F$16:$G$21,2,FALSE)</f>
        <v>--- Error ---</v>
      </c>
      <c r="X685" s="19" t="str">
        <f>IFERROR(VLOOKUP(RiskRegister[[#This Row],[Residual Risk Rating]],'Rating factors'!$F$30:$G$44,2,FALSE),"-- Error --")</f>
        <v>-- Error --</v>
      </c>
      <c r="Y685" s="19" t="str">
        <f>IFERROR(RiskRegister[[#This Row],[Residual Impact Rating]]*RiskRegister[[#This Row],[Residual Likelihood Rating]],"-- Error --")</f>
        <v>-- Error --</v>
      </c>
      <c r="Z685" s="18" t="s">
        <v>113</v>
      </c>
      <c r="AB685" s="61"/>
      <c r="AD685" s="22" t="str">
        <f ca="1">IF(ISBLANK(RiskRegister[[#This Row],[Risk Due Date]]), "Missing Risk Due Date", IF(RiskRegister[[#This Row],[Risk Due Date]] &lt; TODAY(), "Overdue", "Not Overdue"))</f>
        <v>Missing Risk Due Date</v>
      </c>
      <c r="AF685" s="22" t="str">
        <f>IF(ISBLANK(RiskRegister[[#This Row],[Risk Due Date]]), "Missing Risk Due Date", TEXT(RiskRegister[[#This Row],[Risk Due Date]], "YYYY-MM"))</f>
        <v>Missing Risk Due Date</v>
      </c>
      <c r="AG685" s="22" t="str">
        <f>IF(RiskRegister[[#This Row],[Created Date]]="","Created Date missing",(TEXT(RiskRegister[[#This Row],[Created Date]],"mmm") &amp; "-" &amp; YEAR(RiskRegister[[#This Row],[Created Date]])))</f>
        <v>Created Date missing</v>
      </c>
      <c r="AH685" s="79">
        <f>IF(RiskRegister[[#This Row],[Risk Status]]="Closed",RiskRegister[[#This Row],[Risk Close Date]],RiskRegister[[#This Row],[Risk Due Date]])</f>
        <v>0</v>
      </c>
      <c r="AI685" s="79">
        <f>IF(RiskRegister[[#This Row],[Risk-Change-Date]]=0,DATE(2030,1,1),RiskRegister[[#This Row],[Risk-Change-Date]])</f>
        <v>47484</v>
      </c>
      <c r="AJ685" s="22" t="str">
        <f>RiskRegister[[#This Row],[Inherent Impact Level]]&amp;"-"&amp;RiskRegister[[#This Row],[Inherent Likelihood Level]]</f>
        <v>-- Select Impact ----- Select Likelihood --</v>
      </c>
      <c r="AK685" s="22" t="str">
        <f>RiskRegister[[#This Row],[Residual Impact Level]]&amp;"-"&amp;RiskRegister[[#This Row],[Residual Likelihood Level]]</f>
        <v>-- Select Impact ----- Select Likelihood --</v>
      </c>
      <c r="AL685" s="22" t="str">
        <f t="shared" si="20"/>
        <v>Error</v>
      </c>
      <c r="AM685" s="22" t="str">
        <f>IF(RiskRegister[[#This Row],[Risk Status]]="Closed",RiskRegister[[#This Row],[Residual Impact Level]],RiskRegister[[#This Row],[Inherent Impact Level]])</f>
        <v>-- Select Impact --</v>
      </c>
      <c r="AN685" s="22" t="str">
        <f>IF(RiskRegister[[#This Row],[Risk Status]]="Closed",RiskRegister[[#This Row],[Residual Likelihood Level]],RiskRegister[[#This Row],[Inherent Likelihood Level]])</f>
        <v>-- Select Likelihood --</v>
      </c>
      <c r="AO685" s="22" t="str">
        <f>IF(RiskRegister[[#This Row],[Risk Status]]="Closed",RiskRegister[[#This Row],[Residual-I-L-Combo]],RiskRegister[[#This Row],[Inherent-I-L-Combo]])</f>
        <v>-- Select Impact ----- Select Likelihood --</v>
      </c>
      <c r="AP685" s="22" t="str">
        <f t="shared" si="21"/>
        <v>-- Error --</v>
      </c>
    </row>
    <row r="686" spans="1:42" s="18" customFormat="1" ht="64" x14ac:dyDescent="0.2">
      <c r="A686" s="18">
        <v>683</v>
      </c>
      <c r="G686" s="18" t="s">
        <v>87</v>
      </c>
      <c r="I686" s="18" t="s">
        <v>85</v>
      </c>
      <c r="L686" s="18" t="s">
        <v>112</v>
      </c>
      <c r="M686" s="19" t="str">
        <f>VLOOKUP(RiskRegister[[#This Row],[Inherent Impact Level]],'Rating factors'!$F$4:$G$9,2,FALSE)</f>
        <v>--- Error ---</v>
      </c>
      <c r="N686" s="18" t="s">
        <v>89</v>
      </c>
      <c r="O686" s="19" t="str">
        <f>VLOOKUP(RiskRegister[[#This Row],[Inherent Likelihood Level]],'Rating factors'!$F$16:$G$21,2,FALSE)</f>
        <v>--- Error ---</v>
      </c>
      <c r="P686" s="19" t="str">
        <f>IFERROR(VLOOKUP(RiskRegister[[#This Row],[Inherent Risk Rating]],'Rating factors'!$F$30:$G$44,2,FALSE),"-- Error --")</f>
        <v>-- Error --</v>
      </c>
      <c r="Q686" s="19" t="str">
        <f>IFERROR(RiskRegister[[#This Row],[Inherent Impact Rating]]*RiskRegister[[#This Row],[Inherent Likelihood Rating]],"-- Error --")</f>
        <v>-- Error --</v>
      </c>
      <c r="R686" s="18" t="s">
        <v>111</v>
      </c>
      <c r="T686" s="18" t="s">
        <v>112</v>
      </c>
      <c r="U686" s="19" t="str">
        <f>VLOOKUP(RiskRegister[[#This Row],[Residual Impact Level]],'Rating factors'!$F$4:$G$9,2,FALSE)</f>
        <v>--- Error ---</v>
      </c>
      <c r="V686" s="18" t="s">
        <v>89</v>
      </c>
      <c r="W686" s="19" t="str">
        <f>VLOOKUP(RiskRegister[[#This Row],[Residual Likelihood Level]],'Rating factors'!$F$16:$G$21,2,FALSE)</f>
        <v>--- Error ---</v>
      </c>
      <c r="X686" s="19" t="str">
        <f>IFERROR(VLOOKUP(RiskRegister[[#This Row],[Residual Risk Rating]],'Rating factors'!$F$30:$G$44,2,FALSE),"-- Error --")</f>
        <v>-- Error --</v>
      </c>
      <c r="Y686" s="19" t="str">
        <f>IFERROR(RiskRegister[[#This Row],[Residual Impact Rating]]*RiskRegister[[#This Row],[Residual Likelihood Rating]],"-- Error --")</f>
        <v>-- Error --</v>
      </c>
      <c r="Z686" s="18" t="s">
        <v>113</v>
      </c>
      <c r="AB686" s="61"/>
      <c r="AD686" s="22" t="str">
        <f ca="1">IF(ISBLANK(RiskRegister[[#This Row],[Risk Due Date]]), "Missing Risk Due Date", IF(RiskRegister[[#This Row],[Risk Due Date]] &lt; TODAY(), "Overdue", "Not Overdue"))</f>
        <v>Missing Risk Due Date</v>
      </c>
      <c r="AF686" s="22" t="str">
        <f>IF(ISBLANK(RiskRegister[[#This Row],[Risk Due Date]]), "Missing Risk Due Date", TEXT(RiskRegister[[#This Row],[Risk Due Date]], "YYYY-MM"))</f>
        <v>Missing Risk Due Date</v>
      </c>
      <c r="AG686" s="22" t="str">
        <f>IF(RiskRegister[[#This Row],[Created Date]]="","Created Date missing",(TEXT(RiskRegister[[#This Row],[Created Date]],"mmm") &amp; "-" &amp; YEAR(RiskRegister[[#This Row],[Created Date]])))</f>
        <v>Created Date missing</v>
      </c>
      <c r="AH686" s="79">
        <f>IF(RiskRegister[[#This Row],[Risk Status]]="Closed",RiskRegister[[#This Row],[Risk Close Date]],RiskRegister[[#This Row],[Risk Due Date]])</f>
        <v>0</v>
      </c>
      <c r="AI686" s="79">
        <f>IF(RiskRegister[[#This Row],[Risk-Change-Date]]=0,DATE(2030,1,1),RiskRegister[[#This Row],[Risk-Change-Date]])</f>
        <v>47484</v>
      </c>
      <c r="AJ686" s="22" t="str">
        <f>RiskRegister[[#This Row],[Inherent Impact Level]]&amp;"-"&amp;RiskRegister[[#This Row],[Inherent Likelihood Level]]</f>
        <v>-- Select Impact ----- Select Likelihood --</v>
      </c>
      <c r="AK686" s="22" t="str">
        <f>RiskRegister[[#This Row],[Residual Impact Level]]&amp;"-"&amp;RiskRegister[[#This Row],[Residual Likelihood Level]]</f>
        <v>-- Select Impact ----- Select Likelihood --</v>
      </c>
      <c r="AL686" s="22" t="str">
        <f t="shared" si="20"/>
        <v>Error</v>
      </c>
      <c r="AM686" s="22" t="str">
        <f>IF(RiskRegister[[#This Row],[Risk Status]]="Closed",RiskRegister[[#This Row],[Residual Impact Level]],RiskRegister[[#This Row],[Inherent Impact Level]])</f>
        <v>-- Select Impact --</v>
      </c>
      <c r="AN686" s="22" t="str">
        <f>IF(RiskRegister[[#This Row],[Risk Status]]="Closed",RiskRegister[[#This Row],[Residual Likelihood Level]],RiskRegister[[#This Row],[Inherent Likelihood Level]])</f>
        <v>-- Select Likelihood --</v>
      </c>
      <c r="AO686" s="22" t="str">
        <f>IF(RiskRegister[[#This Row],[Risk Status]]="Closed",RiskRegister[[#This Row],[Residual-I-L-Combo]],RiskRegister[[#This Row],[Inherent-I-L-Combo]])</f>
        <v>-- Select Impact ----- Select Likelihood --</v>
      </c>
      <c r="AP686" s="22" t="str">
        <f t="shared" si="21"/>
        <v>-- Error --</v>
      </c>
    </row>
    <row r="687" spans="1:42" s="18" customFormat="1" ht="64" x14ac:dyDescent="0.2">
      <c r="A687" s="18">
        <v>684</v>
      </c>
      <c r="G687" s="18" t="s">
        <v>87</v>
      </c>
      <c r="I687" s="18" t="s">
        <v>85</v>
      </c>
      <c r="L687" s="18" t="s">
        <v>112</v>
      </c>
      <c r="M687" s="19" t="str">
        <f>VLOOKUP(RiskRegister[[#This Row],[Inherent Impact Level]],'Rating factors'!$F$4:$G$9,2,FALSE)</f>
        <v>--- Error ---</v>
      </c>
      <c r="N687" s="18" t="s">
        <v>89</v>
      </c>
      <c r="O687" s="19" t="str">
        <f>VLOOKUP(RiskRegister[[#This Row],[Inherent Likelihood Level]],'Rating factors'!$F$16:$G$21,2,FALSE)</f>
        <v>--- Error ---</v>
      </c>
      <c r="P687" s="19" t="str">
        <f>IFERROR(VLOOKUP(RiskRegister[[#This Row],[Inherent Risk Rating]],'Rating factors'!$F$30:$G$44,2,FALSE),"-- Error --")</f>
        <v>-- Error --</v>
      </c>
      <c r="Q687" s="19" t="str">
        <f>IFERROR(RiskRegister[[#This Row],[Inherent Impact Rating]]*RiskRegister[[#This Row],[Inherent Likelihood Rating]],"-- Error --")</f>
        <v>-- Error --</v>
      </c>
      <c r="R687" s="18" t="s">
        <v>111</v>
      </c>
      <c r="T687" s="18" t="s">
        <v>112</v>
      </c>
      <c r="U687" s="19" t="str">
        <f>VLOOKUP(RiskRegister[[#This Row],[Residual Impact Level]],'Rating factors'!$F$4:$G$9,2,FALSE)</f>
        <v>--- Error ---</v>
      </c>
      <c r="V687" s="18" t="s">
        <v>89</v>
      </c>
      <c r="W687" s="19" t="str">
        <f>VLOOKUP(RiskRegister[[#This Row],[Residual Likelihood Level]],'Rating factors'!$F$16:$G$21,2,FALSE)</f>
        <v>--- Error ---</v>
      </c>
      <c r="X687" s="19" t="str">
        <f>IFERROR(VLOOKUP(RiskRegister[[#This Row],[Residual Risk Rating]],'Rating factors'!$F$30:$G$44,2,FALSE),"-- Error --")</f>
        <v>-- Error --</v>
      </c>
      <c r="Y687" s="19" t="str">
        <f>IFERROR(RiskRegister[[#This Row],[Residual Impact Rating]]*RiskRegister[[#This Row],[Residual Likelihood Rating]],"-- Error --")</f>
        <v>-- Error --</v>
      </c>
      <c r="Z687" s="18" t="s">
        <v>113</v>
      </c>
      <c r="AB687" s="61"/>
      <c r="AD687" s="22" t="str">
        <f ca="1">IF(ISBLANK(RiskRegister[[#This Row],[Risk Due Date]]), "Missing Risk Due Date", IF(RiskRegister[[#This Row],[Risk Due Date]] &lt; TODAY(), "Overdue", "Not Overdue"))</f>
        <v>Missing Risk Due Date</v>
      </c>
      <c r="AF687" s="22" t="str">
        <f>IF(ISBLANK(RiskRegister[[#This Row],[Risk Due Date]]), "Missing Risk Due Date", TEXT(RiskRegister[[#This Row],[Risk Due Date]], "YYYY-MM"))</f>
        <v>Missing Risk Due Date</v>
      </c>
      <c r="AG687" s="22" t="str">
        <f>IF(RiskRegister[[#This Row],[Created Date]]="","Created Date missing",(TEXT(RiskRegister[[#This Row],[Created Date]],"mmm") &amp; "-" &amp; YEAR(RiskRegister[[#This Row],[Created Date]])))</f>
        <v>Created Date missing</v>
      </c>
      <c r="AH687" s="79">
        <f>IF(RiskRegister[[#This Row],[Risk Status]]="Closed",RiskRegister[[#This Row],[Risk Close Date]],RiskRegister[[#This Row],[Risk Due Date]])</f>
        <v>0</v>
      </c>
      <c r="AI687" s="79">
        <f>IF(RiskRegister[[#This Row],[Risk-Change-Date]]=0,DATE(2030,1,1),RiskRegister[[#This Row],[Risk-Change-Date]])</f>
        <v>47484</v>
      </c>
      <c r="AJ687" s="22" t="str">
        <f>RiskRegister[[#This Row],[Inherent Impact Level]]&amp;"-"&amp;RiskRegister[[#This Row],[Inherent Likelihood Level]]</f>
        <v>-- Select Impact ----- Select Likelihood --</v>
      </c>
      <c r="AK687" s="22" t="str">
        <f>RiskRegister[[#This Row],[Residual Impact Level]]&amp;"-"&amp;RiskRegister[[#This Row],[Residual Likelihood Level]]</f>
        <v>-- Select Impact ----- Select Likelihood --</v>
      </c>
      <c r="AL687" s="22" t="str">
        <f t="shared" si="20"/>
        <v>Error</v>
      </c>
      <c r="AM687" s="22" t="str">
        <f>IF(RiskRegister[[#This Row],[Risk Status]]="Closed",RiskRegister[[#This Row],[Residual Impact Level]],RiskRegister[[#This Row],[Inherent Impact Level]])</f>
        <v>-- Select Impact --</v>
      </c>
      <c r="AN687" s="22" t="str">
        <f>IF(RiskRegister[[#This Row],[Risk Status]]="Closed",RiskRegister[[#This Row],[Residual Likelihood Level]],RiskRegister[[#This Row],[Inherent Likelihood Level]])</f>
        <v>-- Select Likelihood --</v>
      </c>
      <c r="AO687" s="22" t="str">
        <f>IF(RiskRegister[[#This Row],[Risk Status]]="Closed",RiskRegister[[#This Row],[Residual-I-L-Combo]],RiskRegister[[#This Row],[Inherent-I-L-Combo]])</f>
        <v>-- Select Impact ----- Select Likelihood --</v>
      </c>
      <c r="AP687" s="22" t="str">
        <f t="shared" si="21"/>
        <v>-- Error --</v>
      </c>
    </row>
    <row r="688" spans="1:42" s="18" customFormat="1" ht="64" x14ac:dyDescent="0.2">
      <c r="A688" s="18">
        <v>685</v>
      </c>
      <c r="G688" s="18" t="s">
        <v>87</v>
      </c>
      <c r="I688" s="18" t="s">
        <v>85</v>
      </c>
      <c r="L688" s="18" t="s">
        <v>112</v>
      </c>
      <c r="M688" s="19" t="str">
        <f>VLOOKUP(RiskRegister[[#This Row],[Inherent Impact Level]],'Rating factors'!$F$4:$G$9,2,FALSE)</f>
        <v>--- Error ---</v>
      </c>
      <c r="N688" s="18" t="s">
        <v>89</v>
      </c>
      <c r="O688" s="19" t="str">
        <f>VLOOKUP(RiskRegister[[#This Row],[Inherent Likelihood Level]],'Rating factors'!$F$16:$G$21,2,FALSE)</f>
        <v>--- Error ---</v>
      </c>
      <c r="P688" s="19" t="str">
        <f>IFERROR(VLOOKUP(RiskRegister[[#This Row],[Inherent Risk Rating]],'Rating factors'!$F$30:$G$44,2,FALSE),"-- Error --")</f>
        <v>-- Error --</v>
      </c>
      <c r="Q688" s="19" t="str">
        <f>IFERROR(RiskRegister[[#This Row],[Inherent Impact Rating]]*RiskRegister[[#This Row],[Inherent Likelihood Rating]],"-- Error --")</f>
        <v>-- Error --</v>
      </c>
      <c r="R688" s="18" t="s">
        <v>111</v>
      </c>
      <c r="T688" s="18" t="s">
        <v>112</v>
      </c>
      <c r="U688" s="19" t="str">
        <f>VLOOKUP(RiskRegister[[#This Row],[Residual Impact Level]],'Rating factors'!$F$4:$G$9,2,FALSE)</f>
        <v>--- Error ---</v>
      </c>
      <c r="V688" s="18" t="s">
        <v>89</v>
      </c>
      <c r="W688" s="19" t="str">
        <f>VLOOKUP(RiskRegister[[#This Row],[Residual Likelihood Level]],'Rating factors'!$F$16:$G$21,2,FALSE)</f>
        <v>--- Error ---</v>
      </c>
      <c r="X688" s="19" t="str">
        <f>IFERROR(VLOOKUP(RiskRegister[[#This Row],[Residual Risk Rating]],'Rating factors'!$F$30:$G$44,2,FALSE),"-- Error --")</f>
        <v>-- Error --</v>
      </c>
      <c r="Y688" s="19" t="str">
        <f>IFERROR(RiskRegister[[#This Row],[Residual Impact Rating]]*RiskRegister[[#This Row],[Residual Likelihood Rating]],"-- Error --")</f>
        <v>-- Error --</v>
      </c>
      <c r="Z688" s="18" t="s">
        <v>113</v>
      </c>
      <c r="AB688" s="61"/>
      <c r="AD688" s="22" t="str">
        <f ca="1">IF(ISBLANK(RiskRegister[[#This Row],[Risk Due Date]]), "Missing Risk Due Date", IF(RiskRegister[[#This Row],[Risk Due Date]] &lt; TODAY(), "Overdue", "Not Overdue"))</f>
        <v>Missing Risk Due Date</v>
      </c>
      <c r="AF688" s="22" t="str">
        <f>IF(ISBLANK(RiskRegister[[#This Row],[Risk Due Date]]), "Missing Risk Due Date", TEXT(RiskRegister[[#This Row],[Risk Due Date]], "YYYY-MM"))</f>
        <v>Missing Risk Due Date</v>
      </c>
      <c r="AG688" s="22" t="str">
        <f>IF(RiskRegister[[#This Row],[Created Date]]="","Created Date missing",(TEXT(RiskRegister[[#This Row],[Created Date]],"mmm") &amp; "-" &amp; YEAR(RiskRegister[[#This Row],[Created Date]])))</f>
        <v>Created Date missing</v>
      </c>
      <c r="AH688" s="79">
        <f>IF(RiskRegister[[#This Row],[Risk Status]]="Closed",RiskRegister[[#This Row],[Risk Close Date]],RiskRegister[[#This Row],[Risk Due Date]])</f>
        <v>0</v>
      </c>
      <c r="AI688" s="79">
        <f>IF(RiskRegister[[#This Row],[Risk-Change-Date]]=0,DATE(2030,1,1),RiskRegister[[#This Row],[Risk-Change-Date]])</f>
        <v>47484</v>
      </c>
      <c r="AJ688" s="22" t="str">
        <f>RiskRegister[[#This Row],[Inherent Impact Level]]&amp;"-"&amp;RiskRegister[[#This Row],[Inherent Likelihood Level]]</f>
        <v>-- Select Impact ----- Select Likelihood --</v>
      </c>
      <c r="AK688" s="22" t="str">
        <f>RiskRegister[[#This Row],[Residual Impact Level]]&amp;"-"&amp;RiskRegister[[#This Row],[Residual Likelihood Level]]</f>
        <v>-- Select Impact ----- Select Likelihood --</v>
      </c>
      <c r="AL688" s="22" t="str">
        <f t="shared" si="20"/>
        <v>Error</v>
      </c>
      <c r="AM688" s="22" t="str">
        <f>IF(RiskRegister[[#This Row],[Risk Status]]="Closed",RiskRegister[[#This Row],[Residual Impact Level]],RiskRegister[[#This Row],[Inherent Impact Level]])</f>
        <v>-- Select Impact --</v>
      </c>
      <c r="AN688" s="22" t="str">
        <f>IF(RiskRegister[[#This Row],[Risk Status]]="Closed",RiskRegister[[#This Row],[Residual Likelihood Level]],RiskRegister[[#This Row],[Inherent Likelihood Level]])</f>
        <v>-- Select Likelihood --</v>
      </c>
      <c r="AO688" s="22" t="str">
        <f>IF(RiskRegister[[#This Row],[Risk Status]]="Closed",RiskRegister[[#This Row],[Residual-I-L-Combo]],RiskRegister[[#This Row],[Inherent-I-L-Combo]])</f>
        <v>-- Select Impact ----- Select Likelihood --</v>
      </c>
      <c r="AP688" s="22" t="str">
        <f t="shared" si="21"/>
        <v>-- Error --</v>
      </c>
    </row>
    <row r="689" spans="1:42" s="18" customFormat="1" ht="64" x14ac:dyDescent="0.2">
      <c r="A689" s="18">
        <v>686</v>
      </c>
      <c r="G689" s="18" t="s">
        <v>87</v>
      </c>
      <c r="I689" s="18" t="s">
        <v>85</v>
      </c>
      <c r="L689" s="18" t="s">
        <v>112</v>
      </c>
      <c r="M689" s="19" t="str">
        <f>VLOOKUP(RiskRegister[[#This Row],[Inherent Impact Level]],'Rating factors'!$F$4:$G$9,2,FALSE)</f>
        <v>--- Error ---</v>
      </c>
      <c r="N689" s="18" t="s">
        <v>89</v>
      </c>
      <c r="O689" s="19" t="str">
        <f>VLOOKUP(RiskRegister[[#This Row],[Inherent Likelihood Level]],'Rating factors'!$F$16:$G$21,2,FALSE)</f>
        <v>--- Error ---</v>
      </c>
      <c r="P689" s="19" t="str">
        <f>IFERROR(VLOOKUP(RiskRegister[[#This Row],[Inherent Risk Rating]],'Rating factors'!$F$30:$G$44,2,FALSE),"-- Error --")</f>
        <v>-- Error --</v>
      </c>
      <c r="Q689" s="19" t="str">
        <f>IFERROR(RiskRegister[[#This Row],[Inherent Impact Rating]]*RiskRegister[[#This Row],[Inherent Likelihood Rating]],"-- Error --")</f>
        <v>-- Error --</v>
      </c>
      <c r="R689" s="18" t="s">
        <v>111</v>
      </c>
      <c r="T689" s="18" t="s">
        <v>112</v>
      </c>
      <c r="U689" s="19" t="str">
        <f>VLOOKUP(RiskRegister[[#This Row],[Residual Impact Level]],'Rating factors'!$F$4:$G$9,2,FALSE)</f>
        <v>--- Error ---</v>
      </c>
      <c r="V689" s="18" t="s">
        <v>89</v>
      </c>
      <c r="W689" s="19" t="str">
        <f>VLOOKUP(RiskRegister[[#This Row],[Residual Likelihood Level]],'Rating factors'!$F$16:$G$21,2,FALSE)</f>
        <v>--- Error ---</v>
      </c>
      <c r="X689" s="19" t="str">
        <f>IFERROR(VLOOKUP(RiskRegister[[#This Row],[Residual Risk Rating]],'Rating factors'!$F$30:$G$44,2,FALSE),"-- Error --")</f>
        <v>-- Error --</v>
      </c>
      <c r="Y689" s="19" t="str">
        <f>IFERROR(RiskRegister[[#This Row],[Residual Impact Rating]]*RiskRegister[[#This Row],[Residual Likelihood Rating]],"-- Error --")</f>
        <v>-- Error --</v>
      </c>
      <c r="Z689" s="18" t="s">
        <v>113</v>
      </c>
      <c r="AB689" s="61"/>
      <c r="AD689" s="22" t="str">
        <f ca="1">IF(ISBLANK(RiskRegister[[#This Row],[Risk Due Date]]), "Missing Risk Due Date", IF(RiskRegister[[#This Row],[Risk Due Date]] &lt; TODAY(), "Overdue", "Not Overdue"))</f>
        <v>Missing Risk Due Date</v>
      </c>
      <c r="AF689" s="22" t="str">
        <f>IF(ISBLANK(RiskRegister[[#This Row],[Risk Due Date]]), "Missing Risk Due Date", TEXT(RiskRegister[[#This Row],[Risk Due Date]], "YYYY-MM"))</f>
        <v>Missing Risk Due Date</v>
      </c>
      <c r="AG689" s="22" t="str">
        <f>IF(RiskRegister[[#This Row],[Created Date]]="","Created Date missing",(TEXT(RiskRegister[[#This Row],[Created Date]],"mmm") &amp; "-" &amp; YEAR(RiskRegister[[#This Row],[Created Date]])))</f>
        <v>Created Date missing</v>
      </c>
      <c r="AH689" s="79">
        <f>IF(RiskRegister[[#This Row],[Risk Status]]="Closed",RiskRegister[[#This Row],[Risk Close Date]],RiskRegister[[#This Row],[Risk Due Date]])</f>
        <v>0</v>
      </c>
      <c r="AI689" s="79">
        <f>IF(RiskRegister[[#This Row],[Risk-Change-Date]]=0,DATE(2030,1,1),RiskRegister[[#This Row],[Risk-Change-Date]])</f>
        <v>47484</v>
      </c>
      <c r="AJ689" s="22" t="str">
        <f>RiskRegister[[#This Row],[Inherent Impact Level]]&amp;"-"&amp;RiskRegister[[#This Row],[Inherent Likelihood Level]]</f>
        <v>-- Select Impact ----- Select Likelihood --</v>
      </c>
      <c r="AK689" s="22" t="str">
        <f>RiskRegister[[#This Row],[Residual Impact Level]]&amp;"-"&amp;RiskRegister[[#This Row],[Residual Likelihood Level]]</f>
        <v>-- Select Impact ----- Select Likelihood --</v>
      </c>
      <c r="AL689" s="22" t="str">
        <f t="shared" si="20"/>
        <v>Error</v>
      </c>
      <c r="AM689" s="22" t="str">
        <f>IF(RiskRegister[[#This Row],[Risk Status]]="Closed",RiskRegister[[#This Row],[Residual Impact Level]],RiskRegister[[#This Row],[Inherent Impact Level]])</f>
        <v>-- Select Impact --</v>
      </c>
      <c r="AN689" s="22" t="str">
        <f>IF(RiskRegister[[#This Row],[Risk Status]]="Closed",RiskRegister[[#This Row],[Residual Likelihood Level]],RiskRegister[[#This Row],[Inherent Likelihood Level]])</f>
        <v>-- Select Likelihood --</v>
      </c>
      <c r="AO689" s="22" t="str">
        <f>IF(RiskRegister[[#This Row],[Risk Status]]="Closed",RiskRegister[[#This Row],[Residual-I-L-Combo]],RiskRegister[[#This Row],[Inherent-I-L-Combo]])</f>
        <v>-- Select Impact ----- Select Likelihood --</v>
      </c>
      <c r="AP689" s="22" t="str">
        <f t="shared" si="21"/>
        <v>-- Error --</v>
      </c>
    </row>
    <row r="690" spans="1:42" s="18" customFormat="1" ht="64" x14ac:dyDescent="0.2">
      <c r="A690" s="18">
        <v>687</v>
      </c>
      <c r="G690" s="18" t="s">
        <v>87</v>
      </c>
      <c r="I690" s="18" t="s">
        <v>85</v>
      </c>
      <c r="L690" s="18" t="s">
        <v>112</v>
      </c>
      <c r="M690" s="19" t="str">
        <f>VLOOKUP(RiskRegister[[#This Row],[Inherent Impact Level]],'Rating factors'!$F$4:$G$9,2,FALSE)</f>
        <v>--- Error ---</v>
      </c>
      <c r="N690" s="18" t="s">
        <v>89</v>
      </c>
      <c r="O690" s="19" t="str">
        <f>VLOOKUP(RiskRegister[[#This Row],[Inherent Likelihood Level]],'Rating factors'!$F$16:$G$21,2,FALSE)</f>
        <v>--- Error ---</v>
      </c>
      <c r="P690" s="19" t="str">
        <f>IFERROR(VLOOKUP(RiskRegister[[#This Row],[Inherent Risk Rating]],'Rating factors'!$F$30:$G$44,2,FALSE),"-- Error --")</f>
        <v>-- Error --</v>
      </c>
      <c r="Q690" s="19" t="str">
        <f>IFERROR(RiskRegister[[#This Row],[Inherent Impact Rating]]*RiskRegister[[#This Row],[Inherent Likelihood Rating]],"-- Error --")</f>
        <v>-- Error --</v>
      </c>
      <c r="R690" s="18" t="s">
        <v>111</v>
      </c>
      <c r="T690" s="18" t="s">
        <v>112</v>
      </c>
      <c r="U690" s="19" t="str">
        <f>VLOOKUP(RiskRegister[[#This Row],[Residual Impact Level]],'Rating factors'!$F$4:$G$9,2,FALSE)</f>
        <v>--- Error ---</v>
      </c>
      <c r="V690" s="18" t="s">
        <v>89</v>
      </c>
      <c r="W690" s="19" t="str">
        <f>VLOOKUP(RiskRegister[[#This Row],[Residual Likelihood Level]],'Rating factors'!$F$16:$G$21,2,FALSE)</f>
        <v>--- Error ---</v>
      </c>
      <c r="X690" s="19" t="str">
        <f>IFERROR(VLOOKUP(RiskRegister[[#This Row],[Residual Risk Rating]],'Rating factors'!$F$30:$G$44,2,FALSE),"-- Error --")</f>
        <v>-- Error --</v>
      </c>
      <c r="Y690" s="19" t="str">
        <f>IFERROR(RiskRegister[[#This Row],[Residual Impact Rating]]*RiskRegister[[#This Row],[Residual Likelihood Rating]],"-- Error --")</f>
        <v>-- Error --</v>
      </c>
      <c r="Z690" s="18" t="s">
        <v>113</v>
      </c>
      <c r="AB690" s="61"/>
      <c r="AD690" s="22" t="str">
        <f ca="1">IF(ISBLANK(RiskRegister[[#This Row],[Risk Due Date]]), "Missing Risk Due Date", IF(RiskRegister[[#This Row],[Risk Due Date]] &lt; TODAY(), "Overdue", "Not Overdue"))</f>
        <v>Missing Risk Due Date</v>
      </c>
      <c r="AF690" s="22" t="str">
        <f>IF(ISBLANK(RiskRegister[[#This Row],[Risk Due Date]]), "Missing Risk Due Date", TEXT(RiskRegister[[#This Row],[Risk Due Date]], "YYYY-MM"))</f>
        <v>Missing Risk Due Date</v>
      </c>
      <c r="AG690" s="22" t="str">
        <f>IF(RiskRegister[[#This Row],[Created Date]]="","Created Date missing",(TEXT(RiskRegister[[#This Row],[Created Date]],"mmm") &amp; "-" &amp; YEAR(RiskRegister[[#This Row],[Created Date]])))</f>
        <v>Created Date missing</v>
      </c>
      <c r="AH690" s="79">
        <f>IF(RiskRegister[[#This Row],[Risk Status]]="Closed",RiskRegister[[#This Row],[Risk Close Date]],RiskRegister[[#This Row],[Risk Due Date]])</f>
        <v>0</v>
      </c>
      <c r="AI690" s="79">
        <f>IF(RiskRegister[[#This Row],[Risk-Change-Date]]=0,DATE(2030,1,1),RiskRegister[[#This Row],[Risk-Change-Date]])</f>
        <v>47484</v>
      </c>
      <c r="AJ690" s="22" t="str">
        <f>RiskRegister[[#This Row],[Inherent Impact Level]]&amp;"-"&amp;RiskRegister[[#This Row],[Inherent Likelihood Level]]</f>
        <v>-- Select Impact ----- Select Likelihood --</v>
      </c>
      <c r="AK690" s="22" t="str">
        <f>RiskRegister[[#This Row],[Residual Impact Level]]&amp;"-"&amp;RiskRegister[[#This Row],[Residual Likelihood Level]]</f>
        <v>-- Select Impact ----- Select Likelihood --</v>
      </c>
      <c r="AL690" s="22" t="str">
        <f t="shared" si="20"/>
        <v>Error</v>
      </c>
      <c r="AM690" s="22" t="str">
        <f>IF(RiskRegister[[#This Row],[Risk Status]]="Closed",RiskRegister[[#This Row],[Residual Impact Level]],RiskRegister[[#This Row],[Inherent Impact Level]])</f>
        <v>-- Select Impact --</v>
      </c>
      <c r="AN690" s="22" t="str">
        <f>IF(RiskRegister[[#This Row],[Risk Status]]="Closed",RiskRegister[[#This Row],[Residual Likelihood Level]],RiskRegister[[#This Row],[Inherent Likelihood Level]])</f>
        <v>-- Select Likelihood --</v>
      </c>
      <c r="AO690" s="22" t="str">
        <f>IF(RiskRegister[[#This Row],[Risk Status]]="Closed",RiskRegister[[#This Row],[Residual-I-L-Combo]],RiskRegister[[#This Row],[Inherent-I-L-Combo]])</f>
        <v>-- Select Impact ----- Select Likelihood --</v>
      </c>
      <c r="AP690" s="22" t="str">
        <f t="shared" si="21"/>
        <v>-- Error --</v>
      </c>
    </row>
    <row r="691" spans="1:42" s="18" customFormat="1" ht="64" x14ac:dyDescent="0.2">
      <c r="A691" s="18">
        <v>688</v>
      </c>
      <c r="G691" s="18" t="s">
        <v>87</v>
      </c>
      <c r="I691" s="18" t="s">
        <v>85</v>
      </c>
      <c r="L691" s="18" t="s">
        <v>112</v>
      </c>
      <c r="M691" s="19" t="str">
        <f>VLOOKUP(RiskRegister[[#This Row],[Inherent Impact Level]],'Rating factors'!$F$4:$G$9,2,FALSE)</f>
        <v>--- Error ---</v>
      </c>
      <c r="N691" s="18" t="s">
        <v>89</v>
      </c>
      <c r="O691" s="19" t="str">
        <f>VLOOKUP(RiskRegister[[#This Row],[Inherent Likelihood Level]],'Rating factors'!$F$16:$G$21,2,FALSE)</f>
        <v>--- Error ---</v>
      </c>
      <c r="P691" s="19" t="str">
        <f>IFERROR(VLOOKUP(RiskRegister[[#This Row],[Inherent Risk Rating]],'Rating factors'!$F$30:$G$44,2,FALSE),"-- Error --")</f>
        <v>-- Error --</v>
      </c>
      <c r="Q691" s="19" t="str">
        <f>IFERROR(RiskRegister[[#This Row],[Inherent Impact Rating]]*RiskRegister[[#This Row],[Inherent Likelihood Rating]],"-- Error --")</f>
        <v>-- Error --</v>
      </c>
      <c r="R691" s="18" t="s">
        <v>111</v>
      </c>
      <c r="T691" s="18" t="s">
        <v>112</v>
      </c>
      <c r="U691" s="19" t="str">
        <f>VLOOKUP(RiskRegister[[#This Row],[Residual Impact Level]],'Rating factors'!$F$4:$G$9,2,FALSE)</f>
        <v>--- Error ---</v>
      </c>
      <c r="V691" s="18" t="s">
        <v>89</v>
      </c>
      <c r="W691" s="19" t="str">
        <f>VLOOKUP(RiskRegister[[#This Row],[Residual Likelihood Level]],'Rating factors'!$F$16:$G$21,2,FALSE)</f>
        <v>--- Error ---</v>
      </c>
      <c r="X691" s="19" t="str">
        <f>IFERROR(VLOOKUP(RiskRegister[[#This Row],[Residual Risk Rating]],'Rating factors'!$F$30:$G$44,2,FALSE),"-- Error --")</f>
        <v>-- Error --</v>
      </c>
      <c r="Y691" s="19" t="str">
        <f>IFERROR(RiskRegister[[#This Row],[Residual Impact Rating]]*RiskRegister[[#This Row],[Residual Likelihood Rating]],"-- Error --")</f>
        <v>-- Error --</v>
      </c>
      <c r="Z691" s="18" t="s">
        <v>113</v>
      </c>
      <c r="AB691" s="61"/>
      <c r="AD691" s="22" t="str">
        <f ca="1">IF(ISBLANK(RiskRegister[[#This Row],[Risk Due Date]]), "Missing Risk Due Date", IF(RiskRegister[[#This Row],[Risk Due Date]] &lt; TODAY(), "Overdue", "Not Overdue"))</f>
        <v>Missing Risk Due Date</v>
      </c>
      <c r="AF691" s="22" t="str">
        <f>IF(ISBLANK(RiskRegister[[#This Row],[Risk Due Date]]), "Missing Risk Due Date", TEXT(RiskRegister[[#This Row],[Risk Due Date]], "YYYY-MM"))</f>
        <v>Missing Risk Due Date</v>
      </c>
      <c r="AG691" s="22" t="str">
        <f>IF(RiskRegister[[#This Row],[Created Date]]="","Created Date missing",(TEXT(RiskRegister[[#This Row],[Created Date]],"mmm") &amp; "-" &amp; YEAR(RiskRegister[[#This Row],[Created Date]])))</f>
        <v>Created Date missing</v>
      </c>
      <c r="AH691" s="79">
        <f>IF(RiskRegister[[#This Row],[Risk Status]]="Closed",RiskRegister[[#This Row],[Risk Close Date]],RiskRegister[[#This Row],[Risk Due Date]])</f>
        <v>0</v>
      </c>
      <c r="AI691" s="79">
        <f>IF(RiskRegister[[#This Row],[Risk-Change-Date]]=0,DATE(2030,1,1),RiskRegister[[#This Row],[Risk-Change-Date]])</f>
        <v>47484</v>
      </c>
      <c r="AJ691" s="22" t="str">
        <f>RiskRegister[[#This Row],[Inherent Impact Level]]&amp;"-"&amp;RiskRegister[[#This Row],[Inherent Likelihood Level]]</f>
        <v>-- Select Impact ----- Select Likelihood --</v>
      </c>
      <c r="AK691" s="22" t="str">
        <f>RiskRegister[[#This Row],[Residual Impact Level]]&amp;"-"&amp;RiskRegister[[#This Row],[Residual Likelihood Level]]</f>
        <v>-- Select Impact ----- Select Likelihood --</v>
      </c>
      <c r="AL691" s="22" t="str">
        <f t="shared" si="20"/>
        <v>Error</v>
      </c>
      <c r="AM691" s="22" t="str">
        <f>IF(RiskRegister[[#This Row],[Risk Status]]="Closed",RiskRegister[[#This Row],[Residual Impact Level]],RiskRegister[[#This Row],[Inherent Impact Level]])</f>
        <v>-- Select Impact --</v>
      </c>
      <c r="AN691" s="22" t="str">
        <f>IF(RiskRegister[[#This Row],[Risk Status]]="Closed",RiskRegister[[#This Row],[Residual Likelihood Level]],RiskRegister[[#This Row],[Inherent Likelihood Level]])</f>
        <v>-- Select Likelihood --</v>
      </c>
      <c r="AO691" s="22" t="str">
        <f>IF(RiskRegister[[#This Row],[Risk Status]]="Closed",RiskRegister[[#This Row],[Residual-I-L-Combo]],RiskRegister[[#This Row],[Inherent-I-L-Combo]])</f>
        <v>-- Select Impact ----- Select Likelihood --</v>
      </c>
      <c r="AP691" s="22" t="str">
        <f t="shared" si="21"/>
        <v>-- Error --</v>
      </c>
    </row>
    <row r="692" spans="1:42" s="18" customFormat="1" ht="64" x14ac:dyDescent="0.2">
      <c r="A692" s="18">
        <v>689</v>
      </c>
      <c r="G692" s="18" t="s">
        <v>87</v>
      </c>
      <c r="I692" s="18" t="s">
        <v>85</v>
      </c>
      <c r="L692" s="18" t="s">
        <v>112</v>
      </c>
      <c r="M692" s="19" t="str">
        <f>VLOOKUP(RiskRegister[[#This Row],[Inherent Impact Level]],'Rating factors'!$F$4:$G$9,2,FALSE)</f>
        <v>--- Error ---</v>
      </c>
      <c r="N692" s="18" t="s">
        <v>89</v>
      </c>
      <c r="O692" s="19" t="str">
        <f>VLOOKUP(RiskRegister[[#This Row],[Inherent Likelihood Level]],'Rating factors'!$F$16:$G$21,2,FALSE)</f>
        <v>--- Error ---</v>
      </c>
      <c r="P692" s="19" t="str">
        <f>IFERROR(VLOOKUP(RiskRegister[[#This Row],[Inherent Risk Rating]],'Rating factors'!$F$30:$G$44,2,FALSE),"-- Error --")</f>
        <v>-- Error --</v>
      </c>
      <c r="Q692" s="19" t="str">
        <f>IFERROR(RiskRegister[[#This Row],[Inherent Impact Rating]]*RiskRegister[[#This Row],[Inherent Likelihood Rating]],"-- Error --")</f>
        <v>-- Error --</v>
      </c>
      <c r="R692" s="18" t="s">
        <v>111</v>
      </c>
      <c r="T692" s="18" t="s">
        <v>112</v>
      </c>
      <c r="U692" s="19" t="str">
        <f>VLOOKUP(RiskRegister[[#This Row],[Residual Impact Level]],'Rating factors'!$F$4:$G$9,2,FALSE)</f>
        <v>--- Error ---</v>
      </c>
      <c r="V692" s="18" t="s">
        <v>89</v>
      </c>
      <c r="W692" s="19" t="str">
        <f>VLOOKUP(RiskRegister[[#This Row],[Residual Likelihood Level]],'Rating factors'!$F$16:$G$21,2,FALSE)</f>
        <v>--- Error ---</v>
      </c>
      <c r="X692" s="19" t="str">
        <f>IFERROR(VLOOKUP(RiskRegister[[#This Row],[Residual Risk Rating]],'Rating factors'!$F$30:$G$44,2,FALSE),"-- Error --")</f>
        <v>-- Error --</v>
      </c>
      <c r="Y692" s="19" t="str">
        <f>IFERROR(RiskRegister[[#This Row],[Residual Impact Rating]]*RiskRegister[[#This Row],[Residual Likelihood Rating]],"-- Error --")</f>
        <v>-- Error --</v>
      </c>
      <c r="Z692" s="18" t="s">
        <v>113</v>
      </c>
      <c r="AB692" s="61"/>
      <c r="AD692" s="22" t="str">
        <f ca="1">IF(ISBLANK(RiskRegister[[#This Row],[Risk Due Date]]), "Missing Risk Due Date", IF(RiskRegister[[#This Row],[Risk Due Date]] &lt; TODAY(), "Overdue", "Not Overdue"))</f>
        <v>Missing Risk Due Date</v>
      </c>
      <c r="AF692" s="22" t="str">
        <f>IF(ISBLANK(RiskRegister[[#This Row],[Risk Due Date]]), "Missing Risk Due Date", TEXT(RiskRegister[[#This Row],[Risk Due Date]], "YYYY-MM"))</f>
        <v>Missing Risk Due Date</v>
      </c>
      <c r="AG692" s="22" t="str">
        <f>IF(RiskRegister[[#This Row],[Created Date]]="","Created Date missing",(TEXT(RiskRegister[[#This Row],[Created Date]],"mmm") &amp; "-" &amp; YEAR(RiskRegister[[#This Row],[Created Date]])))</f>
        <v>Created Date missing</v>
      </c>
      <c r="AH692" s="79">
        <f>IF(RiskRegister[[#This Row],[Risk Status]]="Closed",RiskRegister[[#This Row],[Risk Close Date]],RiskRegister[[#This Row],[Risk Due Date]])</f>
        <v>0</v>
      </c>
      <c r="AI692" s="79">
        <f>IF(RiskRegister[[#This Row],[Risk-Change-Date]]=0,DATE(2030,1,1),RiskRegister[[#This Row],[Risk-Change-Date]])</f>
        <v>47484</v>
      </c>
      <c r="AJ692" s="22" t="str">
        <f>RiskRegister[[#This Row],[Inherent Impact Level]]&amp;"-"&amp;RiskRegister[[#This Row],[Inherent Likelihood Level]]</f>
        <v>-- Select Impact ----- Select Likelihood --</v>
      </c>
      <c r="AK692" s="22" t="str">
        <f>RiskRegister[[#This Row],[Residual Impact Level]]&amp;"-"&amp;RiskRegister[[#This Row],[Residual Likelihood Level]]</f>
        <v>-- Select Impact ----- Select Likelihood --</v>
      </c>
      <c r="AL692" s="22" t="str">
        <f t="shared" si="20"/>
        <v>Error</v>
      </c>
      <c r="AM692" s="22" t="str">
        <f>IF(RiskRegister[[#This Row],[Risk Status]]="Closed",RiskRegister[[#This Row],[Residual Impact Level]],RiskRegister[[#This Row],[Inherent Impact Level]])</f>
        <v>-- Select Impact --</v>
      </c>
      <c r="AN692" s="22" t="str">
        <f>IF(RiskRegister[[#This Row],[Risk Status]]="Closed",RiskRegister[[#This Row],[Residual Likelihood Level]],RiskRegister[[#This Row],[Inherent Likelihood Level]])</f>
        <v>-- Select Likelihood --</v>
      </c>
      <c r="AO692" s="22" t="str">
        <f>IF(RiskRegister[[#This Row],[Risk Status]]="Closed",RiskRegister[[#This Row],[Residual-I-L-Combo]],RiskRegister[[#This Row],[Inherent-I-L-Combo]])</f>
        <v>-- Select Impact ----- Select Likelihood --</v>
      </c>
      <c r="AP692" s="22" t="str">
        <f t="shared" si="21"/>
        <v>-- Error --</v>
      </c>
    </row>
    <row r="693" spans="1:42" s="18" customFormat="1" ht="64" x14ac:dyDescent="0.2">
      <c r="A693" s="18">
        <v>690</v>
      </c>
      <c r="G693" s="18" t="s">
        <v>87</v>
      </c>
      <c r="I693" s="18" t="s">
        <v>85</v>
      </c>
      <c r="L693" s="18" t="s">
        <v>112</v>
      </c>
      <c r="M693" s="19" t="str">
        <f>VLOOKUP(RiskRegister[[#This Row],[Inherent Impact Level]],'Rating factors'!$F$4:$G$9,2,FALSE)</f>
        <v>--- Error ---</v>
      </c>
      <c r="N693" s="18" t="s">
        <v>89</v>
      </c>
      <c r="O693" s="19" t="str">
        <f>VLOOKUP(RiskRegister[[#This Row],[Inherent Likelihood Level]],'Rating factors'!$F$16:$G$21,2,FALSE)</f>
        <v>--- Error ---</v>
      </c>
      <c r="P693" s="19" t="str">
        <f>IFERROR(VLOOKUP(RiskRegister[[#This Row],[Inherent Risk Rating]],'Rating factors'!$F$30:$G$44,2,FALSE),"-- Error --")</f>
        <v>-- Error --</v>
      </c>
      <c r="Q693" s="19" t="str">
        <f>IFERROR(RiskRegister[[#This Row],[Inherent Impact Rating]]*RiskRegister[[#This Row],[Inherent Likelihood Rating]],"-- Error --")</f>
        <v>-- Error --</v>
      </c>
      <c r="R693" s="18" t="s">
        <v>111</v>
      </c>
      <c r="T693" s="18" t="s">
        <v>112</v>
      </c>
      <c r="U693" s="19" t="str">
        <f>VLOOKUP(RiskRegister[[#This Row],[Residual Impact Level]],'Rating factors'!$F$4:$G$9,2,FALSE)</f>
        <v>--- Error ---</v>
      </c>
      <c r="V693" s="18" t="s">
        <v>89</v>
      </c>
      <c r="W693" s="19" t="str">
        <f>VLOOKUP(RiskRegister[[#This Row],[Residual Likelihood Level]],'Rating factors'!$F$16:$G$21,2,FALSE)</f>
        <v>--- Error ---</v>
      </c>
      <c r="X693" s="19" t="str">
        <f>IFERROR(VLOOKUP(RiskRegister[[#This Row],[Residual Risk Rating]],'Rating factors'!$F$30:$G$44,2,FALSE),"-- Error --")</f>
        <v>-- Error --</v>
      </c>
      <c r="Y693" s="19" t="str">
        <f>IFERROR(RiskRegister[[#This Row],[Residual Impact Rating]]*RiskRegister[[#This Row],[Residual Likelihood Rating]],"-- Error --")</f>
        <v>-- Error --</v>
      </c>
      <c r="Z693" s="18" t="s">
        <v>113</v>
      </c>
      <c r="AB693" s="61"/>
      <c r="AD693" s="22" t="str">
        <f ca="1">IF(ISBLANK(RiskRegister[[#This Row],[Risk Due Date]]), "Missing Risk Due Date", IF(RiskRegister[[#This Row],[Risk Due Date]] &lt; TODAY(), "Overdue", "Not Overdue"))</f>
        <v>Missing Risk Due Date</v>
      </c>
      <c r="AF693" s="22" t="str">
        <f>IF(ISBLANK(RiskRegister[[#This Row],[Risk Due Date]]), "Missing Risk Due Date", TEXT(RiskRegister[[#This Row],[Risk Due Date]], "YYYY-MM"))</f>
        <v>Missing Risk Due Date</v>
      </c>
      <c r="AG693" s="22" t="str">
        <f>IF(RiskRegister[[#This Row],[Created Date]]="","Created Date missing",(TEXT(RiskRegister[[#This Row],[Created Date]],"mmm") &amp; "-" &amp; YEAR(RiskRegister[[#This Row],[Created Date]])))</f>
        <v>Created Date missing</v>
      </c>
      <c r="AH693" s="79">
        <f>IF(RiskRegister[[#This Row],[Risk Status]]="Closed",RiskRegister[[#This Row],[Risk Close Date]],RiskRegister[[#This Row],[Risk Due Date]])</f>
        <v>0</v>
      </c>
      <c r="AI693" s="79">
        <f>IF(RiskRegister[[#This Row],[Risk-Change-Date]]=0,DATE(2030,1,1),RiskRegister[[#This Row],[Risk-Change-Date]])</f>
        <v>47484</v>
      </c>
      <c r="AJ693" s="22" t="str">
        <f>RiskRegister[[#This Row],[Inherent Impact Level]]&amp;"-"&amp;RiskRegister[[#This Row],[Inherent Likelihood Level]]</f>
        <v>-- Select Impact ----- Select Likelihood --</v>
      </c>
      <c r="AK693" s="22" t="str">
        <f>RiskRegister[[#This Row],[Residual Impact Level]]&amp;"-"&amp;RiskRegister[[#This Row],[Residual Likelihood Level]]</f>
        <v>-- Select Impact ----- Select Likelihood --</v>
      </c>
      <c r="AL693" s="22" t="str">
        <f t="shared" si="20"/>
        <v>Error</v>
      </c>
      <c r="AM693" s="22" t="str">
        <f>IF(RiskRegister[[#This Row],[Risk Status]]="Closed",RiskRegister[[#This Row],[Residual Impact Level]],RiskRegister[[#This Row],[Inherent Impact Level]])</f>
        <v>-- Select Impact --</v>
      </c>
      <c r="AN693" s="22" t="str">
        <f>IF(RiskRegister[[#This Row],[Risk Status]]="Closed",RiskRegister[[#This Row],[Residual Likelihood Level]],RiskRegister[[#This Row],[Inherent Likelihood Level]])</f>
        <v>-- Select Likelihood --</v>
      </c>
      <c r="AO693" s="22" t="str">
        <f>IF(RiskRegister[[#This Row],[Risk Status]]="Closed",RiskRegister[[#This Row],[Residual-I-L-Combo]],RiskRegister[[#This Row],[Inherent-I-L-Combo]])</f>
        <v>-- Select Impact ----- Select Likelihood --</v>
      </c>
      <c r="AP693" s="22" t="str">
        <f t="shared" si="21"/>
        <v>-- Error --</v>
      </c>
    </row>
    <row r="694" spans="1:42" s="18" customFormat="1" ht="64" x14ac:dyDescent="0.2">
      <c r="A694" s="18">
        <v>691</v>
      </c>
      <c r="G694" s="18" t="s">
        <v>87</v>
      </c>
      <c r="I694" s="18" t="s">
        <v>85</v>
      </c>
      <c r="L694" s="18" t="s">
        <v>112</v>
      </c>
      <c r="M694" s="19" t="str">
        <f>VLOOKUP(RiskRegister[[#This Row],[Inherent Impact Level]],'Rating factors'!$F$4:$G$9,2,FALSE)</f>
        <v>--- Error ---</v>
      </c>
      <c r="N694" s="18" t="s">
        <v>89</v>
      </c>
      <c r="O694" s="19" t="str">
        <f>VLOOKUP(RiskRegister[[#This Row],[Inherent Likelihood Level]],'Rating factors'!$F$16:$G$21,2,FALSE)</f>
        <v>--- Error ---</v>
      </c>
      <c r="P694" s="19" t="str">
        <f>IFERROR(VLOOKUP(RiskRegister[[#This Row],[Inherent Risk Rating]],'Rating factors'!$F$30:$G$44,2,FALSE),"-- Error --")</f>
        <v>-- Error --</v>
      </c>
      <c r="Q694" s="19" t="str">
        <f>IFERROR(RiskRegister[[#This Row],[Inherent Impact Rating]]*RiskRegister[[#This Row],[Inherent Likelihood Rating]],"-- Error --")</f>
        <v>-- Error --</v>
      </c>
      <c r="R694" s="18" t="s">
        <v>111</v>
      </c>
      <c r="T694" s="18" t="s">
        <v>112</v>
      </c>
      <c r="U694" s="19" t="str">
        <f>VLOOKUP(RiskRegister[[#This Row],[Residual Impact Level]],'Rating factors'!$F$4:$G$9,2,FALSE)</f>
        <v>--- Error ---</v>
      </c>
      <c r="V694" s="18" t="s">
        <v>89</v>
      </c>
      <c r="W694" s="19" t="str">
        <f>VLOOKUP(RiskRegister[[#This Row],[Residual Likelihood Level]],'Rating factors'!$F$16:$G$21,2,FALSE)</f>
        <v>--- Error ---</v>
      </c>
      <c r="X694" s="19" t="str">
        <f>IFERROR(VLOOKUP(RiskRegister[[#This Row],[Residual Risk Rating]],'Rating factors'!$F$30:$G$44,2,FALSE),"-- Error --")</f>
        <v>-- Error --</v>
      </c>
      <c r="Y694" s="19" t="str">
        <f>IFERROR(RiskRegister[[#This Row],[Residual Impact Rating]]*RiskRegister[[#This Row],[Residual Likelihood Rating]],"-- Error --")</f>
        <v>-- Error --</v>
      </c>
      <c r="Z694" s="18" t="s">
        <v>113</v>
      </c>
      <c r="AB694" s="61"/>
      <c r="AD694" s="22" t="str">
        <f ca="1">IF(ISBLANK(RiskRegister[[#This Row],[Risk Due Date]]), "Missing Risk Due Date", IF(RiskRegister[[#This Row],[Risk Due Date]] &lt; TODAY(), "Overdue", "Not Overdue"))</f>
        <v>Missing Risk Due Date</v>
      </c>
      <c r="AF694" s="22" t="str">
        <f>IF(ISBLANK(RiskRegister[[#This Row],[Risk Due Date]]), "Missing Risk Due Date", TEXT(RiskRegister[[#This Row],[Risk Due Date]], "YYYY-MM"))</f>
        <v>Missing Risk Due Date</v>
      </c>
      <c r="AG694" s="22" t="str">
        <f>IF(RiskRegister[[#This Row],[Created Date]]="","Created Date missing",(TEXT(RiskRegister[[#This Row],[Created Date]],"mmm") &amp; "-" &amp; YEAR(RiskRegister[[#This Row],[Created Date]])))</f>
        <v>Created Date missing</v>
      </c>
      <c r="AH694" s="79">
        <f>IF(RiskRegister[[#This Row],[Risk Status]]="Closed",RiskRegister[[#This Row],[Risk Close Date]],RiskRegister[[#This Row],[Risk Due Date]])</f>
        <v>0</v>
      </c>
      <c r="AI694" s="79">
        <f>IF(RiskRegister[[#This Row],[Risk-Change-Date]]=0,DATE(2030,1,1),RiskRegister[[#This Row],[Risk-Change-Date]])</f>
        <v>47484</v>
      </c>
      <c r="AJ694" s="22" t="str">
        <f>RiskRegister[[#This Row],[Inherent Impact Level]]&amp;"-"&amp;RiskRegister[[#This Row],[Inherent Likelihood Level]]</f>
        <v>-- Select Impact ----- Select Likelihood --</v>
      </c>
      <c r="AK694" s="22" t="str">
        <f>RiskRegister[[#This Row],[Residual Impact Level]]&amp;"-"&amp;RiskRegister[[#This Row],[Residual Likelihood Level]]</f>
        <v>-- Select Impact ----- Select Likelihood --</v>
      </c>
      <c r="AL694" s="22" t="str">
        <f t="shared" si="20"/>
        <v>Error</v>
      </c>
      <c r="AM694" s="22" t="str">
        <f>IF(RiskRegister[[#This Row],[Risk Status]]="Closed",RiskRegister[[#This Row],[Residual Impact Level]],RiskRegister[[#This Row],[Inherent Impact Level]])</f>
        <v>-- Select Impact --</v>
      </c>
      <c r="AN694" s="22" t="str">
        <f>IF(RiskRegister[[#This Row],[Risk Status]]="Closed",RiskRegister[[#This Row],[Residual Likelihood Level]],RiskRegister[[#This Row],[Inherent Likelihood Level]])</f>
        <v>-- Select Likelihood --</v>
      </c>
      <c r="AO694" s="22" t="str">
        <f>IF(RiskRegister[[#This Row],[Risk Status]]="Closed",RiskRegister[[#This Row],[Residual-I-L-Combo]],RiskRegister[[#This Row],[Inherent-I-L-Combo]])</f>
        <v>-- Select Impact ----- Select Likelihood --</v>
      </c>
      <c r="AP694" s="22" t="str">
        <f t="shared" si="21"/>
        <v>-- Error --</v>
      </c>
    </row>
    <row r="695" spans="1:42" s="18" customFormat="1" ht="64" x14ac:dyDescent="0.2">
      <c r="A695" s="18">
        <v>692</v>
      </c>
      <c r="G695" s="18" t="s">
        <v>87</v>
      </c>
      <c r="I695" s="18" t="s">
        <v>85</v>
      </c>
      <c r="L695" s="18" t="s">
        <v>112</v>
      </c>
      <c r="M695" s="19" t="str">
        <f>VLOOKUP(RiskRegister[[#This Row],[Inherent Impact Level]],'Rating factors'!$F$4:$G$9,2,FALSE)</f>
        <v>--- Error ---</v>
      </c>
      <c r="N695" s="18" t="s">
        <v>89</v>
      </c>
      <c r="O695" s="19" t="str">
        <f>VLOOKUP(RiskRegister[[#This Row],[Inherent Likelihood Level]],'Rating factors'!$F$16:$G$21,2,FALSE)</f>
        <v>--- Error ---</v>
      </c>
      <c r="P695" s="19" t="str">
        <f>IFERROR(VLOOKUP(RiskRegister[[#This Row],[Inherent Risk Rating]],'Rating factors'!$F$30:$G$44,2,FALSE),"-- Error --")</f>
        <v>-- Error --</v>
      </c>
      <c r="Q695" s="19" t="str">
        <f>IFERROR(RiskRegister[[#This Row],[Inherent Impact Rating]]*RiskRegister[[#This Row],[Inherent Likelihood Rating]],"-- Error --")</f>
        <v>-- Error --</v>
      </c>
      <c r="R695" s="18" t="s">
        <v>111</v>
      </c>
      <c r="T695" s="18" t="s">
        <v>112</v>
      </c>
      <c r="U695" s="19" t="str">
        <f>VLOOKUP(RiskRegister[[#This Row],[Residual Impact Level]],'Rating factors'!$F$4:$G$9,2,FALSE)</f>
        <v>--- Error ---</v>
      </c>
      <c r="V695" s="18" t="s">
        <v>89</v>
      </c>
      <c r="W695" s="19" t="str">
        <f>VLOOKUP(RiskRegister[[#This Row],[Residual Likelihood Level]],'Rating factors'!$F$16:$G$21,2,FALSE)</f>
        <v>--- Error ---</v>
      </c>
      <c r="X695" s="19" t="str">
        <f>IFERROR(VLOOKUP(RiskRegister[[#This Row],[Residual Risk Rating]],'Rating factors'!$F$30:$G$44,2,FALSE),"-- Error --")</f>
        <v>-- Error --</v>
      </c>
      <c r="Y695" s="19" t="str">
        <f>IFERROR(RiskRegister[[#This Row],[Residual Impact Rating]]*RiskRegister[[#This Row],[Residual Likelihood Rating]],"-- Error --")</f>
        <v>-- Error --</v>
      </c>
      <c r="Z695" s="18" t="s">
        <v>113</v>
      </c>
      <c r="AB695" s="61"/>
      <c r="AD695" s="22" t="str">
        <f ca="1">IF(ISBLANK(RiskRegister[[#This Row],[Risk Due Date]]), "Missing Risk Due Date", IF(RiskRegister[[#This Row],[Risk Due Date]] &lt; TODAY(), "Overdue", "Not Overdue"))</f>
        <v>Missing Risk Due Date</v>
      </c>
      <c r="AF695" s="22" t="str">
        <f>IF(ISBLANK(RiskRegister[[#This Row],[Risk Due Date]]), "Missing Risk Due Date", TEXT(RiskRegister[[#This Row],[Risk Due Date]], "YYYY-MM"))</f>
        <v>Missing Risk Due Date</v>
      </c>
      <c r="AG695" s="22" t="str">
        <f>IF(RiskRegister[[#This Row],[Created Date]]="","Created Date missing",(TEXT(RiskRegister[[#This Row],[Created Date]],"mmm") &amp; "-" &amp; YEAR(RiskRegister[[#This Row],[Created Date]])))</f>
        <v>Created Date missing</v>
      </c>
      <c r="AH695" s="79">
        <f>IF(RiskRegister[[#This Row],[Risk Status]]="Closed",RiskRegister[[#This Row],[Risk Close Date]],RiskRegister[[#This Row],[Risk Due Date]])</f>
        <v>0</v>
      </c>
      <c r="AI695" s="79">
        <f>IF(RiskRegister[[#This Row],[Risk-Change-Date]]=0,DATE(2030,1,1),RiskRegister[[#This Row],[Risk-Change-Date]])</f>
        <v>47484</v>
      </c>
      <c r="AJ695" s="22" t="str">
        <f>RiskRegister[[#This Row],[Inherent Impact Level]]&amp;"-"&amp;RiskRegister[[#This Row],[Inherent Likelihood Level]]</f>
        <v>-- Select Impact ----- Select Likelihood --</v>
      </c>
      <c r="AK695" s="22" t="str">
        <f>RiskRegister[[#This Row],[Residual Impact Level]]&amp;"-"&amp;RiskRegister[[#This Row],[Residual Likelihood Level]]</f>
        <v>-- Select Impact ----- Select Likelihood --</v>
      </c>
      <c r="AL695" s="22" t="str">
        <f t="shared" si="20"/>
        <v>Error</v>
      </c>
      <c r="AM695" s="22" t="str">
        <f>IF(RiskRegister[[#This Row],[Risk Status]]="Closed",RiskRegister[[#This Row],[Residual Impact Level]],RiskRegister[[#This Row],[Inherent Impact Level]])</f>
        <v>-- Select Impact --</v>
      </c>
      <c r="AN695" s="22" t="str">
        <f>IF(RiskRegister[[#This Row],[Risk Status]]="Closed",RiskRegister[[#This Row],[Residual Likelihood Level]],RiskRegister[[#This Row],[Inherent Likelihood Level]])</f>
        <v>-- Select Likelihood --</v>
      </c>
      <c r="AO695" s="22" t="str">
        <f>IF(RiskRegister[[#This Row],[Risk Status]]="Closed",RiskRegister[[#This Row],[Residual-I-L-Combo]],RiskRegister[[#This Row],[Inherent-I-L-Combo]])</f>
        <v>-- Select Impact ----- Select Likelihood --</v>
      </c>
      <c r="AP695" s="22" t="str">
        <f t="shared" si="21"/>
        <v>-- Error --</v>
      </c>
    </row>
    <row r="696" spans="1:42" s="18" customFormat="1" ht="64" x14ac:dyDescent="0.2">
      <c r="A696" s="18">
        <v>693</v>
      </c>
      <c r="G696" s="18" t="s">
        <v>87</v>
      </c>
      <c r="I696" s="18" t="s">
        <v>85</v>
      </c>
      <c r="L696" s="18" t="s">
        <v>112</v>
      </c>
      <c r="M696" s="19" t="str">
        <f>VLOOKUP(RiskRegister[[#This Row],[Inherent Impact Level]],'Rating factors'!$F$4:$G$9,2,FALSE)</f>
        <v>--- Error ---</v>
      </c>
      <c r="N696" s="18" t="s">
        <v>89</v>
      </c>
      <c r="O696" s="19" t="str">
        <f>VLOOKUP(RiskRegister[[#This Row],[Inherent Likelihood Level]],'Rating factors'!$F$16:$G$21,2,FALSE)</f>
        <v>--- Error ---</v>
      </c>
      <c r="P696" s="19" t="str">
        <f>IFERROR(VLOOKUP(RiskRegister[[#This Row],[Inherent Risk Rating]],'Rating factors'!$F$30:$G$44,2,FALSE),"-- Error --")</f>
        <v>-- Error --</v>
      </c>
      <c r="Q696" s="19" t="str">
        <f>IFERROR(RiskRegister[[#This Row],[Inherent Impact Rating]]*RiskRegister[[#This Row],[Inherent Likelihood Rating]],"-- Error --")</f>
        <v>-- Error --</v>
      </c>
      <c r="R696" s="18" t="s">
        <v>111</v>
      </c>
      <c r="T696" s="18" t="s">
        <v>112</v>
      </c>
      <c r="U696" s="19" t="str">
        <f>VLOOKUP(RiskRegister[[#This Row],[Residual Impact Level]],'Rating factors'!$F$4:$G$9,2,FALSE)</f>
        <v>--- Error ---</v>
      </c>
      <c r="V696" s="18" t="s">
        <v>89</v>
      </c>
      <c r="W696" s="19" t="str">
        <f>VLOOKUP(RiskRegister[[#This Row],[Residual Likelihood Level]],'Rating factors'!$F$16:$G$21,2,FALSE)</f>
        <v>--- Error ---</v>
      </c>
      <c r="X696" s="19" t="str">
        <f>IFERROR(VLOOKUP(RiskRegister[[#This Row],[Residual Risk Rating]],'Rating factors'!$F$30:$G$44,2,FALSE),"-- Error --")</f>
        <v>-- Error --</v>
      </c>
      <c r="Y696" s="19" t="str">
        <f>IFERROR(RiskRegister[[#This Row],[Residual Impact Rating]]*RiskRegister[[#This Row],[Residual Likelihood Rating]],"-- Error --")</f>
        <v>-- Error --</v>
      </c>
      <c r="Z696" s="18" t="s">
        <v>113</v>
      </c>
      <c r="AB696" s="61"/>
      <c r="AD696" s="22" t="str">
        <f ca="1">IF(ISBLANK(RiskRegister[[#This Row],[Risk Due Date]]), "Missing Risk Due Date", IF(RiskRegister[[#This Row],[Risk Due Date]] &lt; TODAY(), "Overdue", "Not Overdue"))</f>
        <v>Missing Risk Due Date</v>
      </c>
      <c r="AF696" s="22" t="str">
        <f>IF(ISBLANK(RiskRegister[[#This Row],[Risk Due Date]]), "Missing Risk Due Date", TEXT(RiskRegister[[#This Row],[Risk Due Date]], "YYYY-MM"))</f>
        <v>Missing Risk Due Date</v>
      </c>
      <c r="AG696" s="22" t="str">
        <f>IF(RiskRegister[[#This Row],[Created Date]]="","Created Date missing",(TEXT(RiskRegister[[#This Row],[Created Date]],"mmm") &amp; "-" &amp; YEAR(RiskRegister[[#This Row],[Created Date]])))</f>
        <v>Created Date missing</v>
      </c>
      <c r="AH696" s="79">
        <f>IF(RiskRegister[[#This Row],[Risk Status]]="Closed",RiskRegister[[#This Row],[Risk Close Date]],RiskRegister[[#This Row],[Risk Due Date]])</f>
        <v>0</v>
      </c>
      <c r="AI696" s="79">
        <f>IF(RiskRegister[[#This Row],[Risk-Change-Date]]=0,DATE(2030,1,1),RiskRegister[[#This Row],[Risk-Change-Date]])</f>
        <v>47484</v>
      </c>
      <c r="AJ696" s="22" t="str">
        <f>RiskRegister[[#This Row],[Inherent Impact Level]]&amp;"-"&amp;RiskRegister[[#This Row],[Inherent Likelihood Level]]</f>
        <v>-- Select Impact ----- Select Likelihood --</v>
      </c>
      <c r="AK696" s="22" t="str">
        <f>RiskRegister[[#This Row],[Residual Impact Level]]&amp;"-"&amp;RiskRegister[[#This Row],[Residual Likelihood Level]]</f>
        <v>-- Select Impact ----- Select Likelihood --</v>
      </c>
      <c r="AL696" s="22" t="str">
        <f t="shared" si="20"/>
        <v>Error</v>
      </c>
      <c r="AM696" s="22" t="str">
        <f>IF(RiskRegister[[#This Row],[Risk Status]]="Closed",RiskRegister[[#This Row],[Residual Impact Level]],RiskRegister[[#This Row],[Inherent Impact Level]])</f>
        <v>-- Select Impact --</v>
      </c>
      <c r="AN696" s="22" t="str">
        <f>IF(RiskRegister[[#This Row],[Risk Status]]="Closed",RiskRegister[[#This Row],[Residual Likelihood Level]],RiskRegister[[#This Row],[Inherent Likelihood Level]])</f>
        <v>-- Select Likelihood --</v>
      </c>
      <c r="AO696" s="22" t="str">
        <f>IF(RiskRegister[[#This Row],[Risk Status]]="Closed",RiskRegister[[#This Row],[Residual-I-L-Combo]],RiskRegister[[#This Row],[Inherent-I-L-Combo]])</f>
        <v>-- Select Impact ----- Select Likelihood --</v>
      </c>
      <c r="AP696" s="22" t="str">
        <f t="shared" si="21"/>
        <v>-- Error --</v>
      </c>
    </row>
    <row r="697" spans="1:42" s="18" customFormat="1" ht="64" x14ac:dyDescent="0.2">
      <c r="A697" s="18">
        <v>694</v>
      </c>
      <c r="G697" s="18" t="s">
        <v>87</v>
      </c>
      <c r="I697" s="18" t="s">
        <v>85</v>
      </c>
      <c r="L697" s="18" t="s">
        <v>112</v>
      </c>
      <c r="M697" s="19" t="str">
        <f>VLOOKUP(RiskRegister[[#This Row],[Inherent Impact Level]],'Rating factors'!$F$4:$G$9,2,FALSE)</f>
        <v>--- Error ---</v>
      </c>
      <c r="N697" s="18" t="s">
        <v>89</v>
      </c>
      <c r="O697" s="19" t="str">
        <f>VLOOKUP(RiskRegister[[#This Row],[Inherent Likelihood Level]],'Rating factors'!$F$16:$G$21,2,FALSE)</f>
        <v>--- Error ---</v>
      </c>
      <c r="P697" s="19" t="str">
        <f>IFERROR(VLOOKUP(RiskRegister[[#This Row],[Inherent Risk Rating]],'Rating factors'!$F$30:$G$44,2,FALSE),"-- Error --")</f>
        <v>-- Error --</v>
      </c>
      <c r="Q697" s="19" t="str">
        <f>IFERROR(RiskRegister[[#This Row],[Inherent Impact Rating]]*RiskRegister[[#This Row],[Inherent Likelihood Rating]],"-- Error --")</f>
        <v>-- Error --</v>
      </c>
      <c r="R697" s="18" t="s">
        <v>111</v>
      </c>
      <c r="T697" s="18" t="s">
        <v>112</v>
      </c>
      <c r="U697" s="19" t="str">
        <f>VLOOKUP(RiskRegister[[#This Row],[Residual Impact Level]],'Rating factors'!$F$4:$G$9,2,FALSE)</f>
        <v>--- Error ---</v>
      </c>
      <c r="V697" s="18" t="s">
        <v>89</v>
      </c>
      <c r="W697" s="19" t="str">
        <f>VLOOKUP(RiskRegister[[#This Row],[Residual Likelihood Level]],'Rating factors'!$F$16:$G$21,2,FALSE)</f>
        <v>--- Error ---</v>
      </c>
      <c r="X697" s="19" t="str">
        <f>IFERROR(VLOOKUP(RiskRegister[[#This Row],[Residual Risk Rating]],'Rating factors'!$F$30:$G$44,2,FALSE),"-- Error --")</f>
        <v>-- Error --</v>
      </c>
      <c r="Y697" s="19" t="str">
        <f>IFERROR(RiskRegister[[#This Row],[Residual Impact Rating]]*RiskRegister[[#This Row],[Residual Likelihood Rating]],"-- Error --")</f>
        <v>-- Error --</v>
      </c>
      <c r="Z697" s="18" t="s">
        <v>113</v>
      </c>
      <c r="AB697" s="61"/>
      <c r="AD697" s="22" t="str">
        <f ca="1">IF(ISBLANK(RiskRegister[[#This Row],[Risk Due Date]]), "Missing Risk Due Date", IF(RiskRegister[[#This Row],[Risk Due Date]] &lt; TODAY(), "Overdue", "Not Overdue"))</f>
        <v>Missing Risk Due Date</v>
      </c>
      <c r="AF697" s="22" t="str">
        <f>IF(ISBLANK(RiskRegister[[#This Row],[Risk Due Date]]), "Missing Risk Due Date", TEXT(RiskRegister[[#This Row],[Risk Due Date]], "YYYY-MM"))</f>
        <v>Missing Risk Due Date</v>
      </c>
      <c r="AG697" s="22" t="str">
        <f>IF(RiskRegister[[#This Row],[Created Date]]="","Created Date missing",(TEXT(RiskRegister[[#This Row],[Created Date]],"mmm") &amp; "-" &amp; YEAR(RiskRegister[[#This Row],[Created Date]])))</f>
        <v>Created Date missing</v>
      </c>
      <c r="AH697" s="79">
        <f>IF(RiskRegister[[#This Row],[Risk Status]]="Closed",RiskRegister[[#This Row],[Risk Close Date]],RiskRegister[[#This Row],[Risk Due Date]])</f>
        <v>0</v>
      </c>
      <c r="AI697" s="79">
        <f>IF(RiskRegister[[#This Row],[Risk-Change-Date]]=0,DATE(2030,1,1),RiskRegister[[#This Row],[Risk-Change-Date]])</f>
        <v>47484</v>
      </c>
      <c r="AJ697" s="22" t="str">
        <f>RiskRegister[[#This Row],[Inherent Impact Level]]&amp;"-"&amp;RiskRegister[[#This Row],[Inherent Likelihood Level]]</f>
        <v>-- Select Impact ----- Select Likelihood --</v>
      </c>
      <c r="AK697" s="22" t="str">
        <f>RiskRegister[[#This Row],[Residual Impact Level]]&amp;"-"&amp;RiskRegister[[#This Row],[Residual Likelihood Level]]</f>
        <v>-- Select Impact ----- Select Likelihood --</v>
      </c>
      <c r="AL697" s="22" t="str">
        <f t="shared" si="20"/>
        <v>Error</v>
      </c>
      <c r="AM697" s="22" t="str">
        <f>IF(RiskRegister[[#This Row],[Risk Status]]="Closed",RiskRegister[[#This Row],[Residual Impact Level]],RiskRegister[[#This Row],[Inherent Impact Level]])</f>
        <v>-- Select Impact --</v>
      </c>
      <c r="AN697" s="22" t="str">
        <f>IF(RiskRegister[[#This Row],[Risk Status]]="Closed",RiskRegister[[#This Row],[Residual Likelihood Level]],RiskRegister[[#This Row],[Inherent Likelihood Level]])</f>
        <v>-- Select Likelihood --</v>
      </c>
      <c r="AO697" s="22" t="str">
        <f>IF(RiskRegister[[#This Row],[Risk Status]]="Closed",RiskRegister[[#This Row],[Residual-I-L-Combo]],RiskRegister[[#This Row],[Inherent-I-L-Combo]])</f>
        <v>-- Select Impact ----- Select Likelihood --</v>
      </c>
      <c r="AP697" s="22" t="str">
        <f t="shared" si="21"/>
        <v>-- Error --</v>
      </c>
    </row>
    <row r="698" spans="1:42" s="18" customFormat="1" ht="64" x14ac:dyDescent="0.2">
      <c r="A698" s="18">
        <v>695</v>
      </c>
      <c r="G698" s="18" t="s">
        <v>87</v>
      </c>
      <c r="I698" s="18" t="s">
        <v>85</v>
      </c>
      <c r="L698" s="18" t="s">
        <v>112</v>
      </c>
      <c r="M698" s="19" t="str">
        <f>VLOOKUP(RiskRegister[[#This Row],[Inherent Impact Level]],'Rating factors'!$F$4:$G$9,2,FALSE)</f>
        <v>--- Error ---</v>
      </c>
      <c r="N698" s="18" t="s">
        <v>89</v>
      </c>
      <c r="O698" s="19" t="str">
        <f>VLOOKUP(RiskRegister[[#This Row],[Inherent Likelihood Level]],'Rating factors'!$F$16:$G$21,2,FALSE)</f>
        <v>--- Error ---</v>
      </c>
      <c r="P698" s="19" t="str">
        <f>IFERROR(VLOOKUP(RiskRegister[[#This Row],[Inherent Risk Rating]],'Rating factors'!$F$30:$G$44,2,FALSE),"-- Error --")</f>
        <v>-- Error --</v>
      </c>
      <c r="Q698" s="19" t="str">
        <f>IFERROR(RiskRegister[[#This Row],[Inherent Impact Rating]]*RiskRegister[[#This Row],[Inherent Likelihood Rating]],"-- Error --")</f>
        <v>-- Error --</v>
      </c>
      <c r="R698" s="18" t="s">
        <v>111</v>
      </c>
      <c r="T698" s="18" t="s">
        <v>112</v>
      </c>
      <c r="U698" s="19" t="str">
        <f>VLOOKUP(RiskRegister[[#This Row],[Residual Impact Level]],'Rating factors'!$F$4:$G$9,2,FALSE)</f>
        <v>--- Error ---</v>
      </c>
      <c r="V698" s="18" t="s">
        <v>89</v>
      </c>
      <c r="W698" s="19" t="str">
        <f>VLOOKUP(RiskRegister[[#This Row],[Residual Likelihood Level]],'Rating factors'!$F$16:$G$21,2,FALSE)</f>
        <v>--- Error ---</v>
      </c>
      <c r="X698" s="19" t="str">
        <f>IFERROR(VLOOKUP(RiskRegister[[#This Row],[Residual Risk Rating]],'Rating factors'!$F$30:$G$44,2,FALSE),"-- Error --")</f>
        <v>-- Error --</v>
      </c>
      <c r="Y698" s="19" t="str">
        <f>IFERROR(RiskRegister[[#This Row],[Residual Impact Rating]]*RiskRegister[[#This Row],[Residual Likelihood Rating]],"-- Error --")</f>
        <v>-- Error --</v>
      </c>
      <c r="Z698" s="18" t="s">
        <v>113</v>
      </c>
      <c r="AB698" s="61"/>
      <c r="AD698" s="22" t="str">
        <f ca="1">IF(ISBLANK(RiskRegister[[#This Row],[Risk Due Date]]), "Missing Risk Due Date", IF(RiskRegister[[#This Row],[Risk Due Date]] &lt; TODAY(), "Overdue", "Not Overdue"))</f>
        <v>Missing Risk Due Date</v>
      </c>
      <c r="AF698" s="22" t="str">
        <f>IF(ISBLANK(RiskRegister[[#This Row],[Risk Due Date]]), "Missing Risk Due Date", TEXT(RiskRegister[[#This Row],[Risk Due Date]], "YYYY-MM"))</f>
        <v>Missing Risk Due Date</v>
      </c>
      <c r="AG698" s="22" t="str">
        <f>IF(RiskRegister[[#This Row],[Created Date]]="","Created Date missing",(TEXT(RiskRegister[[#This Row],[Created Date]],"mmm") &amp; "-" &amp; YEAR(RiskRegister[[#This Row],[Created Date]])))</f>
        <v>Created Date missing</v>
      </c>
      <c r="AH698" s="79">
        <f>IF(RiskRegister[[#This Row],[Risk Status]]="Closed",RiskRegister[[#This Row],[Risk Close Date]],RiskRegister[[#This Row],[Risk Due Date]])</f>
        <v>0</v>
      </c>
      <c r="AI698" s="79">
        <f>IF(RiskRegister[[#This Row],[Risk-Change-Date]]=0,DATE(2030,1,1),RiskRegister[[#This Row],[Risk-Change-Date]])</f>
        <v>47484</v>
      </c>
      <c r="AJ698" s="22" t="str">
        <f>RiskRegister[[#This Row],[Inherent Impact Level]]&amp;"-"&amp;RiskRegister[[#This Row],[Inherent Likelihood Level]]</f>
        <v>-- Select Impact ----- Select Likelihood --</v>
      </c>
      <c r="AK698" s="22" t="str">
        <f>RiskRegister[[#This Row],[Residual Impact Level]]&amp;"-"&amp;RiskRegister[[#This Row],[Residual Likelihood Level]]</f>
        <v>-- Select Impact ----- Select Likelihood --</v>
      </c>
      <c r="AL698" s="22" t="str">
        <f t="shared" si="20"/>
        <v>Error</v>
      </c>
      <c r="AM698" s="22" t="str">
        <f>IF(RiskRegister[[#This Row],[Risk Status]]="Closed",RiskRegister[[#This Row],[Residual Impact Level]],RiskRegister[[#This Row],[Inherent Impact Level]])</f>
        <v>-- Select Impact --</v>
      </c>
      <c r="AN698" s="22" t="str">
        <f>IF(RiskRegister[[#This Row],[Risk Status]]="Closed",RiskRegister[[#This Row],[Residual Likelihood Level]],RiskRegister[[#This Row],[Inherent Likelihood Level]])</f>
        <v>-- Select Likelihood --</v>
      </c>
      <c r="AO698" s="22" t="str">
        <f>IF(RiskRegister[[#This Row],[Risk Status]]="Closed",RiskRegister[[#This Row],[Residual-I-L-Combo]],RiskRegister[[#This Row],[Inherent-I-L-Combo]])</f>
        <v>-- Select Impact ----- Select Likelihood --</v>
      </c>
      <c r="AP698" s="22" t="str">
        <f t="shared" si="21"/>
        <v>-- Error --</v>
      </c>
    </row>
    <row r="699" spans="1:42" s="18" customFormat="1" ht="64" x14ac:dyDescent="0.2">
      <c r="A699" s="18">
        <v>696</v>
      </c>
      <c r="G699" s="18" t="s">
        <v>87</v>
      </c>
      <c r="I699" s="18" t="s">
        <v>85</v>
      </c>
      <c r="L699" s="18" t="s">
        <v>112</v>
      </c>
      <c r="M699" s="19" t="str">
        <f>VLOOKUP(RiskRegister[[#This Row],[Inherent Impact Level]],'Rating factors'!$F$4:$G$9,2,FALSE)</f>
        <v>--- Error ---</v>
      </c>
      <c r="N699" s="18" t="s">
        <v>89</v>
      </c>
      <c r="O699" s="19" t="str">
        <f>VLOOKUP(RiskRegister[[#This Row],[Inherent Likelihood Level]],'Rating factors'!$F$16:$G$21,2,FALSE)</f>
        <v>--- Error ---</v>
      </c>
      <c r="P699" s="19" t="str">
        <f>IFERROR(VLOOKUP(RiskRegister[[#This Row],[Inherent Risk Rating]],'Rating factors'!$F$30:$G$44,2,FALSE),"-- Error --")</f>
        <v>-- Error --</v>
      </c>
      <c r="Q699" s="19" t="str">
        <f>IFERROR(RiskRegister[[#This Row],[Inherent Impact Rating]]*RiskRegister[[#This Row],[Inherent Likelihood Rating]],"-- Error --")</f>
        <v>-- Error --</v>
      </c>
      <c r="R699" s="18" t="s">
        <v>111</v>
      </c>
      <c r="T699" s="18" t="s">
        <v>112</v>
      </c>
      <c r="U699" s="19" t="str">
        <f>VLOOKUP(RiskRegister[[#This Row],[Residual Impact Level]],'Rating factors'!$F$4:$G$9,2,FALSE)</f>
        <v>--- Error ---</v>
      </c>
      <c r="V699" s="18" t="s">
        <v>89</v>
      </c>
      <c r="W699" s="19" t="str">
        <f>VLOOKUP(RiskRegister[[#This Row],[Residual Likelihood Level]],'Rating factors'!$F$16:$G$21,2,FALSE)</f>
        <v>--- Error ---</v>
      </c>
      <c r="X699" s="19" t="str">
        <f>IFERROR(VLOOKUP(RiskRegister[[#This Row],[Residual Risk Rating]],'Rating factors'!$F$30:$G$44,2,FALSE),"-- Error --")</f>
        <v>-- Error --</v>
      </c>
      <c r="Y699" s="19" t="str">
        <f>IFERROR(RiskRegister[[#This Row],[Residual Impact Rating]]*RiskRegister[[#This Row],[Residual Likelihood Rating]],"-- Error --")</f>
        <v>-- Error --</v>
      </c>
      <c r="Z699" s="18" t="s">
        <v>113</v>
      </c>
      <c r="AB699" s="61"/>
      <c r="AD699" s="22" t="str">
        <f ca="1">IF(ISBLANK(RiskRegister[[#This Row],[Risk Due Date]]), "Missing Risk Due Date", IF(RiskRegister[[#This Row],[Risk Due Date]] &lt; TODAY(), "Overdue", "Not Overdue"))</f>
        <v>Missing Risk Due Date</v>
      </c>
      <c r="AF699" s="22" t="str">
        <f>IF(ISBLANK(RiskRegister[[#This Row],[Risk Due Date]]), "Missing Risk Due Date", TEXT(RiskRegister[[#This Row],[Risk Due Date]], "YYYY-MM"))</f>
        <v>Missing Risk Due Date</v>
      </c>
      <c r="AG699" s="22" t="str">
        <f>IF(RiskRegister[[#This Row],[Created Date]]="","Created Date missing",(TEXT(RiskRegister[[#This Row],[Created Date]],"mmm") &amp; "-" &amp; YEAR(RiskRegister[[#This Row],[Created Date]])))</f>
        <v>Created Date missing</v>
      </c>
      <c r="AH699" s="79">
        <f>IF(RiskRegister[[#This Row],[Risk Status]]="Closed",RiskRegister[[#This Row],[Risk Close Date]],RiskRegister[[#This Row],[Risk Due Date]])</f>
        <v>0</v>
      </c>
      <c r="AI699" s="79">
        <f>IF(RiskRegister[[#This Row],[Risk-Change-Date]]=0,DATE(2030,1,1),RiskRegister[[#This Row],[Risk-Change-Date]])</f>
        <v>47484</v>
      </c>
      <c r="AJ699" s="22" t="str">
        <f>RiskRegister[[#This Row],[Inherent Impact Level]]&amp;"-"&amp;RiskRegister[[#This Row],[Inherent Likelihood Level]]</f>
        <v>-- Select Impact ----- Select Likelihood --</v>
      </c>
      <c r="AK699" s="22" t="str">
        <f>RiskRegister[[#This Row],[Residual Impact Level]]&amp;"-"&amp;RiskRegister[[#This Row],[Residual Likelihood Level]]</f>
        <v>-- Select Impact ----- Select Likelihood --</v>
      </c>
      <c r="AL699" s="22" t="str">
        <f t="shared" si="20"/>
        <v>Error</v>
      </c>
      <c r="AM699" s="22" t="str">
        <f>IF(RiskRegister[[#This Row],[Risk Status]]="Closed",RiskRegister[[#This Row],[Residual Impact Level]],RiskRegister[[#This Row],[Inherent Impact Level]])</f>
        <v>-- Select Impact --</v>
      </c>
      <c r="AN699" s="22" t="str">
        <f>IF(RiskRegister[[#This Row],[Risk Status]]="Closed",RiskRegister[[#This Row],[Residual Likelihood Level]],RiskRegister[[#This Row],[Inherent Likelihood Level]])</f>
        <v>-- Select Likelihood --</v>
      </c>
      <c r="AO699" s="22" t="str">
        <f>IF(RiskRegister[[#This Row],[Risk Status]]="Closed",RiskRegister[[#This Row],[Residual-I-L-Combo]],RiskRegister[[#This Row],[Inherent-I-L-Combo]])</f>
        <v>-- Select Impact ----- Select Likelihood --</v>
      </c>
      <c r="AP699" s="22" t="str">
        <f t="shared" si="21"/>
        <v>-- Error --</v>
      </c>
    </row>
    <row r="700" spans="1:42" s="18" customFormat="1" ht="64" x14ac:dyDescent="0.2">
      <c r="A700" s="18">
        <v>697</v>
      </c>
      <c r="G700" s="18" t="s">
        <v>87</v>
      </c>
      <c r="I700" s="18" t="s">
        <v>85</v>
      </c>
      <c r="L700" s="18" t="s">
        <v>112</v>
      </c>
      <c r="M700" s="19" t="str">
        <f>VLOOKUP(RiskRegister[[#This Row],[Inherent Impact Level]],'Rating factors'!$F$4:$G$9,2,FALSE)</f>
        <v>--- Error ---</v>
      </c>
      <c r="N700" s="18" t="s">
        <v>89</v>
      </c>
      <c r="O700" s="19" t="str">
        <f>VLOOKUP(RiskRegister[[#This Row],[Inherent Likelihood Level]],'Rating factors'!$F$16:$G$21,2,FALSE)</f>
        <v>--- Error ---</v>
      </c>
      <c r="P700" s="19" t="str">
        <f>IFERROR(VLOOKUP(RiskRegister[[#This Row],[Inherent Risk Rating]],'Rating factors'!$F$30:$G$44,2,FALSE),"-- Error --")</f>
        <v>-- Error --</v>
      </c>
      <c r="Q700" s="19" t="str">
        <f>IFERROR(RiskRegister[[#This Row],[Inherent Impact Rating]]*RiskRegister[[#This Row],[Inherent Likelihood Rating]],"-- Error --")</f>
        <v>-- Error --</v>
      </c>
      <c r="R700" s="18" t="s">
        <v>111</v>
      </c>
      <c r="T700" s="18" t="s">
        <v>112</v>
      </c>
      <c r="U700" s="19" t="str">
        <f>VLOOKUP(RiskRegister[[#This Row],[Residual Impact Level]],'Rating factors'!$F$4:$G$9,2,FALSE)</f>
        <v>--- Error ---</v>
      </c>
      <c r="V700" s="18" t="s">
        <v>89</v>
      </c>
      <c r="W700" s="19" t="str">
        <f>VLOOKUP(RiskRegister[[#This Row],[Residual Likelihood Level]],'Rating factors'!$F$16:$G$21,2,FALSE)</f>
        <v>--- Error ---</v>
      </c>
      <c r="X700" s="19" t="str">
        <f>IFERROR(VLOOKUP(RiskRegister[[#This Row],[Residual Risk Rating]],'Rating factors'!$F$30:$G$44,2,FALSE),"-- Error --")</f>
        <v>-- Error --</v>
      </c>
      <c r="Y700" s="19" t="str">
        <f>IFERROR(RiskRegister[[#This Row],[Residual Impact Rating]]*RiskRegister[[#This Row],[Residual Likelihood Rating]],"-- Error --")</f>
        <v>-- Error --</v>
      </c>
      <c r="Z700" s="18" t="s">
        <v>113</v>
      </c>
      <c r="AB700" s="61"/>
      <c r="AD700" s="22" t="str">
        <f ca="1">IF(ISBLANK(RiskRegister[[#This Row],[Risk Due Date]]), "Missing Risk Due Date", IF(RiskRegister[[#This Row],[Risk Due Date]] &lt; TODAY(), "Overdue", "Not Overdue"))</f>
        <v>Missing Risk Due Date</v>
      </c>
      <c r="AF700" s="22" t="str">
        <f>IF(ISBLANK(RiskRegister[[#This Row],[Risk Due Date]]), "Missing Risk Due Date", TEXT(RiskRegister[[#This Row],[Risk Due Date]], "YYYY-MM"))</f>
        <v>Missing Risk Due Date</v>
      </c>
      <c r="AG700" s="22" t="str">
        <f>IF(RiskRegister[[#This Row],[Created Date]]="","Created Date missing",(TEXT(RiskRegister[[#This Row],[Created Date]],"mmm") &amp; "-" &amp; YEAR(RiskRegister[[#This Row],[Created Date]])))</f>
        <v>Created Date missing</v>
      </c>
      <c r="AH700" s="79">
        <f>IF(RiskRegister[[#This Row],[Risk Status]]="Closed",RiskRegister[[#This Row],[Risk Close Date]],RiskRegister[[#This Row],[Risk Due Date]])</f>
        <v>0</v>
      </c>
      <c r="AI700" s="79">
        <f>IF(RiskRegister[[#This Row],[Risk-Change-Date]]=0,DATE(2030,1,1),RiskRegister[[#This Row],[Risk-Change-Date]])</f>
        <v>47484</v>
      </c>
      <c r="AJ700" s="22" t="str">
        <f>RiskRegister[[#This Row],[Inherent Impact Level]]&amp;"-"&amp;RiskRegister[[#This Row],[Inherent Likelihood Level]]</f>
        <v>-- Select Impact ----- Select Likelihood --</v>
      </c>
      <c r="AK700" s="22" t="str">
        <f>RiskRegister[[#This Row],[Residual Impact Level]]&amp;"-"&amp;RiskRegister[[#This Row],[Residual Likelihood Level]]</f>
        <v>-- Select Impact ----- Select Likelihood --</v>
      </c>
      <c r="AL700" s="22" t="str">
        <f t="shared" si="20"/>
        <v>Error</v>
      </c>
      <c r="AM700" s="22" t="str">
        <f>IF(RiskRegister[[#This Row],[Risk Status]]="Closed",RiskRegister[[#This Row],[Residual Impact Level]],RiskRegister[[#This Row],[Inherent Impact Level]])</f>
        <v>-- Select Impact --</v>
      </c>
      <c r="AN700" s="22" t="str">
        <f>IF(RiskRegister[[#This Row],[Risk Status]]="Closed",RiskRegister[[#This Row],[Residual Likelihood Level]],RiskRegister[[#This Row],[Inherent Likelihood Level]])</f>
        <v>-- Select Likelihood --</v>
      </c>
      <c r="AO700" s="22" t="str">
        <f>IF(RiskRegister[[#This Row],[Risk Status]]="Closed",RiskRegister[[#This Row],[Residual-I-L-Combo]],RiskRegister[[#This Row],[Inherent-I-L-Combo]])</f>
        <v>-- Select Impact ----- Select Likelihood --</v>
      </c>
      <c r="AP700" s="22" t="str">
        <f t="shared" si="21"/>
        <v>-- Error --</v>
      </c>
    </row>
    <row r="701" spans="1:42" s="18" customFormat="1" ht="64" x14ac:dyDescent="0.2">
      <c r="A701" s="18">
        <v>698</v>
      </c>
      <c r="G701" s="18" t="s">
        <v>87</v>
      </c>
      <c r="I701" s="18" t="s">
        <v>85</v>
      </c>
      <c r="L701" s="18" t="s">
        <v>112</v>
      </c>
      <c r="M701" s="19" t="str">
        <f>VLOOKUP(RiskRegister[[#This Row],[Inherent Impact Level]],'Rating factors'!$F$4:$G$9,2,FALSE)</f>
        <v>--- Error ---</v>
      </c>
      <c r="N701" s="18" t="s">
        <v>89</v>
      </c>
      <c r="O701" s="19" t="str">
        <f>VLOOKUP(RiskRegister[[#This Row],[Inherent Likelihood Level]],'Rating factors'!$F$16:$G$21,2,FALSE)</f>
        <v>--- Error ---</v>
      </c>
      <c r="P701" s="19" t="str">
        <f>IFERROR(VLOOKUP(RiskRegister[[#This Row],[Inherent Risk Rating]],'Rating factors'!$F$30:$G$44,2,FALSE),"-- Error --")</f>
        <v>-- Error --</v>
      </c>
      <c r="Q701" s="19" t="str">
        <f>IFERROR(RiskRegister[[#This Row],[Inherent Impact Rating]]*RiskRegister[[#This Row],[Inherent Likelihood Rating]],"-- Error --")</f>
        <v>-- Error --</v>
      </c>
      <c r="R701" s="18" t="s">
        <v>111</v>
      </c>
      <c r="T701" s="18" t="s">
        <v>112</v>
      </c>
      <c r="U701" s="19" t="str">
        <f>VLOOKUP(RiskRegister[[#This Row],[Residual Impact Level]],'Rating factors'!$F$4:$G$9,2,FALSE)</f>
        <v>--- Error ---</v>
      </c>
      <c r="V701" s="18" t="s">
        <v>89</v>
      </c>
      <c r="W701" s="19" t="str">
        <f>VLOOKUP(RiskRegister[[#This Row],[Residual Likelihood Level]],'Rating factors'!$F$16:$G$21,2,FALSE)</f>
        <v>--- Error ---</v>
      </c>
      <c r="X701" s="19" t="str">
        <f>IFERROR(VLOOKUP(RiskRegister[[#This Row],[Residual Risk Rating]],'Rating factors'!$F$30:$G$44,2,FALSE),"-- Error --")</f>
        <v>-- Error --</v>
      </c>
      <c r="Y701" s="19" t="str">
        <f>IFERROR(RiskRegister[[#This Row],[Residual Impact Rating]]*RiskRegister[[#This Row],[Residual Likelihood Rating]],"-- Error --")</f>
        <v>-- Error --</v>
      </c>
      <c r="Z701" s="18" t="s">
        <v>113</v>
      </c>
      <c r="AB701" s="61"/>
      <c r="AD701" s="22" t="str">
        <f ca="1">IF(ISBLANK(RiskRegister[[#This Row],[Risk Due Date]]), "Missing Risk Due Date", IF(RiskRegister[[#This Row],[Risk Due Date]] &lt; TODAY(), "Overdue", "Not Overdue"))</f>
        <v>Missing Risk Due Date</v>
      </c>
      <c r="AF701" s="22" t="str">
        <f>IF(ISBLANK(RiskRegister[[#This Row],[Risk Due Date]]), "Missing Risk Due Date", TEXT(RiskRegister[[#This Row],[Risk Due Date]], "YYYY-MM"))</f>
        <v>Missing Risk Due Date</v>
      </c>
      <c r="AG701" s="22" t="str">
        <f>IF(RiskRegister[[#This Row],[Created Date]]="","Created Date missing",(TEXT(RiskRegister[[#This Row],[Created Date]],"mmm") &amp; "-" &amp; YEAR(RiskRegister[[#This Row],[Created Date]])))</f>
        <v>Created Date missing</v>
      </c>
      <c r="AH701" s="79">
        <f>IF(RiskRegister[[#This Row],[Risk Status]]="Closed",RiskRegister[[#This Row],[Risk Close Date]],RiskRegister[[#This Row],[Risk Due Date]])</f>
        <v>0</v>
      </c>
      <c r="AI701" s="79">
        <f>IF(RiskRegister[[#This Row],[Risk-Change-Date]]=0,DATE(2030,1,1),RiskRegister[[#This Row],[Risk-Change-Date]])</f>
        <v>47484</v>
      </c>
      <c r="AJ701" s="22" t="str">
        <f>RiskRegister[[#This Row],[Inherent Impact Level]]&amp;"-"&amp;RiskRegister[[#This Row],[Inherent Likelihood Level]]</f>
        <v>-- Select Impact ----- Select Likelihood --</v>
      </c>
      <c r="AK701" s="22" t="str">
        <f>RiskRegister[[#This Row],[Residual Impact Level]]&amp;"-"&amp;RiskRegister[[#This Row],[Residual Likelihood Level]]</f>
        <v>-- Select Impact ----- Select Likelihood --</v>
      </c>
      <c r="AL701" s="22" t="str">
        <f t="shared" si="20"/>
        <v>Error</v>
      </c>
      <c r="AM701" s="22" t="str">
        <f>IF(RiskRegister[[#This Row],[Risk Status]]="Closed",RiskRegister[[#This Row],[Residual Impact Level]],RiskRegister[[#This Row],[Inherent Impact Level]])</f>
        <v>-- Select Impact --</v>
      </c>
      <c r="AN701" s="22" t="str">
        <f>IF(RiskRegister[[#This Row],[Risk Status]]="Closed",RiskRegister[[#This Row],[Residual Likelihood Level]],RiskRegister[[#This Row],[Inherent Likelihood Level]])</f>
        <v>-- Select Likelihood --</v>
      </c>
      <c r="AO701" s="22" t="str">
        <f>IF(RiskRegister[[#This Row],[Risk Status]]="Closed",RiskRegister[[#This Row],[Residual-I-L-Combo]],RiskRegister[[#This Row],[Inherent-I-L-Combo]])</f>
        <v>-- Select Impact ----- Select Likelihood --</v>
      </c>
      <c r="AP701" s="22" t="str">
        <f t="shared" si="21"/>
        <v>-- Error --</v>
      </c>
    </row>
    <row r="702" spans="1:42" s="18" customFormat="1" ht="64" x14ac:dyDescent="0.2">
      <c r="A702" s="18">
        <v>699</v>
      </c>
      <c r="G702" s="18" t="s">
        <v>87</v>
      </c>
      <c r="I702" s="18" t="s">
        <v>85</v>
      </c>
      <c r="L702" s="18" t="s">
        <v>112</v>
      </c>
      <c r="M702" s="19" t="str">
        <f>VLOOKUP(RiskRegister[[#This Row],[Inherent Impact Level]],'Rating factors'!$F$4:$G$9,2,FALSE)</f>
        <v>--- Error ---</v>
      </c>
      <c r="N702" s="18" t="s">
        <v>89</v>
      </c>
      <c r="O702" s="19" t="str">
        <f>VLOOKUP(RiskRegister[[#This Row],[Inherent Likelihood Level]],'Rating factors'!$F$16:$G$21,2,FALSE)</f>
        <v>--- Error ---</v>
      </c>
      <c r="P702" s="19" t="str">
        <f>IFERROR(VLOOKUP(RiskRegister[[#This Row],[Inherent Risk Rating]],'Rating factors'!$F$30:$G$44,2,FALSE),"-- Error --")</f>
        <v>-- Error --</v>
      </c>
      <c r="Q702" s="19" t="str">
        <f>IFERROR(RiskRegister[[#This Row],[Inherent Impact Rating]]*RiskRegister[[#This Row],[Inherent Likelihood Rating]],"-- Error --")</f>
        <v>-- Error --</v>
      </c>
      <c r="R702" s="18" t="s">
        <v>111</v>
      </c>
      <c r="T702" s="18" t="s">
        <v>112</v>
      </c>
      <c r="U702" s="19" t="str">
        <f>VLOOKUP(RiskRegister[[#This Row],[Residual Impact Level]],'Rating factors'!$F$4:$G$9,2,FALSE)</f>
        <v>--- Error ---</v>
      </c>
      <c r="V702" s="18" t="s">
        <v>89</v>
      </c>
      <c r="W702" s="19" t="str">
        <f>VLOOKUP(RiskRegister[[#This Row],[Residual Likelihood Level]],'Rating factors'!$F$16:$G$21,2,FALSE)</f>
        <v>--- Error ---</v>
      </c>
      <c r="X702" s="19" t="str">
        <f>IFERROR(VLOOKUP(RiskRegister[[#This Row],[Residual Risk Rating]],'Rating factors'!$F$30:$G$44,2,FALSE),"-- Error --")</f>
        <v>-- Error --</v>
      </c>
      <c r="Y702" s="19" t="str">
        <f>IFERROR(RiskRegister[[#This Row],[Residual Impact Rating]]*RiskRegister[[#This Row],[Residual Likelihood Rating]],"-- Error --")</f>
        <v>-- Error --</v>
      </c>
      <c r="Z702" s="18" t="s">
        <v>113</v>
      </c>
      <c r="AB702" s="61"/>
      <c r="AD702" s="22" t="str">
        <f ca="1">IF(ISBLANK(RiskRegister[[#This Row],[Risk Due Date]]), "Missing Risk Due Date", IF(RiskRegister[[#This Row],[Risk Due Date]] &lt; TODAY(), "Overdue", "Not Overdue"))</f>
        <v>Missing Risk Due Date</v>
      </c>
      <c r="AF702" s="22" t="str">
        <f>IF(ISBLANK(RiskRegister[[#This Row],[Risk Due Date]]), "Missing Risk Due Date", TEXT(RiskRegister[[#This Row],[Risk Due Date]], "YYYY-MM"))</f>
        <v>Missing Risk Due Date</v>
      </c>
      <c r="AG702" s="22" t="str">
        <f>IF(RiskRegister[[#This Row],[Created Date]]="","Created Date missing",(TEXT(RiskRegister[[#This Row],[Created Date]],"mmm") &amp; "-" &amp; YEAR(RiskRegister[[#This Row],[Created Date]])))</f>
        <v>Created Date missing</v>
      </c>
      <c r="AH702" s="79">
        <f>IF(RiskRegister[[#This Row],[Risk Status]]="Closed",RiskRegister[[#This Row],[Risk Close Date]],RiskRegister[[#This Row],[Risk Due Date]])</f>
        <v>0</v>
      </c>
      <c r="AI702" s="79">
        <f>IF(RiskRegister[[#This Row],[Risk-Change-Date]]=0,DATE(2030,1,1),RiskRegister[[#This Row],[Risk-Change-Date]])</f>
        <v>47484</v>
      </c>
      <c r="AJ702" s="22" t="str">
        <f>RiskRegister[[#This Row],[Inherent Impact Level]]&amp;"-"&amp;RiskRegister[[#This Row],[Inherent Likelihood Level]]</f>
        <v>-- Select Impact ----- Select Likelihood --</v>
      </c>
      <c r="AK702" s="22" t="str">
        <f>RiskRegister[[#This Row],[Residual Impact Level]]&amp;"-"&amp;RiskRegister[[#This Row],[Residual Likelihood Level]]</f>
        <v>-- Select Impact ----- Select Likelihood --</v>
      </c>
      <c r="AL702" s="22" t="str">
        <f t="shared" si="20"/>
        <v>Error</v>
      </c>
      <c r="AM702" s="22" t="str">
        <f>IF(RiskRegister[[#This Row],[Risk Status]]="Closed",RiskRegister[[#This Row],[Residual Impact Level]],RiskRegister[[#This Row],[Inherent Impact Level]])</f>
        <v>-- Select Impact --</v>
      </c>
      <c r="AN702" s="22" t="str">
        <f>IF(RiskRegister[[#This Row],[Risk Status]]="Closed",RiskRegister[[#This Row],[Residual Likelihood Level]],RiskRegister[[#This Row],[Inherent Likelihood Level]])</f>
        <v>-- Select Likelihood --</v>
      </c>
      <c r="AO702" s="22" t="str">
        <f>IF(RiskRegister[[#This Row],[Risk Status]]="Closed",RiskRegister[[#This Row],[Residual-I-L-Combo]],RiskRegister[[#This Row],[Inherent-I-L-Combo]])</f>
        <v>-- Select Impact ----- Select Likelihood --</v>
      </c>
      <c r="AP702" s="22" t="str">
        <f t="shared" si="21"/>
        <v>-- Error --</v>
      </c>
    </row>
    <row r="703" spans="1:42" s="18" customFormat="1" ht="64" x14ac:dyDescent="0.2">
      <c r="A703" s="18">
        <v>700</v>
      </c>
      <c r="G703" s="18" t="s">
        <v>87</v>
      </c>
      <c r="I703" s="18" t="s">
        <v>85</v>
      </c>
      <c r="L703" s="18" t="s">
        <v>112</v>
      </c>
      <c r="M703" s="19" t="str">
        <f>VLOOKUP(RiskRegister[[#This Row],[Inherent Impact Level]],'Rating factors'!$F$4:$G$9,2,FALSE)</f>
        <v>--- Error ---</v>
      </c>
      <c r="N703" s="18" t="s">
        <v>89</v>
      </c>
      <c r="O703" s="19" t="str">
        <f>VLOOKUP(RiskRegister[[#This Row],[Inherent Likelihood Level]],'Rating factors'!$F$16:$G$21,2,FALSE)</f>
        <v>--- Error ---</v>
      </c>
      <c r="P703" s="19" t="str">
        <f>IFERROR(VLOOKUP(RiskRegister[[#This Row],[Inherent Risk Rating]],'Rating factors'!$F$30:$G$44,2,FALSE),"-- Error --")</f>
        <v>-- Error --</v>
      </c>
      <c r="Q703" s="19" t="str">
        <f>IFERROR(RiskRegister[[#This Row],[Inherent Impact Rating]]*RiskRegister[[#This Row],[Inherent Likelihood Rating]],"-- Error --")</f>
        <v>-- Error --</v>
      </c>
      <c r="R703" s="18" t="s">
        <v>111</v>
      </c>
      <c r="T703" s="18" t="s">
        <v>112</v>
      </c>
      <c r="U703" s="19" t="str">
        <f>VLOOKUP(RiskRegister[[#This Row],[Residual Impact Level]],'Rating factors'!$F$4:$G$9,2,FALSE)</f>
        <v>--- Error ---</v>
      </c>
      <c r="V703" s="18" t="s">
        <v>89</v>
      </c>
      <c r="W703" s="19" t="str">
        <f>VLOOKUP(RiskRegister[[#This Row],[Residual Likelihood Level]],'Rating factors'!$F$16:$G$21,2,FALSE)</f>
        <v>--- Error ---</v>
      </c>
      <c r="X703" s="19" t="str">
        <f>IFERROR(VLOOKUP(RiskRegister[[#This Row],[Residual Risk Rating]],'Rating factors'!$F$30:$G$44,2,FALSE),"-- Error --")</f>
        <v>-- Error --</v>
      </c>
      <c r="Y703" s="19" t="str">
        <f>IFERROR(RiskRegister[[#This Row],[Residual Impact Rating]]*RiskRegister[[#This Row],[Residual Likelihood Rating]],"-- Error --")</f>
        <v>-- Error --</v>
      </c>
      <c r="Z703" s="18" t="s">
        <v>113</v>
      </c>
      <c r="AB703" s="61"/>
      <c r="AD703" s="22" t="str">
        <f ca="1">IF(ISBLANK(RiskRegister[[#This Row],[Risk Due Date]]), "Missing Risk Due Date", IF(RiskRegister[[#This Row],[Risk Due Date]] &lt; TODAY(), "Overdue", "Not Overdue"))</f>
        <v>Missing Risk Due Date</v>
      </c>
      <c r="AF703" s="22" t="str">
        <f>IF(ISBLANK(RiskRegister[[#This Row],[Risk Due Date]]), "Missing Risk Due Date", TEXT(RiskRegister[[#This Row],[Risk Due Date]], "YYYY-MM"))</f>
        <v>Missing Risk Due Date</v>
      </c>
      <c r="AG703" s="22" t="str">
        <f>IF(RiskRegister[[#This Row],[Created Date]]="","Created Date missing",(TEXT(RiskRegister[[#This Row],[Created Date]],"mmm") &amp; "-" &amp; YEAR(RiskRegister[[#This Row],[Created Date]])))</f>
        <v>Created Date missing</v>
      </c>
      <c r="AH703" s="79">
        <f>IF(RiskRegister[[#This Row],[Risk Status]]="Closed",RiskRegister[[#This Row],[Risk Close Date]],RiskRegister[[#This Row],[Risk Due Date]])</f>
        <v>0</v>
      </c>
      <c r="AI703" s="79">
        <f>IF(RiskRegister[[#This Row],[Risk-Change-Date]]=0,DATE(2030,1,1),RiskRegister[[#This Row],[Risk-Change-Date]])</f>
        <v>47484</v>
      </c>
      <c r="AJ703" s="22" t="str">
        <f>RiskRegister[[#This Row],[Inherent Impact Level]]&amp;"-"&amp;RiskRegister[[#This Row],[Inherent Likelihood Level]]</f>
        <v>-- Select Impact ----- Select Likelihood --</v>
      </c>
      <c r="AK703" s="22" t="str">
        <f>RiskRegister[[#This Row],[Residual Impact Level]]&amp;"-"&amp;RiskRegister[[#This Row],[Residual Likelihood Level]]</f>
        <v>-- Select Impact ----- Select Likelihood --</v>
      </c>
      <c r="AL703" s="22" t="str">
        <f t="shared" si="20"/>
        <v>Error</v>
      </c>
      <c r="AM703" s="22" t="str">
        <f>IF(RiskRegister[[#This Row],[Risk Status]]="Closed",RiskRegister[[#This Row],[Residual Impact Level]],RiskRegister[[#This Row],[Inherent Impact Level]])</f>
        <v>-- Select Impact --</v>
      </c>
      <c r="AN703" s="22" t="str">
        <f>IF(RiskRegister[[#This Row],[Risk Status]]="Closed",RiskRegister[[#This Row],[Residual Likelihood Level]],RiskRegister[[#This Row],[Inherent Likelihood Level]])</f>
        <v>-- Select Likelihood --</v>
      </c>
      <c r="AO703" s="22" t="str">
        <f>IF(RiskRegister[[#This Row],[Risk Status]]="Closed",RiskRegister[[#This Row],[Residual-I-L-Combo]],RiskRegister[[#This Row],[Inherent-I-L-Combo]])</f>
        <v>-- Select Impact ----- Select Likelihood --</v>
      </c>
      <c r="AP703" s="22" t="str">
        <f t="shared" si="21"/>
        <v>-- Error --</v>
      </c>
    </row>
    <row r="704" spans="1:42" s="18" customFormat="1" ht="64" x14ac:dyDescent="0.2">
      <c r="A704" s="18">
        <v>701</v>
      </c>
      <c r="G704" s="18" t="s">
        <v>87</v>
      </c>
      <c r="I704" s="18" t="s">
        <v>85</v>
      </c>
      <c r="L704" s="18" t="s">
        <v>112</v>
      </c>
      <c r="M704" s="19" t="str">
        <f>VLOOKUP(RiskRegister[[#This Row],[Inherent Impact Level]],'Rating factors'!$F$4:$G$9,2,FALSE)</f>
        <v>--- Error ---</v>
      </c>
      <c r="N704" s="18" t="s">
        <v>89</v>
      </c>
      <c r="O704" s="19" t="str">
        <f>VLOOKUP(RiskRegister[[#This Row],[Inherent Likelihood Level]],'Rating factors'!$F$16:$G$21,2,FALSE)</f>
        <v>--- Error ---</v>
      </c>
      <c r="P704" s="19" t="str">
        <f>IFERROR(VLOOKUP(RiskRegister[[#This Row],[Inherent Risk Rating]],'Rating factors'!$F$30:$G$44,2,FALSE),"-- Error --")</f>
        <v>-- Error --</v>
      </c>
      <c r="Q704" s="19" t="str">
        <f>IFERROR(RiskRegister[[#This Row],[Inherent Impact Rating]]*RiskRegister[[#This Row],[Inherent Likelihood Rating]],"-- Error --")</f>
        <v>-- Error --</v>
      </c>
      <c r="R704" s="18" t="s">
        <v>111</v>
      </c>
      <c r="T704" s="18" t="s">
        <v>112</v>
      </c>
      <c r="U704" s="19" t="str">
        <f>VLOOKUP(RiskRegister[[#This Row],[Residual Impact Level]],'Rating factors'!$F$4:$G$9,2,FALSE)</f>
        <v>--- Error ---</v>
      </c>
      <c r="V704" s="18" t="s">
        <v>89</v>
      </c>
      <c r="W704" s="19" t="str">
        <f>VLOOKUP(RiskRegister[[#This Row],[Residual Likelihood Level]],'Rating factors'!$F$16:$G$21,2,FALSE)</f>
        <v>--- Error ---</v>
      </c>
      <c r="X704" s="19" t="str">
        <f>IFERROR(VLOOKUP(RiskRegister[[#This Row],[Residual Risk Rating]],'Rating factors'!$F$30:$G$44,2,FALSE),"-- Error --")</f>
        <v>-- Error --</v>
      </c>
      <c r="Y704" s="19" t="str">
        <f>IFERROR(RiskRegister[[#This Row],[Residual Impact Rating]]*RiskRegister[[#This Row],[Residual Likelihood Rating]],"-- Error --")</f>
        <v>-- Error --</v>
      </c>
      <c r="Z704" s="18" t="s">
        <v>113</v>
      </c>
      <c r="AB704" s="61"/>
      <c r="AD704" s="22" t="str">
        <f ca="1">IF(ISBLANK(RiskRegister[[#This Row],[Risk Due Date]]), "Missing Risk Due Date", IF(RiskRegister[[#This Row],[Risk Due Date]] &lt; TODAY(), "Overdue", "Not Overdue"))</f>
        <v>Missing Risk Due Date</v>
      </c>
      <c r="AF704" s="22" t="str">
        <f>IF(ISBLANK(RiskRegister[[#This Row],[Risk Due Date]]), "Missing Risk Due Date", TEXT(RiskRegister[[#This Row],[Risk Due Date]], "YYYY-MM"))</f>
        <v>Missing Risk Due Date</v>
      </c>
      <c r="AG704" s="22" t="str">
        <f>IF(RiskRegister[[#This Row],[Created Date]]="","Created Date missing",(TEXT(RiskRegister[[#This Row],[Created Date]],"mmm") &amp; "-" &amp; YEAR(RiskRegister[[#This Row],[Created Date]])))</f>
        <v>Created Date missing</v>
      </c>
      <c r="AH704" s="79">
        <f>IF(RiskRegister[[#This Row],[Risk Status]]="Closed",RiskRegister[[#This Row],[Risk Close Date]],RiskRegister[[#This Row],[Risk Due Date]])</f>
        <v>0</v>
      </c>
      <c r="AI704" s="79">
        <f>IF(RiskRegister[[#This Row],[Risk-Change-Date]]=0,DATE(2030,1,1),RiskRegister[[#This Row],[Risk-Change-Date]])</f>
        <v>47484</v>
      </c>
      <c r="AJ704" s="22" t="str">
        <f>RiskRegister[[#This Row],[Inherent Impact Level]]&amp;"-"&amp;RiskRegister[[#This Row],[Inherent Likelihood Level]]</f>
        <v>-- Select Impact ----- Select Likelihood --</v>
      </c>
      <c r="AK704" s="22" t="str">
        <f>RiskRegister[[#This Row],[Residual Impact Level]]&amp;"-"&amp;RiskRegister[[#This Row],[Residual Likelihood Level]]</f>
        <v>-- Select Impact ----- Select Likelihood --</v>
      </c>
      <c r="AL704" s="22" t="str">
        <f t="shared" si="20"/>
        <v>Error</v>
      </c>
      <c r="AM704" s="22" t="str">
        <f>IF(RiskRegister[[#This Row],[Risk Status]]="Closed",RiskRegister[[#This Row],[Residual Impact Level]],RiskRegister[[#This Row],[Inherent Impact Level]])</f>
        <v>-- Select Impact --</v>
      </c>
      <c r="AN704" s="22" t="str">
        <f>IF(RiskRegister[[#This Row],[Risk Status]]="Closed",RiskRegister[[#This Row],[Residual Likelihood Level]],RiskRegister[[#This Row],[Inherent Likelihood Level]])</f>
        <v>-- Select Likelihood --</v>
      </c>
      <c r="AO704" s="22" t="str">
        <f>IF(RiskRegister[[#This Row],[Risk Status]]="Closed",RiskRegister[[#This Row],[Residual-I-L-Combo]],RiskRegister[[#This Row],[Inherent-I-L-Combo]])</f>
        <v>-- Select Impact ----- Select Likelihood --</v>
      </c>
      <c r="AP704" s="22" t="str">
        <f t="shared" si="21"/>
        <v>-- Error --</v>
      </c>
    </row>
    <row r="705" spans="1:42" s="18" customFormat="1" ht="64" x14ac:dyDescent="0.2">
      <c r="A705" s="18">
        <v>702</v>
      </c>
      <c r="G705" s="18" t="s">
        <v>87</v>
      </c>
      <c r="I705" s="18" t="s">
        <v>85</v>
      </c>
      <c r="L705" s="18" t="s">
        <v>112</v>
      </c>
      <c r="M705" s="19" t="str">
        <f>VLOOKUP(RiskRegister[[#This Row],[Inherent Impact Level]],'Rating factors'!$F$4:$G$9,2,FALSE)</f>
        <v>--- Error ---</v>
      </c>
      <c r="N705" s="18" t="s">
        <v>89</v>
      </c>
      <c r="O705" s="19" t="str">
        <f>VLOOKUP(RiskRegister[[#This Row],[Inherent Likelihood Level]],'Rating factors'!$F$16:$G$21,2,FALSE)</f>
        <v>--- Error ---</v>
      </c>
      <c r="P705" s="19" t="str">
        <f>IFERROR(VLOOKUP(RiskRegister[[#This Row],[Inherent Risk Rating]],'Rating factors'!$F$30:$G$44,2,FALSE),"-- Error --")</f>
        <v>-- Error --</v>
      </c>
      <c r="Q705" s="19" t="str">
        <f>IFERROR(RiskRegister[[#This Row],[Inherent Impact Rating]]*RiskRegister[[#This Row],[Inherent Likelihood Rating]],"-- Error --")</f>
        <v>-- Error --</v>
      </c>
      <c r="R705" s="18" t="s">
        <v>111</v>
      </c>
      <c r="T705" s="18" t="s">
        <v>112</v>
      </c>
      <c r="U705" s="19" t="str">
        <f>VLOOKUP(RiskRegister[[#This Row],[Residual Impact Level]],'Rating factors'!$F$4:$G$9,2,FALSE)</f>
        <v>--- Error ---</v>
      </c>
      <c r="V705" s="18" t="s">
        <v>89</v>
      </c>
      <c r="W705" s="19" t="str">
        <f>VLOOKUP(RiskRegister[[#This Row],[Residual Likelihood Level]],'Rating factors'!$F$16:$G$21,2,FALSE)</f>
        <v>--- Error ---</v>
      </c>
      <c r="X705" s="19" t="str">
        <f>IFERROR(VLOOKUP(RiskRegister[[#This Row],[Residual Risk Rating]],'Rating factors'!$F$30:$G$44,2,FALSE),"-- Error --")</f>
        <v>-- Error --</v>
      </c>
      <c r="Y705" s="19" t="str">
        <f>IFERROR(RiskRegister[[#This Row],[Residual Impact Rating]]*RiskRegister[[#This Row],[Residual Likelihood Rating]],"-- Error --")</f>
        <v>-- Error --</v>
      </c>
      <c r="Z705" s="18" t="s">
        <v>113</v>
      </c>
      <c r="AB705" s="61"/>
      <c r="AD705" s="22" t="str">
        <f ca="1">IF(ISBLANK(RiskRegister[[#This Row],[Risk Due Date]]), "Missing Risk Due Date", IF(RiskRegister[[#This Row],[Risk Due Date]] &lt; TODAY(), "Overdue", "Not Overdue"))</f>
        <v>Missing Risk Due Date</v>
      </c>
      <c r="AF705" s="22" t="str">
        <f>IF(ISBLANK(RiskRegister[[#This Row],[Risk Due Date]]), "Missing Risk Due Date", TEXT(RiskRegister[[#This Row],[Risk Due Date]], "YYYY-MM"))</f>
        <v>Missing Risk Due Date</v>
      </c>
      <c r="AG705" s="22" t="str">
        <f>IF(RiskRegister[[#This Row],[Created Date]]="","Created Date missing",(TEXT(RiskRegister[[#This Row],[Created Date]],"mmm") &amp; "-" &amp; YEAR(RiskRegister[[#This Row],[Created Date]])))</f>
        <v>Created Date missing</v>
      </c>
      <c r="AH705" s="79">
        <f>IF(RiskRegister[[#This Row],[Risk Status]]="Closed",RiskRegister[[#This Row],[Risk Close Date]],RiskRegister[[#This Row],[Risk Due Date]])</f>
        <v>0</v>
      </c>
      <c r="AI705" s="79">
        <f>IF(RiskRegister[[#This Row],[Risk-Change-Date]]=0,DATE(2030,1,1),RiskRegister[[#This Row],[Risk-Change-Date]])</f>
        <v>47484</v>
      </c>
      <c r="AJ705" s="22" t="str">
        <f>RiskRegister[[#This Row],[Inherent Impact Level]]&amp;"-"&amp;RiskRegister[[#This Row],[Inherent Likelihood Level]]</f>
        <v>-- Select Impact ----- Select Likelihood --</v>
      </c>
      <c r="AK705" s="22" t="str">
        <f>RiskRegister[[#This Row],[Residual Impact Level]]&amp;"-"&amp;RiskRegister[[#This Row],[Residual Likelihood Level]]</f>
        <v>-- Select Impact ----- Select Likelihood --</v>
      </c>
      <c r="AL705" s="22" t="str">
        <f t="shared" si="20"/>
        <v>Error</v>
      </c>
      <c r="AM705" s="22" t="str">
        <f>IF(RiskRegister[[#This Row],[Risk Status]]="Closed",RiskRegister[[#This Row],[Residual Impact Level]],RiskRegister[[#This Row],[Inherent Impact Level]])</f>
        <v>-- Select Impact --</v>
      </c>
      <c r="AN705" s="22" t="str">
        <f>IF(RiskRegister[[#This Row],[Risk Status]]="Closed",RiskRegister[[#This Row],[Residual Likelihood Level]],RiskRegister[[#This Row],[Inherent Likelihood Level]])</f>
        <v>-- Select Likelihood --</v>
      </c>
      <c r="AO705" s="22" t="str">
        <f>IF(RiskRegister[[#This Row],[Risk Status]]="Closed",RiskRegister[[#This Row],[Residual-I-L-Combo]],RiskRegister[[#This Row],[Inherent-I-L-Combo]])</f>
        <v>-- Select Impact ----- Select Likelihood --</v>
      </c>
      <c r="AP705" s="22" t="str">
        <f t="shared" si="21"/>
        <v>-- Error --</v>
      </c>
    </row>
    <row r="706" spans="1:42" s="18" customFormat="1" ht="64" x14ac:dyDescent="0.2">
      <c r="A706" s="18">
        <v>703</v>
      </c>
      <c r="G706" s="18" t="s">
        <v>87</v>
      </c>
      <c r="I706" s="18" t="s">
        <v>85</v>
      </c>
      <c r="L706" s="18" t="s">
        <v>112</v>
      </c>
      <c r="M706" s="19" t="str">
        <f>VLOOKUP(RiskRegister[[#This Row],[Inherent Impact Level]],'Rating factors'!$F$4:$G$9,2,FALSE)</f>
        <v>--- Error ---</v>
      </c>
      <c r="N706" s="18" t="s">
        <v>89</v>
      </c>
      <c r="O706" s="19" t="str">
        <f>VLOOKUP(RiskRegister[[#This Row],[Inherent Likelihood Level]],'Rating factors'!$F$16:$G$21,2,FALSE)</f>
        <v>--- Error ---</v>
      </c>
      <c r="P706" s="19" t="str">
        <f>IFERROR(VLOOKUP(RiskRegister[[#This Row],[Inherent Risk Rating]],'Rating factors'!$F$30:$G$44,2,FALSE),"-- Error --")</f>
        <v>-- Error --</v>
      </c>
      <c r="Q706" s="19" t="str">
        <f>IFERROR(RiskRegister[[#This Row],[Inherent Impact Rating]]*RiskRegister[[#This Row],[Inherent Likelihood Rating]],"-- Error --")</f>
        <v>-- Error --</v>
      </c>
      <c r="R706" s="18" t="s">
        <v>111</v>
      </c>
      <c r="T706" s="18" t="s">
        <v>112</v>
      </c>
      <c r="U706" s="19" t="str">
        <f>VLOOKUP(RiskRegister[[#This Row],[Residual Impact Level]],'Rating factors'!$F$4:$G$9,2,FALSE)</f>
        <v>--- Error ---</v>
      </c>
      <c r="V706" s="18" t="s">
        <v>89</v>
      </c>
      <c r="W706" s="19" t="str">
        <f>VLOOKUP(RiskRegister[[#This Row],[Residual Likelihood Level]],'Rating factors'!$F$16:$G$21,2,FALSE)</f>
        <v>--- Error ---</v>
      </c>
      <c r="X706" s="19" t="str">
        <f>IFERROR(VLOOKUP(RiskRegister[[#This Row],[Residual Risk Rating]],'Rating factors'!$F$30:$G$44,2,FALSE),"-- Error --")</f>
        <v>-- Error --</v>
      </c>
      <c r="Y706" s="19" t="str">
        <f>IFERROR(RiskRegister[[#This Row],[Residual Impact Rating]]*RiskRegister[[#This Row],[Residual Likelihood Rating]],"-- Error --")</f>
        <v>-- Error --</v>
      </c>
      <c r="Z706" s="18" t="s">
        <v>113</v>
      </c>
      <c r="AB706" s="61"/>
      <c r="AD706" s="22" t="str">
        <f ca="1">IF(ISBLANK(RiskRegister[[#This Row],[Risk Due Date]]), "Missing Risk Due Date", IF(RiskRegister[[#This Row],[Risk Due Date]] &lt; TODAY(), "Overdue", "Not Overdue"))</f>
        <v>Missing Risk Due Date</v>
      </c>
      <c r="AF706" s="22" t="str">
        <f>IF(ISBLANK(RiskRegister[[#This Row],[Risk Due Date]]), "Missing Risk Due Date", TEXT(RiskRegister[[#This Row],[Risk Due Date]], "YYYY-MM"))</f>
        <v>Missing Risk Due Date</v>
      </c>
      <c r="AG706" s="22" t="str">
        <f>IF(RiskRegister[[#This Row],[Created Date]]="","Created Date missing",(TEXT(RiskRegister[[#This Row],[Created Date]],"mmm") &amp; "-" &amp; YEAR(RiskRegister[[#This Row],[Created Date]])))</f>
        <v>Created Date missing</v>
      </c>
      <c r="AH706" s="79">
        <f>IF(RiskRegister[[#This Row],[Risk Status]]="Closed",RiskRegister[[#This Row],[Risk Close Date]],RiskRegister[[#This Row],[Risk Due Date]])</f>
        <v>0</v>
      </c>
      <c r="AI706" s="79">
        <f>IF(RiskRegister[[#This Row],[Risk-Change-Date]]=0,DATE(2030,1,1),RiskRegister[[#This Row],[Risk-Change-Date]])</f>
        <v>47484</v>
      </c>
      <c r="AJ706" s="22" t="str">
        <f>RiskRegister[[#This Row],[Inherent Impact Level]]&amp;"-"&amp;RiskRegister[[#This Row],[Inherent Likelihood Level]]</f>
        <v>-- Select Impact ----- Select Likelihood --</v>
      </c>
      <c r="AK706" s="22" t="str">
        <f>RiskRegister[[#This Row],[Residual Impact Level]]&amp;"-"&amp;RiskRegister[[#This Row],[Residual Likelihood Level]]</f>
        <v>-- Select Impact ----- Select Likelihood --</v>
      </c>
      <c r="AL706" s="22" t="str">
        <f t="shared" si="20"/>
        <v>Error</v>
      </c>
      <c r="AM706" s="22" t="str">
        <f>IF(RiskRegister[[#This Row],[Risk Status]]="Closed",RiskRegister[[#This Row],[Residual Impact Level]],RiskRegister[[#This Row],[Inherent Impact Level]])</f>
        <v>-- Select Impact --</v>
      </c>
      <c r="AN706" s="22" t="str">
        <f>IF(RiskRegister[[#This Row],[Risk Status]]="Closed",RiskRegister[[#This Row],[Residual Likelihood Level]],RiskRegister[[#This Row],[Inherent Likelihood Level]])</f>
        <v>-- Select Likelihood --</v>
      </c>
      <c r="AO706" s="22" t="str">
        <f>IF(RiskRegister[[#This Row],[Risk Status]]="Closed",RiskRegister[[#This Row],[Residual-I-L-Combo]],RiskRegister[[#This Row],[Inherent-I-L-Combo]])</f>
        <v>-- Select Impact ----- Select Likelihood --</v>
      </c>
      <c r="AP706" s="22" t="str">
        <f t="shared" si="21"/>
        <v>-- Error --</v>
      </c>
    </row>
    <row r="707" spans="1:42" s="18" customFormat="1" ht="64" x14ac:dyDescent="0.2">
      <c r="A707" s="18">
        <v>704</v>
      </c>
      <c r="G707" s="18" t="s">
        <v>87</v>
      </c>
      <c r="I707" s="18" t="s">
        <v>85</v>
      </c>
      <c r="L707" s="18" t="s">
        <v>112</v>
      </c>
      <c r="M707" s="19" t="str">
        <f>VLOOKUP(RiskRegister[[#This Row],[Inherent Impact Level]],'Rating factors'!$F$4:$G$9,2,FALSE)</f>
        <v>--- Error ---</v>
      </c>
      <c r="N707" s="18" t="s">
        <v>89</v>
      </c>
      <c r="O707" s="19" t="str">
        <f>VLOOKUP(RiskRegister[[#This Row],[Inherent Likelihood Level]],'Rating factors'!$F$16:$G$21,2,FALSE)</f>
        <v>--- Error ---</v>
      </c>
      <c r="P707" s="19" t="str">
        <f>IFERROR(VLOOKUP(RiskRegister[[#This Row],[Inherent Risk Rating]],'Rating factors'!$F$30:$G$44,2,FALSE),"-- Error --")</f>
        <v>-- Error --</v>
      </c>
      <c r="Q707" s="19" t="str">
        <f>IFERROR(RiskRegister[[#This Row],[Inherent Impact Rating]]*RiskRegister[[#This Row],[Inherent Likelihood Rating]],"-- Error --")</f>
        <v>-- Error --</v>
      </c>
      <c r="R707" s="18" t="s">
        <v>111</v>
      </c>
      <c r="T707" s="18" t="s">
        <v>112</v>
      </c>
      <c r="U707" s="19" t="str">
        <f>VLOOKUP(RiskRegister[[#This Row],[Residual Impact Level]],'Rating factors'!$F$4:$G$9,2,FALSE)</f>
        <v>--- Error ---</v>
      </c>
      <c r="V707" s="18" t="s">
        <v>89</v>
      </c>
      <c r="W707" s="19" t="str">
        <f>VLOOKUP(RiskRegister[[#This Row],[Residual Likelihood Level]],'Rating factors'!$F$16:$G$21,2,FALSE)</f>
        <v>--- Error ---</v>
      </c>
      <c r="X707" s="19" t="str">
        <f>IFERROR(VLOOKUP(RiskRegister[[#This Row],[Residual Risk Rating]],'Rating factors'!$F$30:$G$44,2,FALSE),"-- Error --")</f>
        <v>-- Error --</v>
      </c>
      <c r="Y707" s="19" t="str">
        <f>IFERROR(RiskRegister[[#This Row],[Residual Impact Rating]]*RiskRegister[[#This Row],[Residual Likelihood Rating]],"-- Error --")</f>
        <v>-- Error --</v>
      </c>
      <c r="Z707" s="18" t="s">
        <v>113</v>
      </c>
      <c r="AB707" s="61"/>
      <c r="AD707" s="22" t="str">
        <f ca="1">IF(ISBLANK(RiskRegister[[#This Row],[Risk Due Date]]), "Missing Risk Due Date", IF(RiskRegister[[#This Row],[Risk Due Date]] &lt; TODAY(), "Overdue", "Not Overdue"))</f>
        <v>Missing Risk Due Date</v>
      </c>
      <c r="AF707" s="22" t="str">
        <f>IF(ISBLANK(RiskRegister[[#This Row],[Risk Due Date]]), "Missing Risk Due Date", TEXT(RiskRegister[[#This Row],[Risk Due Date]], "YYYY-MM"))</f>
        <v>Missing Risk Due Date</v>
      </c>
      <c r="AG707" s="22" t="str">
        <f>IF(RiskRegister[[#This Row],[Created Date]]="","Created Date missing",(TEXT(RiskRegister[[#This Row],[Created Date]],"mmm") &amp; "-" &amp; YEAR(RiskRegister[[#This Row],[Created Date]])))</f>
        <v>Created Date missing</v>
      </c>
      <c r="AH707" s="79">
        <f>IF(RiskRegister[[#This Row],[Risk Status]]="Closed",RiskRegister[[#This Row],[Risk Close Date]],RiskRegister[[#This Row],[Risk Due Date]])</f>
        <v>0</v>
      </c>
      <c r="AI707" s="79">
        <f>IF(RiskRegister[[#This Row],[Risk-Change-Date]]=0,DATE(2030,1,1),RiskRegister[[#This Row],[Risk-Change-Date]])</f>
        <v>47484</v>
      </c>
      <c r="AJ707" s="22" t="str">
        <f>RiskRegister[[#This Row],[Inherent Impact Level]]&amp;"-"&amp;RiskRegister[[#This Row],[Inherent Likelihood Level]]</f>
        <v>-- Select Impact ----- Select Likelihood --</v>
      </c>
      <c r="AK707" s="22" t="str">
        <f>RiskRegister[[#This Row],[Residual Impact Level]]&amp;"-"&amp;RiskRegister[[#This Row],[Residual Likelihood Level]]</f>
        <v>-- Select Impact ----- Select Likelihood --</v>
      </c>
      <c r="AL707" s="22" t="str">
        <f t="shared" si="20"/>
        <v>Error</v>
      </c>
      <c r="AM707" s="22" t="str">
        <f>IF(RiskRegister[[#This Row],[Risk Status]]="Closed",RiskRegister[[#This Row],[Residual Impact Level]],RiskRegister[[#This Row],[Inherent Impact Level]])</f>
        <v>-- Select Impact --</v>
      </c>
      <c r="AN707" s="22" t="str">
        <f>IF(RiskRegister[[#This Row],[Risk Status]]="Closed",RiskRegister[[#This Row],[Residual Likelihood Level]],RiskRegister[[#This Row],[Inherent Likelihood Level]])</f>
        <v>-- Select Likelihood --</v>
      </c>
      <c r="AO707" s="22" t="str">
        <f>IF(RiskRegister[[#This Row],[Risk Status]]="Closed",RiskRegister[[#This Row],[Residual-I-L-Combo]],RiskRegister[[#This Row],[Inherent-I-L-Combo]])</f>
        <v>-- Select Impact ----- Select Likelihood --</v>
      </c>
      <c r="AP707" s="22" t="str">
        <f t="shared" si="21"/>
        <v>-- Error --</v>
      </c>
    </row>
    <row r="708" spans="1:42" s="18" customFormat="1" ht="64" x14ac:dyDescent="0.2">
      <c r="A708" s="18">
        <v>705</v>
      </c>
      <c r="G708" s="18" t="s">
        <v>87</v>
      </c>
      <c r="I708" s="18" t="s">
        <v>85</v>
      </c>
      <c r="L708" s="18" t="s">
        <v>112</v>
      </c>
      <c r="M708" s="19" t="str">
        <f>VLOOKUP(RiskRegister[[#This Row],[Inherent Impact Level]],'Rating factors'!$F$4:$G$9,2,FALSE)</f>
        <v>--- Error ---</v>
      </c>
      <c r="N708" s="18" t="s">
        <v>89</v>
      </c>
      <c r="O708" s="19" t="str">
        <f>VLOOKUP(RiskRegister[[#This Row],[Inherent Likelihood Level]],'Rating factors'!$F$16:$G$21,2,FALSE)</f>
        <v>--- Error ---</v>
      </c>
      <c r="P708" s="19" t="str">
        <f>IFERROR(VLOOKUP(RiskRegister[[#This Row],[Inherent Risk Rating]],'Rating factors'!$F$30:$G$44,2,FALSE),"-- Error --")</f>
        <v>-- Error --</v>
      </c>
      <c r="Q708" s="19" t="str">
        <f>IFERROR(RiskRegister[[#This Row],[Inherent Impact Rating]]*RiskRegister[[#This Row],[Inherent Likelihood Rating]],"-- Error --")</f>
        <v>-- Error --</v>
      </c>
      <c r="R708" s="18" t="s">
        <v>111</v>
      </c>
      <c r="T708" s="18" t="s">
        <v>112</v>
      </c>
      <c r="U708" s="19" t="str">
        <f>VLOOKUP(RiskRegister[[#This Row],[Residual Impact Level]],'Rating factors'!$F$4:$G$9,2,FALSE)</f>
        <v>--- Error ---</v>
      </c>
      <c r="V708" s="18" t="s">
        <v>89</v>
      </c>
      <c r="W708" s="19" t="str">
        <f>VLOOKUP(RiskRegister[[#This Row],[Residual Likelihood Level]],'Rating factors'!$F$16:$G$21,2,FALSE)</f>
        <v>--- Error ---</v>
      </c>
      <c r="X708" s="19" t="str">
        <f>IFERROR(VLOOKUP(RiskRegister[[#This Row],[Residual Risk Rating]],'Rating factors'!$F$30:$G$44,2,FALSE),"-- Error --")</f>
        <v>-- Error --</v>
      </c>
      <c r="Y708" s="19" t="str">
        <f>IFERROR(RiskRegister[[#This Row],[Residual Impact Rating]]*RiskRegister[[#This Row],[Residual Likelihood Rating]],"-- Error --")</f>
        <v>-- Error --</v>
      </c>
      <c r="Z708" s="18" t="s">
        <v>113</v>
      </c>
      <c r="AB708" s="61"/>
      <c r="AD708" s="22" t="str">
        <f ca="1">IF(ISBLANK(RiskRegister[[#This Row],[Risk Due Date]]), "Missing Risk Due Date", IF(RiskRegister[[#This Row],[Risk Due Date]] &lt; TODAY(), "Overdue", "Not Overdue"))</f>
        <v>Missing Risk Due Date</v>
      </c>
      <c r="AF708" s="22" t="str">
        <f>IF(ISBLANK(RiskRegister[[#This Row],[Risk Due Date]]), "Missing Risk Due Date", TEXT(RiskRegister[[#This Row],[Risk Due Date]], "YYYY-MM"))</f>
        <v>Missing Risk Due Date</v>
      </c>
      <c r="AG708" s="22" t="str">
        <f>IF(RiskRegister[[#This Row],[Created Date]]="","Created Date missing",(TEXT(RiskRegister[[#This Row],[Created Date]],"mmm") &amp; "-" &amp; YEAR(RiskRegister[[#This Row],[Created Date]])))</f>
        <v>Created Date missing</v>
      </c>
      <c r="AH708" s="79">
        <f>IF(RiskRegister[[#This Row],[Risk Status]]="Closed",RiskRegister[[#This Row],[Risk Close Date]],RiskRegister[[#This Row],[Risk Due Date]])</f>
        <v>0</v>
      </c>
      <c r="AI708" s="79">
        <f>IF(RiskRegister[[#This Row],[Risk-Change-Date]]=0,DATE(2030,1,1),RiskRegister[[#This Row],[Risk-Change-Date]])</f>
        <v>47484</v>
      </c>
      <c r="AJ708" s="22" t="str">
        <f>RiskRegister[[#This Row],[Inherent Impact Level]]&amp;"-"&amp;RiskRegister[[#This Row],[Inherent Likelihood Level]]</f>
        <v>-- Select Impact ----- Select Likelihood --</v>
      </c>
      <c r="AK708" s="22" t="str">
        <f>RiskRegister[[#This Row],[Residual Impact Level]]&amp;"-"&amp;RiskRegister[[#This Row],[Residual Likelihood Level]]</f>
        <v>-- Select Impact ----- Select Likelihood --</v>
      </c>
      <c r="AL708" s="22" t="str">
        <f t="shared" ref="AL708:AL771" si="22">IF(OR(R708="-- Select Risk Response --", Z708="-- Select Risk Status --"), "Error", IF(AND(Z708="Closed", R708="Mitigate"), "Yes", "No"))</f>
        <v>Error</v>
      </c>
      <c r="AM708" s="22" t="str">
        <f>IF(RiskRegister[[#This Row],[Risk Status]]="Closed",RiskRegister[[#This Row],[Residual Impact Level]],RiskRegister[[#This Row],[Inherent Impact Level]])</f>
        <v>-- Select Impact --</v>
      </c>
      <c r="AN708" s="22" t="str">
        <f>IF(RiskRegister[[#This Row],[Risk Status]]="Closed",RiskRegister[[#This Row],[Residual Likelihood Level]],RiskRegister[[#This Row],[Inherent Likelihood Level]])</f>
        <v>-- Select Likelihood --</v>
      </c>
      <c r="AO708" s="22" t="str">
        <f>IF(RiskRegister[[#This Row],[Risk Status]]="Closed",RiskRegister[[#This Row],[Residual-I-L-Combo]],RiskRegister[[#This Row],[Inherent-I-L-Combo]])</f>
        <v>-- Select Impact ----- Select Likelihood --</v>
      </c>
      <c r="AP708" s="22" t="str">
        <f t="shared" ref="AP708:AP771" si="23">IF(Z708="Closed", X708, P708)</f>
        <v>-- Error --</v>
      </c>
    </row>
    <row r="709" spans="1:42" s="18" customFormat="1" ht="64" x14ac:dyDescent="0.2">
      <c r="A709" s="18">
        <v>706</v>
      </c>
      <c r="G709" s="18" t="s">
        <v>87</v>
      </c>
      <c r="I709" s="18" t="s">
        <v>85</v>
      </c>
      <c r="L709" s="18" t="s">
        <v>112</v>
      </c>
      <c r="M709" s="19" t="str">
        <f>VLOOKUP(RiskRegister[[#This Row],[Inherent Impact Level]],'Rating factors'!$F$4:$G$9,2,FALSE)</f>
        <v>--- Error ---</v>
      </c>
      <c r="N709" s="18" t="s">
        <v>89</v>
      </c>
      <c r="O709" s="19" t="str">
        <f>VLOOKUP(RiskRegister[[#This Row],[Inherent Likelihood Level]],'Rating factors'!$F$16:$G$21,2,FALSE)</f>
        <v>--- Error ---</v>
      </c>
      <c r="P709" s="19" t="str">
        <f>IFERROR(VLOOKUP(RiskRegister[[#This Row],[Inherent Risk Rating]],'Rating factors'!$F$30:$G$44,2,FALSE),"-- Error --")</f>
        <v>-- Error --</v>
      </c>
      <c r="Q709" s="19" t="str">
        <f>IFERROR(RiskRegister[[#This Row],[Inherent Impact Rating]]*RiskRegister[[#This Row],[Inherent Likelihood Rating]],"-- Error --")</f>
        <v>-- Error --</v>
      </c>
      <c r="R709" s="18" t="s">
        <v>111</v>
      </c>
      <c r="T709" s="18" t="s">
        <v>112</v>
      </c>
      <c r="U709" s="19" t="str">
        <f>VLOOKUP(RiskRegister[[#This Row],[Residual Impact Level]],'Rating factors'!$F$4:$G$9,2,FALSE)</f>
        <v>--- Error ---</v>
      </c>
      <c r="V709" s="18" t="s">
        <v>89</v>
      </c>
      <c r="W709" s="19" t="str">
        <f>VLOOKUP(RiskRegister[[#This Row],[Residual Likelihood Level]],'Rating factors'!$F$16:$G$21,2,FALSE)</f>
        <v>--- Error ---</v>
      </c>
      <c r="X709" s="19" t="str">
        <f>IFERROR(VLOOKUP(RiskRegister[[#This Row],[Residual Risk Rating]],'Rating factors'!$F$30:$G$44,2,FALSE),"-- Error --")</f>
        <v>-- Error --</v>
      </c>
      <c r="Y709" s="19" t="str">
        <f>IFERROR(RiskRegister[[#This Row],[Residual Impact Rating]]*RiskRegister[[#This Row],[Residual Likelihood Rating]],"-- Error --")</f>
        <v>-- Error --</v>
      </c>
      <c r="Z709" s="18" t="s">
        <v>113</v>
      </c>
      <c r="AB709" s="61"/>
      <c r="AD709" s="22" t="str">
        <f ca="1">IF(ISBLANK(RiskRegister[[#This Row],[Risk Due Date]]), "Missing Risk Due Date", IF(RiskRegister[[#This Row],[Risk Due Date]] &lt; TODAY(), "Overdue", "Not Overdue"))</f>
        <v>Missing Risk Due Date</v>
      </c>
      <c r="AF709" s="22" t="str">
        <f>IF(ISBLANK(RiskRegister[[#This Row],[Risk Due Date]]), "Missing Risk Due Date", TEXT(RiskRegister[[#This Row],[Risk Due Date]], "YYYY-MM"))</f>
        <v>Missing Risk Due Date</v>
      </c>
      <c r="AG709" s="22" t="str">
        <f>IF(RiskRegister[[#This Row],[Created Date]]="","Created Date missing",(TEXT(RiskRegister[[#This Row],[Created Date]],"mmm") &amp; "-" &amp; YEAR(RiskRegister[[#This Row],[Created Date]])))</f>
        <v>Created Date missing</v>
      </c>
      <c r="AH709" s="79">
        <f>IF(RiskRegister[[#This Row],[Risk Status]]="Closed",RiskRegister[[#This Row],[Risk Close Date]],RiskRegister[[#This Row],[Risk Due Date]])</f>
        <v>0</v>
      </c>
      <c r="AI709" s="79">
        <f>IF(RiskRegister[[#This Row],[Risk-Change-Date]]=0,DATE(2030,1,1),RiskRegister[[#This Row],[Risk-Change-Date]])</f>
        <v>47484</v>
      </c>
      <c r="AJ709" s="22" t="str">
        <f>RiskRegister[[#This Row],[Inherent Impact Level]]&amp;"-"&amp;RiskRegister[[#This Row],[Inherent Likelihood Level]]</f>
        <v>-- Select Impact ----- Select Likelihood --</v>
      </c>
      <c r="AK709" s="22" t="str">
        <f>RiskRegister[[#This Row],[Residual Impact Level]]&amp;"-"&amp;RiskRegister[[#This Row],[Residual Likelihood Level]]</f>
        <v>-- Select Impact ----- Select Likelihood --</v>
      </c>
      <c r="AL709" s="22" t="str">
        <f t="shared" si="22"/>
        <v>Error</v>
      </c>
      <c r="AM709" s="22" t="str">
        <f>IF(RiskRegister[[#This Row],[Risk Status]]="Closed",RiskRegister[[#This Row],[Residual Impact Level]],RiskRegister[[#This Row],[Inherent Impact Level]])</f>
        <v>-- Select Impact --</v>
      </c>
      <c r="AN709" s="22" t="str">
        <f>IF(RiskRegister[[#This Row],[Risk Status]]="Closed",RiskRegister[[#This Row],[Residual Likelihood Level]],RiskRegister[[#This Row],[Inherent Likelihood Level]])</f>
        <v>-- Select Likelihood --</v>
      </c>
      <c r="AO709" s="22" t="str">
        <f>IF(RiskRegister[[#This Row],[Risk Status]]="Closed",RiskRegister[[#This Row],[Residual-I-L-Combo]],RiskRegister[[#This Row],[Inherent-I-L-Combo]])</f>
        <v>-- Select Impact ----- Select Likelihood --</v>
      </c>
      <c r="AP709" s="22" t="str">
        <f t="shared" si="23"/>
        <v>-- Error --</v>
      </c>
    </row>
    <row r="710" spans="1:42" s="18" customFormat="1" ht="64" x14ac:dyDescent="0.2">
      <c r="A710" s="18">
        <v>707</v>
      </c>
      <c r="G710" s="18" t="s">
        <v>87</v>
      </c>
      <c r="I710" s="18" t="s">
        <v>85</v>
      </c>
      <c r="L710" s="18" t="s">
        <v>112</v>
      </c>
      <c r="M710" s="19" t="str">
        <f>VLOOKUP(RiskRegister[[#This Row],[Inherent Impact Level]],'Rating factors'!$F$4:$G$9,2,FALSE)</f>
        <v>--- Error ---</v>
      </c>
      <c r="N710" s="18" t="s">
        <v>89</v>
      </c>
      <c r="O710" s="19" t="str">
        <f>VLOOKUP(RiskRegister[[#This Row],[Inherent Likelihood Level]],'Rating factors'!$F$16:$G$21,2,FALSE)</f>
        <v>--- Error ---</v>
      </c>
      <c r="P710" s="19" t="str">
        <f>IFERROR(VLOOKUP(RiskRegister[[#This Row],[Inherent Risk Rating]],'Rating factors'!$F$30:$G$44,2,FALSE),"-- Error --")</f>
        <v>-- Error --</v>
      </c>
      <c r="Q710" s="19" t="str">
        <f>IFERROR(RiskRegister[[#This Row],[Inherent Impact Rating]]*RiskRegister[[#This Row],[Inherent Likelihood Rating]],"-- Error --")</f>
        <v>-- Error --</v>
      </c>
      <c r="R710" s="18" t="s">
        <v>111</v>
      </c>
      <c r="T710" s="18" t="s">
        <v>112</v>
      </c>
      <c r="U710" s="19" t="str">
        <f>VLOOKUP(RiskRegister[[#This Row],[Residual Impact Level]],'Rating factors'!$F$4:$G$9,2,FALSE)</f>
        <v>--- Error ---</v>
      </c>
      <c r="V710" s="18" t="s">
        <v>89</v>
      </c>
      <c r="W710" s="19" t="str">
        <f>VLOOKUP(RiskRegister[[#This Row],[Residual Likelihood Level]],'Rating factors'!$F$16:$G$21,2,FALSE)</f>
        <v>--- Error ---</v>
      </c>
      <c r="X710" s="19" t="str">
        <f>IFERROR(VLOOKUP(RiskRegister[[#This Row],[Residual Risk Rating]],'Rating factors'!$F$30:$G$44,2,FALSE),"-- Error --")</f>
        <v>-- Error --</v>
      </c>
      <c r="Y710" s="19" t="str">
        <f>IFERROR(RiskRegister[[#This Row],[Residual Impact Rating]]*RiskRegister[[#This Row],[Residual Likelihood Rating]],"-- Error --")</f>
        <v>-- Error --</v>
      </c>
      <c r="Z710" s="18" t="s">
        <v>113</v>
      </c>
      <c r="AB710" s="61"/>
      <c r="AD710" s="22" t="str">
        <f ca="1">IF(ISBLANK(RiskRegister[[#This Row],[Risk Due Date]]), "Missing Risk Due Date", IF(RiskRegister[[#This Row],[Risk Due Date]] &lt; TODAY(), "Overdue", "Not Overdue"))</f>
        <v>Missing Risk Due Date</v>
      </c>
      <c r="AF710" s="22" t="str">
        <f>IF(ISBLANK(RiskRegister[[#This Row],[Risk Due Date]]), "Missing Risk Due Date", TEXT(RiskRegister[[#This Row],[Risk Due Date]], "YYYY-MM"))</f>
        <v>Missing Risk Due Date</v>
      </c>
      <c r="AG710" s="22" t="str">
        <f>IF(RiskRegister[[#This Row],[Created Date]]="","Created Date missing",(TEXT(RiskRegister[[#This Row],[Created Date]],"mmm") &amp; "-" &amp; YEAR(RiskRegister[[#This Row],[Created Date]])))</f>
        <v>Created Date missing</v>
      </c>
      <c r="AH710" s="79">
        <f>IF(RiskRegister[[#This Row],[Risk Status]]="Closed",RiskRegister[[#This Row],[Risk Close Date]],RiskRegister[[#This Row],[Risk Due Date]])</f>
        <v>0</v>
      </c>
      <c r="AI710" s="79">
        <f>IF(RiskRegister[[#This Row],[Risk-Change-Date]]=0,DATE(2030,1,1),RiskRegister[[#This Row],[Risk-Change-Date]])</f>
        <v>47484</v>
      </c>
      <c r="AJ710" s="22" t="str">
        <f>RiskRegister[[#This Row],[Inherent Impact Level]]&amp;"-"&amp;RiskRegister[[#This Row],[Inherent Likelihood Level]]</f>
        <v>-- Select Impact ----- Select Likelihood --</v>
      </c>
      <c r="AK710" s="22" t="str">
        <f>RiskRegister[[#This Row],[Residual Impact Level]]&amp;"-"&amp;RiskRegister[[#This Row],[Residual Likelihood Level]]</f>
        <v>-- Select Impact ----- Select Likelihood --</v>
      </c>
      <c r="AL710" s="22" t="str">
        <f t="shared" si="22"/>
        <v>Error</v>
      </c>
      <c r="AM710" s="22" t="str">
        <f>IF(RiskRegister[[#This Row],[Risk Status]]="Closed",RiskRegister[[#This Row],[Residual Impact Level]],RiskRegister[[#This Row],[Inherent Impact Level]])</f>
        <v>-- Select Impact --</v>
      </c>
      <c r="AN710" s="22" t="str">
        <f>IF(RiskRegister[[#This Row],[Risk Status]]="Closed",RiskRegister[[#This Row],[Residual Likelihood Level]],RiskRegister[[#This Row],[Inherent Likelihood Level]])</f>
        <v>-- Select Likelihood --</v>
      </c>
      <c r="AO710" s="22" t="str">
        <f>IF(RiskRegister[[#This Row],[Risk Status]]="Closed",RiskRegister[[#This Row],[Residual-I-L-Combo]],RiskRegister[[#This Row],[Inherent-I-L-Combo]])</f>
        <v>-- Select Impact ----- Select Likelihood --</v>
      </c>
      <c r="AP710" s="22" t="str">
        <f t="shared" si="23"/>
        <v>-- Error --</v>
      </c>
    </row>
    <row r="711" spans="1:42" s="18" customFormat="1" ht="64" x14ac:dyDescent="0.2">
      <c r="A711" s="18">
        <v>708</v>
      </c>
      <c r="G711" s="18" t="s">
        <v>87</v>
      </c>
      <c r="I711" s="18" t="s">
        <v>85</v>
      </c>
      <c r="L711" s="18" t="s">
        <v>112</v>
      </c>
      <c r="M711" s="19" t="str">
        <f>VLOOKUP(RiskRegister[[#This Row],[Inherent Impact Level]],'Rating factors'!$F$4:$G$9,2,FALSE)</f>
        <v>--- Error ---</v>
      </c>
      <c r="N711" s="18" t="s">
        <v>89</v>
      </c>
      <c r="O711" s="19" t="str">
        <f>VLOOKUP(RiskRegister[[#This Row],[Inherent Likelihood Level]],'Rating factors'!$F$16:$G$21,2,FALSE)</f>
        <v>--- Error ---</v>
      </c>
      <c r="P711" s="19" t="str">
        <f>IFERROR(VLOOKUP(RiskRegister[[#This Row],[Inherent Risk Rating]],'Rating factors'!$F$30:$G$44,2,FALSE),"-- Error --")</f>
        <v>-- Error --</v>
      </c>
      <c r="Q711" s="19" t="str">
        <f>IFERROR(RiskRegister[[#This Row],[Inherent Impact Rating]]*RiskRegister[[#This Row],[Inherent Likelihood Rating]],"-- Error --")</f>
        <v>-- Error --</v>
      </c>
      <c r="R711" s="18" t="s">
        <v>111</v>
      </c>
      <c r="T711" s="18" t="s">
        <v>112</v>
      </c>
      <c r="U711" s="19" t="str">
        <f>VLOOKUP(RiskRegister[[#This Row],[Residual Impact Level]],'Rating factors'!$F$4:$G$9,2,FALSE)</f>
        <v>--- Error ---</v>
      </c>
      <c r="V711" s="18" t="s">
        <v>89</v>
      </c>
      <c r="W711" s="19" t="str">
        <f>VLOOKUP(RiskRegister[[#This Row],[Residual Likelihood Level]],'Rating factors'!$F$16:$G$21,2,FALSE)</f>
        <v>--- Error ---</v>
      </c>
      <c r="X711" s="19" t="str">
        <f>IFERROR(VLOOKUP(RiskRegister[[#This Row],[Residual Risk Rating]],'Rating factors'!$F$30:$G$44,2,FALSE),"-- Error --")</f>
        <v>-- Error --</v>
      </c>
      <c r="Y711" s="19" t="str">
        <f>IFERROR(RiskRegister[[#This Row],[Residual Impact Rating]]*RiskRegister[[#This Row],[Residual Likelihood Rating]],"-- Error --")</f>
        <v>-- Error --</v>
      </c>
      <c r="Z711" s="18" t="s">
        <v>113</v>
      </c>
      <c r="AB711" s="61"/>
      <c r="AD711" s="22" t="str">
        <f ca="1">IF(ISBLANK(RiskRegister[[#This Row],[Risk Due Date]]), "Missing Risk Due Date", IF(RiskRegister[[#This Row],[Risk Due Date]] &lt; TODAY(), "Overdue", "Not Overdue"))</f>
        <v>Missing Risk Due Date</v>
      </c>
      <c r="AF711" s="22" t="str">
        <f>IF(ISBLANK(RiskRegister[[#This Row],[Risk Due Date]]), "Missing Risk Due Date", TEXT(RiskRegister[[#This Row],[Risk Due Date]], "YYYY-MM"))</f>
        <v>Missing Risk Due Date</v>
      </c>
      <c r="AG711" s="22" t="str">
        <f>IF(RiskRegister[[#This Row],[Created Date]]="","Created Date missing",(TEXT(RiskRegister[[#This Row],[Created Date]],"mmm") &amp; "-" &amp; YEAR(RiskRegister[[#This Row],[Created Date]])))</f>
        <v>Created Date missing</v>
      </c>
      <c r="AH711" s="79">
        <f>IF(RiskRegister[[#This Row],[Risk Status]]="Closed",RiskRegister[[#This Row],[Risk Close Date]],RiskRegister[[#This Row],[Risk Due Date]])</f>
        <v>0</v>
      </c>
      <c r="AI711" s="79">
        <f>IF(RiskRegister[[#This Row],[Risk-Change-Date]]=0,DATE(2030,1,1),RiskRegister[[#This Row],[Risk-Change-Date]])</f>
        <v>47484</v>
      </c>
      <c r="AJ711" s="22" t="str">
        <f>RiskRegister[[#This Row],[Inherent Impact Level]]&amp;"-"&amp;RiskRegister[[#This Row],[Inherent Likelihood Level]]</f>
        <v>-- Select Impact ----- Select Likelihood --</v>
      </c>
      <c r="AK711" s="22" t="str">
        <f>RiskRegister[[#This Row],[Residual Impact Level]]&amp;"-"&amp;RiskRegister[[#This Row],[Residual Likelihood Level]]</f>
        <v>-- Select Impact ----- Select Likelihood --</v>
      </c>
      <c r="AL711" s="22" t="str">
        <f t="shared" si="22"/>
        <v>Error</v>
      </c>
      <c r="AM711" s="22" t="str">
        <f>IF(RiskRegister[[#This Row],[Risk Status]]="Closed",RiskRegister[[#This Row],[Residual Impact Level]],RiskRegister[[#This Row],[Inherent Impact Level]])</f>
        <v>-- Select Impact --</v>
      </c>
      <c r="AN711" s="22" t="str">
        <f>IF(RiskRegister[[#This Row],[Risk Status]]="Closed",RiskRegister[[#This Row],[Residual Likelihood Level]],RiskRegister[[#This Row],[Inherent Likelihood Level]])</f>
        <v>-- Select Likelihood --</v>
      </c>
      <c r="AO711" s="22" t="str">
        <f>IF(RiskRegister[[#This Row],[Risk Status]]="Closed",RiskRegister[[#This Row],[Residual-I-L-Combo]],RiskRegister[[#This Row],[Inherent-I-L-Combo]])</f>
        <v>-- Select Impact ----- Select Likelihood --</v>
      </c>
      <c r="AP711" s="22" t="str">
        <f t="shared" si="23"/>
        <v>-- Error --</v>
      </c>
    </row>
    <row r="712" spans="1:42" s="18" customFormat="1" ht="64" x14ac:dyDescent="0.2">
      <c r="A712" s="18">
        <v>709</v>
      </c>
      <c r="G712" s="18" t="s">
        <v>87</v>
      </c>
      <c r="I712" s="18" t="s">
        <v>85</v>
      </c>
      <c r="L712" s="18" t="s">
        <v>112</v>
      </c>
      <c r="M712" s="19" t="str">
        <f>VLOOKUP(RiskRegister[[#This Row],[Inherent Impact Level]],'Rating factors'!$F$4:$G$9,2,FALSE)</f>
        <v>--- Error ---</v>
      </c>
      <c r="N712" s="18" t="s">
        <v>89</v>
      </c>
      <c r="O712" s="19" t="str">
        <f>VLOOKUP(RiskRegister[[#This Row],[Inherent Likelihood Level]],'Rating factors'!$F$16:$G$21,2,FALSE)</f>
        <v>--- Error ---</v>
      </c>
      <c r="P712" s="19" t="str">
        <f>IFERROR(VLOOKUP(RiskRegister[[#This Row],[Inherent Risk Rating]],'Rating factors'!$F$30:$G$44,2,FALSE),"-- Error --")</f>
        <v>-- Error --</v>
      </c>
      <c r="Q712" s="19" t="str">
        <f>IFERROR(RiskRegister[[#This Row],[Inherent Impact Rating]]*RiskRegister[[#This Row],[Inherent Likelihood Rating]],"-- Error --")</f>
        <v>-- Error --</v>
      </c>
      <c r="R712" s="18" t="s">
        <v>111</v>
      </c>
      <c r="T712" s="18" t="s">
        <v>112</v>
      </c>
      <c r="U712" s="19" t="str">
        <f>VLOOKUP(RiskRegister[[#This Row],[Residual Impact Level]],'Rating factors'!$F$4:$G$9,2,FALSE)</f>
        <v>--- Error ---</v>
      </c>
      <c r="V712" s="18" t="s">
        <v>89</v>
      </c>
      <c r="W712" s="19" t="str">
        <f>VLOOKUP(RiskRegister[[#This Row],[Residual Likelihood Level]],'Rating factors'!$F$16:$G$21,2,FALSE)</f>
        <v>--- Error ---</v>
      </c>
      <c r="X712" s="19" t="str">
        <f>IFERROR(VLOOKUP(RiskRegister[[#This Row],[Residual Risk Rating]],'Rating factors'!$F$30:$G$44,2,FALSE),"-- Error --")</f>
        <v>-- Error --</v>
      </c>
      <c r="Y712" s="19" t="str">
        <f>IFERROR(RiskRegister[[#This Row],[Residual Impact Rating]]*RiskRegister[[#This Row],[Residual Likelihood Rating]],"-- Error --")</f>
        <v>-- Error --</v>
      </c>
      <c r="Z712" s="18" t="s">
        <v>113</v>
      </c>
      <c r="AB712" s="61"/>
      <c r="AD712" s="22" t="str">
        <f ca="1">IF(ISBLANK(RiskRegister[[#This Row],[Risk Due Date]]), "Missing Risk Due Date", IF(RiskRegister[[#This Row],[Risk Due Date]] &lt; TODAY(), "Overdue", "Not Overdue"))</f>
        <v>Missing Risk Due Date</v>
      </c>
      <c r="AF712" s="22" t="str">
        <f>IF(ISBLANK(RiskRegister[[#This Row],[Risk Due Date]]), "Missing Risk Due Date", TEXT(RiskRegister[[#This Row],[Risk Due Date]], "YYYY-MM"))</f>
        <v>Missing Risk Due Date</v>
      </c>
      <c r="AG712" s="22" t="str">
        <f>IF(RiskRegister[[#This Row],[Created Date]]="","Created Date missing",(TEXT(RiskRegister[[#This Row],[Created Date]],"mmm") &amp; "-" &amp; YEAR(RiskRegister[[#This Row],[Created Date]])))</f>
        <v>Created Date missing</v>
      </c>
      <c r="AH712" s="79">
        <f>IF(RiskRegister[[#This Row],[Risk Status]]="Closed",RiskRegister[[#This Row],[Risk Close Date]],RiskRegister[[#This Row],[Risk Due Date]])</f>
        <v>0</v>
      </c>
      <c r="AI712" s="79">
        <f>IF(RiskRegister[[#This Row],[Risk-Change-Date]]=0,DATE(2030,1,1),RiskRegister[[#This Row],[Risk-Change-Date]])</f>
        <v>47484</v>
      </c>
      <c r="AJ712" s="22" t="str">
        <f>RiskRegister[[#This Row],[Inherent Impact Level]]&amp;"-"&amp;RiskRegister[[#This Row],[Inherent Likelihood Level]]</f>
        <v>-- Select Impact ----- Select Likelihood --</v>
      </c>
      <c r="AK712" s="22" t="str">
        <f>RiskRegister[[#This Row],[Residual Impact Level]]&amp;"-"&amp;RiskRegister[[#This Row],[Residual Likelihood Level]]</f>
        <v>-- Select Impact ----- Select Likelihood --</v>
      </c>
      <c r="AL712" s="22" t="str">
        <f t="shared" si="22"/>
        <v>Error</v>
      </c>
      <c r="AM712" s="22" t="str">
        <f>IF(RiskRegister[[#This Row],[Risk Status]]="Closed",RiskRegister[[#This Row],[Residual Impact Level]],RiskRegister[[#This Row],[Inherent Impact Level]])</f>
        <v>-- Select Impact --</v>
      </c>
      <c r="AN712" s="22" t="str">
        <f>IF(RiskRegister[[#This Row],[Risk Status]]="Closed",RiskRegister[[#This Row],[Residual Likelihood Level]],RiskRegister[[#This Row],[Inherent Likelihood Level]])</f>
        <v>-- Select Likelihood --</v>
      </c>
      <c r="AO712" s="22" t="str">
        <f>IF(RiskRegister[[#This Row],[Risk Status]]="Closed",RiskRegister[[#This Row],[Residual-I-L-Combo]],RiskRegister[[#This Row],[Inherent-I-L-Combo]])</f>
        <v>-- Select Impact ----- Select Likelihood --</v>
      </c>
      <c r="AP712" s="22" t="str">
        <f t="shared" si="23"/>
        <v>-- Error --</v>
      </c>
    </row>
    <row r="713" spans="1:42" s="18" customFormat="1" ht="64" x14ac:dyDescent="0.2">
      <c r="A713" s="18">
        <v>710</v>
      </c>
      <c r="G713" s="18" t="s">
        <v>87</v>
      </c>
      <c r="I713" s="18" t="s">
        <v>85</v>
      </c>
      <c r="L713" s="18" t="s">
        <v>112</v>
      </c>
      <c r="M713" s="19" t="str">
        <f>VLOOKUP(RiskRegister[[#This Row],[Inherent Impact Level]],'Rating factors'!$F$4:$G$9,2,FALSE)</f>
        <v>--- Error ---</v>
      </c>
      <c r="N713" s="18" t="s">
        <v>89</v>
      </c>
      <c r="O713" s="19" t="str">
        <f>VLOOKUP(RiskRegister[[#This Row],[Inherent Likelihood Level]],'Rating factors'!$F$16:$G$21,2,FALSE)</f>
        <v>--- Error ---</v>
      </c>
      <c r="P713" s="19" t="str">
        <f>IFERROR(VLOOKUP(RiskRegister[[#This Row],[Inherent Risk Rating]],'Rating factors'!$F$30:$G$44,2,FALSE),"-- Error --")</f>
        <v>-- Error --</v>
      </c>
      <c r="Q713" s="19" t="str">
        <f>IFERROR(RiskRegister[[#This Row],[Inherent Impact Rating]]*RiskRegister[[#This Row],[Inherent Likelihood Rating]],"-- Error --")</f>
        <v>-- Error --</v>
      </c>
      <c r="R713" s="18" t="s">
        <v>111</v>
      </c>
      <c r="T713" s="18" t="s">
        <v>112</v>
      </c>
      <c r="U713" s="19" t="str">
        <f>VLOOKUP(RiskRegister[[#This Row],[Residual Impact Level]],'Rating factors'!$F$4:$G$9,2,FALSE)</f>
        <v>--- Error ---</v>
      </c>
      <c r="V713" s="18" t="s">
        <v>89</v>
      </c>
      <c r="W713" s="19" t="str">
        <f>VLOOKUP(RiskRegister[[#This Row],[Residual Likelihood Level]],'Rating factors'!$F$16:$G$21,2,FALSE)</f>
        <v>--- Error ---</v>
      </c>
      <c r="X713" s="19" t="str">
        <f>IFERROR(VLOOKUP(RiskRegister[[#This Row],[Residual Risk Rating]],'Rating factors'!$F$30:$G$44,2,FALSE),"-- Error --")</f>
        <v>-- Error --</v>
      </c>
      <c r="Y713" s="19" t="str">
        <f>IFERROR(RiskRegister[[#This Row],[Residual Impact Rating]]*RiskRegister[[#This Row],[Residual Likelihood Rating]],"-- Error --")</f>
        <v>-- Error --</v>
      </c>
      <c r="Z713" s="18" t="s">
        <v>113</v>
      </c>
      <c r="AB713" s="61"/>
      <c r="AD713" s="22" t="str">
        <f ca="1">IF(ISBLANK(RiskRegister[[#This Row],[Risk Due Date]]), "Missing Risk Due Date", IF(RiskRegister[[#This Row],[Risk Due Date]] &lt; TODAY(), "Overdue", "Not Overdue"))</f>
        <v>Missing Risk Due Date</v>
      </c>
      <c r="AF713" s="22" t="str">
        <f>IF(ISBLANK(RiskRegister[[#This Row],[Risk Due Date]]), "Missing Risk Due Date", TEXT(RiskRegister[[#This Row],[Risk Due Date]], "YYYY-MM"))</f>
        <v>Missing Risk Due Date</v>
      </c>
      <c r="AG713" s="22" t="str">
        <f>IF(RiskRegister[[#This Row],[Created Date]]="","Created Date missing",(TEXT(RiskRegister[[#This Row],[Created Date]],"mmm") &amp; "-" &amp; YEAR(RiskRegister[[#This Row],[Created Date]])))</f>
        <v>Created Date missing</v>
      </c>
      <c r="AH713" s="79">
        <f>IF(RiskRegister[[#This Row],[Risk Status]]="Closed",RiskRegister[[#This Row],[Risk Close Date]],RiskRegister[[#This Row],[Risk Due Date]])</f>
        <v>0</v>
      </c>
      <c r="AI713" s="79">
        <f>IF(RiskRegister[[#This Row],[Risk-Change-Date]]=0,DATE(2030,1,1),RiskRegister[[#This Row],[Risk-Change-Date]])</f>
        <v>47484</v>
      </c>
      <c r="AJ713" s="22" t="str">
        <f>RiskRegister[[#This Row],[Inherent Impact Level]]&amp;"-"&amp;RiskRegister[[#This Row],[Inherent Likelihood Level]]</f>
        <v>-- Select Impact ----- Select Likelihood --</v>
      </c>
      <c r="AK713" s="22" t="str">
        <f>RiskRegister[[#This Row],[Residual Impact Level]]&amp;"-"&amp;RiskRegister[[#This Row],[Residual Likelihood Level]]</f>
        <v>-- Select Impact ----- Select Likelihood --</v>
      </c>
      <c r="AL713" s="22" t="str">
        <f t="shared" si="22"/>
        <v>Error</v>
      </c>
      <c r="AM713" s="22" t="str">
        <f>IF(RiskRegister[[#This Row],[Risk Status]]="Closed",RiskRegister[[#This Row],[Residual Impact Level]],RiskRegister[[#This Row],[Inherent Impact Level]])</f>
        <v>-- Select Impact --</v>
      </c>
      <c r="AN713" s="22" t="str">
        <f>IF(RiskRegister[[#This Row],[Risk Status]]="Closed",RiskRegister[[#This Row],[Residual Likelihood Level]],RiskRegister[[#This Row],[Inherent Likelihood Level]])</f>
        <v>-- Select Likelihood --</v>
      </c>
      <c r="AO713" s="22" t="str">
        <f>IF(RiskRegister[[#This Row],[Risk Status]]="Closed",RiskRegister[[#This Row],[Residual-I-L-Combo]],RiskRegister[[#This Row],[Inherent-I-L-Combo]])</f>
        <v>-- Select Impact ----- Select Likelihood --</v>
      </c>
      <c r="AP713" s="22" t="str">
        <f t="shared" si="23"/>
        <v>-- Error --</v>
      </c>
    </row>
    <row r="714" spans="1:42" s="18" customFormat="1" ht="64" x14ac:dyDescent="0.2">
      <c r="A714" s="18">
        <v>711</v>
      </c>
      <c r="G714" s="18" t="s">
        <v>87</v>
      </c>
      <c r="I714" s="18" t="s">
        <v>85</v>
      </c>
      <c r="L714" s="18" t="s">
        <v>112</v>
      </c>
      <c r="M714" s="19" t="str">
        <f>VLOOKUP(RiskRegister[[#This Row],[Inherent Impact Level]],'Rating factors'!$F$4:$G$9,2,FALSE)</f>
        <v>--- Error ---</v>
      </c>
      <c r="N714" s="18" t="s">
        <v>89</v>
      </c>
      <c r="O714" s="19" t="str">
        <f>VLOOKUP(RiskRegister[[#This Row],[Inherent Likelihood Level]],'Rating factors'!$F$16:$G$21,2,FALSE)</f>
        <v>--- Error ---</v>
      </c>
      <c r="P714" s="19" t="str">
        <f>IFERROR(VLOOKUP(RiskRegister[[#This Row],[Inherent Risk Rating]],'Rating factors'!$F$30:$G$44,2,FALSE),"-- Error --")</f>
        <v>-- Error --</v>
      </c>
      <c r="Q714" s="19" t="str">
        <f>IFERROR(RiskRegister[[#This Row],[Inherent Impact Rating]]*RiskRegister[[#This Row],[Inherent Likelihood Rating]],"-- Error --")</f>
        <v>-- Error --</v>
      </c>
      <c r="R714" s="18" t="s">
        <v>111</v>
      </c>
      <c r="T714" s="18" t="s">
        <v>112</v>
      </c>
      <c r="U714" s="19" t="str">
        <f>VLOOKUP(RiskRegister[[#This Row],[Residual Impact Level]],'Rating factors'!$F$4:$G$9,2,FALSE)</f>
        <v>--- Error ---</v>
      </c>
      <c r="V714" s="18" t="s">
        <v>89</v>
      </c>
      <c r="W714" s="19" t="str">
        <f>VLOOKUP(RiskRegister[[#This Row],[Residual Likelihood Level]],'Rating factors'!$F$16:$G$21,2,FALSE)</f>
        <v>--- Error ---</v>
      </c>
      <c r="X714" s="19" t="str">
        <f>IFERROR(VLOOKUP(RiskRegister[[#This Row],[Residual Risk Rating]],'Rating factors'!$F$30:$G$44,2,FALSE),"-- Error --")</f>
        <v>-- Error --</v>
      </c>
      <c r="Y714" s="19" t="str">
        <f>IFERROR(RiskRegister[[#This Row],[Residual Impact Rating]]*RiskRegister[[#This Row],[Residual Likelihood Rating]],"-- Error --")</f>
        <v>-- Error --</v>
      </c>
      <c r="Z714" s="18" t="s">
        <v>113</v>
      </c>
      <c r="AB714" s="61"/>
      <c r="AD714" s="22" t="str">
        <f ca="1">IF(ISBLANK(RiskRegister[[#This Row],[Risk Due Date]]), "Missing Risk Due Date", IF(RiskRegister[[#This Row],[Risk Due Date]] &lt; TODAY(), "Overdue", "Not Overdue"))</f>
        <v>Missing Risk Due Date</v>
      </c>
      <c r="AF714" s="22" t="str">
        <f>IF(ISBLANK(RiskRegister[[#This Row],[Risk Due Date]]), "Missing Risk Due Date", TEXT(RiskRegister[[#This Row],[Risk Due Date]], "YYYY-MM"))</f>
        <v>Missing Risk Due Date</v>
      </c>
      <c r="AG714" s="22" t="str">
        <f>IF(RiskRegister[[#This Row],[Created Date]]="","Created Date missing",(TEXT(RiskRegister[[#This Row],[Created Date]],"mmm") &amp; "-" &amp; YEAR(RiskRegister[[#This Row],[Created Date]])))</f>
        <v>Created Date missing</v>
      </c>
      <c r="AH714" s="79">
        <f>IF(RiskRegister[[#This Row],[Risk Status]]="Closed",RiskRegister[[#This Row],[Risk Close Date]],RiskRegister[[#This Row],[Risk Due Date]])</f>
        <v>0</v>
      </c>
      <c r="AI714" s="79">
        <f>IF(RiskRegister[[#This Row],[Risk-Change-Date]]=0,DATE(2030,1,1),RiskRegister[[#This Row],[Risk-Change-Date]])</f>
        <v>47484</v>
      </c>
      <c r="AJ714" s="22" t="str">
        <f>RiskRegister[[#This Row],[Inherent Impact Level]]&amp;"-"&amp;RiskRegister[[#This Row],[Inherent Likelihood Level]]</f>
        <v>-- Select Impact ----- Select Likelihood --</v>
      </c>
      <c r="AK714" s="22" t="str">
        <f>RiskRegister[[#This Row],[Residual Impact Level]]&amp;"-"&amp;RiskRegister[[#This Row],[Residual Likelihood Level]]</f>
        <v>-- Select Impact ----- Select Likelihood --</v>
      </c>
      <c r="AL714" s="22" t="str">
        <f t="shared" si="22"/>
        <v>Error</v>
      </c>
      <c r="AM714" s="22" t="str">
        <f>IF(RiskRegister[[#This Row],[Risk Status]]="Closed",RiskRegister[[#This Row],[Residual Impact Level]],RiskRegister[[#This Row],[Inherent Impact Level]])</f>
        <v>-- Select Impact --</v>
      </c>
      <c r="AN714" s="22" t="str">
        <f>IF(RiskRegister[[#This Row],[Risk Status]]="Closed",RiskRegister[[#This Row],[Residual Likelihood Level]],RiskRegister[[#This Row],[Inherent Likelihood Level]])</f>
        <v>-- Select Likelihood --</v>
      </c>
      <c r="AO714" s="22" t="str">
        <f>IF(RiskRegister[[#This Row],[Risk Status]]="Closed",RiskRegister[[#This Row],[Residual-I-L-Combo]],RiskRegister[[#This Row],[Inherent-I-L-Combo]])</f>
        <v>-- Select Impact ----- Select Likelihood --</v>
      </c>
      <c r="AP714" s="22" t="str">
        <f t="shared" si="23"/>
        <v>-- Error --</v>
      </c>
    </row>
    <row r="715" spans="1:42" s="18" customFormat="1" ht="64" x14ac:dyDescent="0.2">
      <c r="A715" s="18">
        <v>712</v>
      </c>
      <c r="G715" s="18" t="s">
        <v>87</v>
      </c>
      <c r="I715" s="18" t="s">
        <v>85</v>
      </c>
      <c r="L715" s="18" t="s">
        <v>112</v>
      </c>
      <c r="M715" s="19" t="str">
        <f>VLOOKUP(RiskRegister[[#This Row],[Inherent Impact Level]],'Rating factors'!$F$4:$G$9,2,FALSE)</f>
        <v>--- Error ---</v>
      </c>
      <c r="N715" s="18" t="s">
        <v>89</v>
      </c>
      <c r="O715" s="19" t="str">
        <f>VLOOKUP(RiskRegister[[#This Row],[Inherent Likelihood Level]],'Rating factors'!$F$16:$G$21,2,FALSE)</f>
        <v>--- Error ---</v>
      </c>
      <c r="P715" s="19" t="str">
        <f>IFERROR(VLOOKUP(RiskRegister[[#This Row],[Inherent Risk Rating]],'Rating factors'!$F$30:$G$44,2,FALSE),"-- Error --")</f>
        <v>-- Error --</v>
      </c>
      <c r="Q715" s="19" t="str">
        <f>IFERROR(RiskRegister[[#This Row],[Inherent Impact Rating]]*RiskRegister[[#This Row],[Inherent Likelihood Rating]],"-- Error --")</f>
        <v>-- Error --</v>
      </c>
      <c r="R715" s="18" t="s">
        <v>111</v>
      </c>
      <c r="T715" s="18" t="s">
        <v>112</v>
      </c>
      <c r="U715" s="19" t="str">
        <f>VLOOKUP(RiskRegister[[#This Row],[Residual Impact Level]],'Rating factors'!$F$4:$G$9,2,FALSE)</f>
        <v>--- Error ---</v>
      </c>
      <c r="V715" s="18" t="s">
        <v>89</v>
      </c>
      <c r="W715" s="19" t="str">
        <f>VLOOKUP(RiskRegister[[#This Row],[Residual Likelihood Level]],'Rating factors'!$F$16:$G$21,2,FALSE)</f>
        <v>--- Error ---</v>
      </c>
      <c r="X715" s="19" t="str">
        <f>IFERROR(VLOOKUP(RiskRegister[[#This Row],[Residual Risk Rating]],'Rating factors'!$F$30:$G$44,2,FALSE),"-- Error --")</f>
        <v>-- Error --</v>
      </c>
      <c r="Y715" s="19" t="str">
        <f>IFERROR(RiskRegister[[#This Row],[Residual Impact Rating]]*RiskRegister[[#This Row],[Residual Likelihood Rating]],"-- Error --")</f>
        <v>-- Error --</v>
      </c>
      <c r="Z715" s="18" t="s">
        <v>113</v>
      </c>
      <c r="AB715" s="61"/>
      <c r="AD715" s="22" t="str">
        <f ca="1">IF(ISBLANK(RiskRegister[[#This Row],[Risk Due Date]]), "Missing Risk Due Date", IF(RiskRegister[[#This Row],[Risk Due Date]] &lt; TODAY(), "Overdue", "Not Overdue"))</f>
        <v>Missing Risk Due Date</v>
      </c>
      <c r="AF715" s="22" t="str">
        <f>IF(ISBLANK(RiskRegister[[#This Row],[Risk Due Date]]), "Missing Risk Due Date", TEXT(RiskRegister[[#This Row],[Risk Due Date]], "YYYY-MM"))</f>
        <v>Missing Risk Due Date</v>
      </c>
      <c r="AG715" s="22" t="str">
        <f>IF(RiskRegister[[#This Row],[Created Date]]="","Created Date missing",(TEXT(RiskRegister[[#This Row],[Created Date]],"mmm") &amp; "-" &amp; YEAR(RiskRegister[[#This Row],[Created Date]])))</f>
        <v>Created Date missing</v>
      </c>
      <c r="AH715" s="79">
        <f>IF(RiskRegister[[#This Row],[Risk Status]]="Closed",RiskRegister[[#This Row],[Risk Close Date]],RiskRegister[[#This Row],[Risk Due Date]])</f>
        <v>0</v>
      </c>
      <c r="AI715" s="79">
        <f>IF(RiskRegister[[#This Row],[Risk-Change-Date]]=0,DATE(2030,1,1),RiskRegister[[#This Row],[Risk-Change-Date]])</f>
        <v>47484</v>
      </c>
      <c r="AJ715" s="22" t="str">
        <f>RiskRegister[[#This Row],[Inherent Impact Level]]&amp;"-"&amp;RiskRegister[[#This Row],[Inherent Likelihood Level]]</f>
        <v>-- Select Impact ----- Select Likelihood --</v>
      </c>
      <c r="AK715" s="22" t="str">
        <f>RiskRegister[[#This Row],[Residual Impact Level]]&amp;"-"&amp;RiskRegister[[#This Row],[Residual Likelihood Level]]</f>
        <v>-- Select Impact ----- Select Likelihood --</v>
      </c>
      <c r="AL715" s="22" t="str">
        <f t="shared" si="22"/>
        <v>Error</v>
      </c>
      <c r="AM715" s="22" t="str">
        <f>IF(RiskRegister[[#This Row],[Risk Status]]="Closed",RiskRegister[[#This Row],[Residual Impact Level]],RiskRegister[[#This Row],[Inherent Impact Level]])</f>
        <v>-- Select Impact --</v>
      </c>
      <c r="AN715" s="22" t="str">
        <f>IF(RiskRegister[[#This Row],[Risk Status]]="Closed",RiskRegister[[#This Row],[Residual Likelihood Level]],RiskRegister[[#This Row],[Inherent Likelihood Level]])</f>
        <v>-- Select Likelihood --</v>
      </c>
      <c r="AO715" s="22" t="str">
        <f>IF(RiskRegister[[#This Row],[Risk Status]]="Closed",RiskRegister[[#This Row],[Residual-I-L-Combo]],RiskRegister[[#This Row],[Inherent-I-L-Combo]])</f>
        <v>-- Select Impact ----- Select Likelihood --</v>
      </c>
      <c r="AP715" s="22" t="str">
        <f t="shared" si="23"/>
        <v>-- Error --</v>
      </c>
    </row>
    <row r="716" spans="1:42" s="18" customFormat="1" ht="64" x14ac:dyDescent="0.2">
      <c r="A716" s="18">
        <v>713</v>
      </c>
      <c r="G716" s="18" t="s">
        <v>87</v>
      </c>
      <c r="I716" s="18" t="s">
        <v>85</v>
      </c>
      <c r="L716" s="18" t="s">
        <v>112</v>
      </c>
      <c r="M716" s="19" t="str">
        <f>VLOOKUP(RiskRegister[[#This Row],[Inherent Impact Level]],'Rating factors'!$F$4:$G$9,2,FALSE)</f>
        <v>--- Error ---</v>
      </c>
      <c r="N716" s="18" t="s">
        <v>89</v>
      </c>
      <c r="O716" s="19" t="str">
        <f>VLOOKUP(RiskRegister[[#This Row],[Inherent Likelihood Level]],'Rating factors'!$F$16:$G$21,2,FALSE)</f>
        <v>--- Error ---</v>
      </c>
      <c r="P716" s="19" t="str">
        <f>IFERROR(VLOOKUP(RiskRegister[[#This Row],[Inherent Risk Rating]],'Rating factors'!$F$30:$G$44,2,FALSE),"-- Error --")</f>
        <v>-- Error --</v>
      </c>
      <c r="Q716" s="19" t="str">
        <f>IFERROR(RiskRegister[[#This Row],[Inherent Impact Rating]]*RiskRegister[[#This Row],[Inherent Likelihood Rating]],"-- Error --")</f>
        <v>-- Error --</v>
      </c>
      <c r="R716" s="18" t="s">
        <v>111</v>
      </c>
      <c r="T716" s="18" t="s">
        <v>112</v>
      </c>
      <c r="U716" s="19" t="str">
        <f>VLOOKUP(RiskRegister[[#This Row],[Residual Impact Level]],'Rating factors'!$F$4:$G$9,2,FALSE)</f>
        <v>--- Error ---</v>
      </c>
      <c r="V716" s="18" t="s">
        <v>89</v>
      </c>
      <c r="W716" s="19" t="str">
        <f>VLOOKUP(RiskRegister[[#This Row],[Residual Likelihood Level]],'Rating factors'!$F$16:$G$21,2,FALSE)</f>
        <v>--- Error ---</v>
      </c>
      <c r="X716" s="19" t="str">
        <f>IFERROR(VLOOKUP(RiskRegister[[#This Row],[Residual Risk Rating]],'Rating factors'!$F$30:$G$44,2,FALSE),"-- Error --")</f>
        <v>-- Error --</v>
      </c>
      <c r="Y716" s="19" t="str">
        <f>IFERROR(RiskRegister[[#This Row],[Residual Impact Rating]]*RiskRegister[[#This Row],[Residual Likelihood Rating]],"-- Error --")</f>
        <v>-- Error --</v>
      </c>
      <c r="Z716" s="18" t="s">
        <v>113</v>
      </c>
      <c r="AB716" s="61"/>
      <c r="AD716" s="22" t="str">
        <f ca="1">IF(ISBLANK(RiskRegister[[#This Row],[Risk Due Date]]), "Missing Risk Due Date", IF(RiskRegister[[#This Row],[Risk Due Date]] &lt; TODAY(), "Overdue", "Not Overdue"))</f>
        <v>Missing Risk Due Date</v>
      </c>
      <c r="AF716" s="22" t="str">
        <f>IF(ISBLANK(RiskRegister[[#This Row],[Risk Due Date]]), "Missing Risk Due Date", TEXT(RiskRegister[[#This Row],[Risk Due Date]], "YYYY-MM"))</f>
        <v>Missing Risk Due Date</v>
      </c>
      <c r="AG716" s="22" t="str">
        <f>IF(RiskRegister[[#This Row],[Created Date]]="","Created Date missing",(TEXT(RiskRegister[[#This Row],[Created Date]],"mmm") &amp; "-" &amp; YEAR(RiskRegister[[#This Row],[Created Date]])))</f>
        <v>Created Date missing</v>
      </c>
      <c r="AH716" s="79">
        <f>IF(RiskRegister[[#This Row],[Risk Status]]="Closed",RiskRegister[[#This Row],[Risk Close Date]],RiskRegister[[#This Row],[Risk Due Date]])</f>
        <v>0</v>
      </c>
      <c r="AI716" s="79">
        <f>IF(RiskRegister[[#This Row],[Risk-Change-Date]]=0,DATE(2030,1,1),RiskRegister[[#This Row],[Risk-Change-Date]])</f>
        <v>47484</v>
      </c>
      <c r="AJ716" s="22" t="str">
        <f>RiskRegister[[#This Row],[Inherent Impact Level]]&amp;"-"&amp;RiskRegister[[#This Row],[Inherent Likelihood Level]]</f>
        <v>-- Select Impact ----- Select Likelihood --</v>
      </c>
      <c r="AK716" s="22" t="str">
        <f>RiskRegister[[#This Row],[Residual Impact Level]]&amp;"-"&amp;RiskRegister[[#This Row],[Residual Likelihood Level]]</f>
        <v>-- Select Impact ----- Select Likelihood --</v>
      </c>
      <c r="AL716" s="22" t="str">
        <f t="shared" si="22"/>
        <v>Error</v>
      </c>
      <c r="AM716" s="22" t="str">
        <f>IF(RiskRegister[[#This Row],[Risk Status]]="Closed",RiskRegister[[#This Row],[Residual Impact Level]],RiskRegister[[#This Row],[Inherent Impact Level]])</f>
        <v>-- Select Impact --</v>
      </c>
      <c r="AN716" s="22" t="str">
        <f>IF(RiskRegister[[#This Row],[Risk Status]]="Closed",RiskRegister[[#This Row],[Residual Likelihood Level]],RiskRegister[[#This Row],[Inherent Likelihood Level]])</f>
        <v>-- Select Likelihood --</v>
      </c>
      <c r="AO716" s="22" t="str">
        <f>IF(RiskRegister[[#This Row],[Risk Status]]="Closed",RiskRegister[[#This Row],[Residual-I-L-Combo]],RiskRegister[[#This Row],[Inherent-I-L-Combo]])</f>
        <v>-- Select Impact ----- Select Likelihood --</v>
      </c>
      <c r="AP716" s="22" t="str">
        <f t="shared" si="23"/>
        <v>-- Error --</v>
      </c>
    </row>
    <row r="717" spans="1:42" s="18" customFormat="1" ht="64" x14ac:dyDescent="0.2">
      <c r="A717" s="18">
        <v>714</v>
      </c>
      <c r="G717" s="18" t="s">
        <v>87</v>
      </c>
      <c r="I717" s="18" t="s">
        <v>85</v>
      </c>
      <c r="L717" s="18" t="s">
        <v>112</v>
      </c>
      <c r="M717" s="19" t="str">
        <f>VLOOKUP(RiskRegister[[#This Row],[Inherent Impact Level]],'Rating factors'!$F$4:$G$9,2,FALSE)</f>
        <v>--- Error ---</v>
      </c>
      <c r="N717" s="18" t="s">
        <v>89</v>
      </c>
      <c r="O717" s="19" t="str">
        <f>VLOOKUP(RiskRegister[[#This Row],[Inherent Likelihood Level]],'Rating factors'!$F$16:$G$21,2,FALSE)</f>
        <v>--- Error ---</v>
      </c>
      <c r="P717" s="19" t="str">
        <f>IFERROR(VLOOKUP(RiskRegister[[#This Row],[Inherent Risk Rating]],'Rating factors'!$F$30:$G$44,2,FALSE),"-- Error --")</f>
        <v>-- Error --</v>
      </c>
      <c r="Q717" s="19" t="str">
        <f>IFERROR(RiskRegister[[#This Row],[Inherent Impact Rating]]*RiskRegister[[#This Row],[Inherent Likelihood Rating]],"-- Error --")</f>
        <v>-- Error --</v>
      </c>
      <c r="R717" s="18" t="s">
        <v>111</v>
      </c>
      <c r="T717" s="18" t="s">
        <v>112</v>
      </c>
      <c r="U717" s="19" t="str">
        <f>VLOOKUP(RiskRegister[[#This Row],[Residual Impact Level]],'Rating factors'!$F$4:$G$9,2,FALSE)</f>
        <v>--- Error ---</v>
      </c>
      <c r="V717" s="18" t="s">
        <v>89</v>
      </c>
      <c r="W717" s="19" t="str">
        <f>VLOOKUP(RiskRegister[[#This Row],[Residual Likelihood Level]],'Rating factors'!$F$16:$G$21,2,FALSE)</f>
        <v>--- Error ---</v>
      </c>
      <c r="X717" s="19" t="str">
        <f>IFERROR(VLOOKUP(RiskRegister[[#This Row],[Residual Risk Rating]],'Rating factors'!$F$30:$G$44,2,FALSE),"-- Error --")</f>
        <v>-- Error --</v>
      </c>
      <c r="Y717" s="19" t="str">
        <f>IFERROR(RiskRegister[[#This Row],[Residual Impact Rating]]*RiskRegister[[#This Row],[Residual Likelihood Rating]],"-- Error --")</f>
        <v>-- Error --</v>
      </c>
      <c r="Z717" s="18" t="s">
        <v>113</v>
      </c>
      <c r="AB717" s="61"/>
      <c r="AD717" s="22" t="str">
        <f ca="1">IF(ISBLANK(RiskRegister[[#This Row],[Risk Due Date]]), "Missing Risk Due Date", IF(RiskRegister[[#This Row],[Risk Due Date]] &lt; TODAY(), "Overdue", "Not Overdue"))</f>
        <v>Missing Risk Due Date</v>
      </c>
      <c r="AF717" s="22" t="str">
        <f>IF(ISBLANK(RiskRegister[[#This Row],[Risk Due Date]]), "Missing Risk Due Date", TEXT(RiskRegister[[#This Row],[Risk Due Date]], "YYYY-MM"))</f>
        <v>Missing Risk Due Date</v>
      </c>
      <c r="AG717" s="22" t="str">
        <f>IF(RiskRegister[[#This Row],[Created Date]]="","Created Date missing",(TEXT(RiskRegister[[#This Row],[Created Date]],"mmm") &amp; "-" &amp; YEAR(RiskRegister[[#This Row],[Created Date]])))</f>
        <v>Created Date missing</v>
      </c>
      <c r="AH717" s="79">
        <f>IF(RiskRegister[[#This Row],[Risk Status]]="Closed",RiskRegister[[#This Row],[Risk Close Date]],RiskRegister[[#This Row],[Risk Due Date]])</f>
        <v>0</v>
      </c>
      <c r="AI717" s="79">
        <f>IF(RiskRegister[[#This Row],[Risk-Change-Date]]=0,DATE(2030,1,1),RiskRegister[[#This Row],[Risk-Change-Date]])</f>
        <v>47484</v>
      </c>
      <c r="AJ717" s="22" t="str">
        <f>RiskRegister[[#This Row],[Inherent Impact Level]]&amp;"-"&amp;RiskRegister[[#This Row],[Inherent Likelihood Level]]</f>
        <v>-- Select Impact ----- Select Likelihood --</v>
      </c>
      <c r="AK717" s="22" t="str">
        <f>RiskRegister[[#This Row],[Residual Impact Level]]&amp;"-"&amp;RiskRegister[[#This Row],[Residual Likelihood Level]]</f>
        <v>-- Select Impact ----- Select Likelihood --</v>
      </c>
      <c r="AL717" s="22" t="str">
        <f t="shared" si="22"/>
        <v>Error</v>
      </c>
      <c r="AM717" s="22" t="str">
        <f>IF(RiskRegister[[#This Row],[Risk Status]]="Closed",RiskRegister[[#This Row],[Residual Impact Level]],RiskRegister[[#This Row],[Inherent Impact Level]])</f>
        <v>-- Select Impact --</v>
      </c>
      <c r="AN717" s="22" t="str">
        <f>IF(RiskRegister[[#This Row],[Risk Status]]="Closed",RiskRegister[[#This Row],[Residual Likelihood Level]],RiskRegister[[#This Row],[Inherent Likelihood Level]])</f>
        <v>-- Select Likelihood --</v>
      </c>
      <c r="AO717" s="22" t="str">
        <f>IF(RiskRegister[[#This Row],[Risk Status]]="Closed",RiskRegister[[#This Row],[Residual-I-L-Combo]],RiskRegister[[#This Row],[Inherent-I-L-Combo]])</f>
        <v>-- Select Impact ----- Select Likelihood --</v>
      </c>
      <c r="AP717" s="22" t="str">
        <f t="shared" si="23"/>
        <v>-- Error --</v>
      </c>
    </row>
    <row r="718" spans="1:42" s="18" customFormat="1" ht="64" x14ac:dyDescent="0.2">
      <c r="A718" s="18">
        <v>715</v>
      </c>
      <c r="G718" s="18" t="s">
        <v>87</v>
      </c>
      <c r="I718" s="18" t="s">
        <v>85</v>
      </c>
      <c r="L718" s="18" t="s">
        <v>112</v>
      </c>
      <c r="M718" s="19" t="str">
        <f>VLOOKUP(RiskRegister[[#This Row],[Inherent Impact Level]],'Rating factors'!$F$4:$G$9,2,FALSE)</f>
        <v>--- Error ---</v>
      </c>
      <c r="N718" s="18" t="s">
        <v>89</v>
      </c>
      <c r="O718" s="19" t="str">
        <f>VLOOKUP(RiskRegister[[#This Row],[Inherent Likelihood Level]],'Rating factors'!$F$16:$G$21,2,FALSE)</f>
        <v>--- Error ---</v>
      </c>
      <c r="P718" s="19" t="str">
        <f>IFERROR(VLOOKUP(RiskRegister[[#This Row],[Inherent Risk Rating]],'Rating factors'!$F$30:$G$44,2,FALSE),"-- Error --")</f>
        <v>-- Error --</v>
      </c>
      <c r="Q718" s="19" t="str">
        <f>IFERROR(RiskRegister[[#This Row],[Inherent Impact Rating]]*RiskRegister[[#This Row],[Inherent Likelihood Rating]],"-- Error --")</f>
        <v>-- Error --</v>
      </c>
      <c r="R718" s="18" t="s">
        <v>111</v>
      </c>
      <c r="T718" s="18" t="s">
        <v>112</v>
      </c>
      <c r="U718" s="19" t="str">
        <f>VLOOKUP(RiskRegister[[#This Row],[Residual Impact Level]],'Rating factors'!$F$4:$G$9,2,FALSE)</f>
        <v>--- Error ---</v>
      </c>
      <c r="V718" s="18" t="s">
        <v>89</v>
      </c>
      <c r="W718" s="19" t="str">
        <f>VLOOKUP(RiskRegister[[#This Row],[Residual Likelihood Level]],'Rating factors'!$F$16:$G$21,2,FALSE)</f>
        <v>--- Error ---</v>
      </c>
      <c r="X718" s="19" t="str">
        <f>IFERROR(VLOOKUP(RiskRegister[[#This Row],[Residual Risk Rating]],'Rating factors'!$F$30:$G$44,2,FALSE),"-- Error --")</f>
        <v>-- Error --</v>
      </c>
      <c r="Y718" s="19" t="str">
        <f>IFERROR(RiskRegister[[#This Row],[Residual Impact Rating]]*RiskRegister[[#This Row],[Residual Likelihood Rating]],"-- Error --")</f>
        <v>-- Error --</v>
      </c>
      <c r="Z718" s="18" t="s">
        <v>113</v>
      </c>
      <c r="AB718" s="61"/>
      <c r="AD718" s="22" t="str">
        <f ca="1">IF(ISBLANK(RiskRegister[[#This Row],[Risk Due Date]]), "Missing Risk Due Date", IF(RiskRegister[[#This Row],[Risk Due Date]] &lt; TODAY(), "Overdue", "Not Overdue"))</f>
        <v>Missing Risk Due Date</v>
      </c>
      <c r="AF718" s="22" t="str">
        <f>IF(ISBLANK(RiskRegister[[#This Row],[Risk Due Date]]), "Missing Risk Due Date", TEXT(RiskRegister[[#This Row],[Risk Due Date]], "YYYY-MM"))</f>
        <v>Missing Risk Due Date</v>
      </c>
      <c r="AG718" s="22" t="str">
        <f>IF(RiskRegister[[#This Row],[Created Date]]="","Created Date missing",(TEXT(RiskRegister[[#This Row],[Created Date]],"mmm") &amp; "-" &amp; YEAR(RiskRegister[[#This Row],[Created Date]])))</f>
        <v>Created Date missing</v>
      </c>
      <c r="AH718" s="79">
        <f>IF(RiskRegister[[#This Row],[Risk Status]]="Closed",RiskRegister[[#This Row],[Risk Close Date]],RiskRegister[[#This Row],[Risk Due Date]])</f>
        <v>0</v>
      </c>
      <c r="AI718" s="79">
        <f>IF(RiskRegister[[#This Row],[Risk-Change-Date]]=0,DATE(2030,1,1),RiskRegister[[#This Row],[Risk-Change-Date]])</f>
        <v>47484</v>
      </c>
      <c r="AJ718" s="22" t="str">
        <f>RiskRegister[[#This Row],[Inherent Impact Level]]&amp;"-"&amp;RiskRegister[[#This Row],[Inherent Likelihood Level]]</f>
        <v>-- Select Impact ----- Select Likelihood --</v>
      </c>
      <c r="AK718" s="22" t="str">
        <f>RiskRegister[[#This Row],[Residual Impact Level]]&amp;"-"&amp;RiskRegister[[#This Row],[Residual Likelihood Level]]</f>
        <v>-- Select Impact ----- Select Likelihood --</v>
      </c>
      <c r="AL718" s="22" t="str">
        <f t="shared" si="22"/>
        <v>Error</v>
      </c>
      <c r="AM718" s="22" t="str">
        <f>IF(RiskRegister[[#This Row],[Risk Status]]="Closed",RiskRegister[[#This Row],[Residual Impact Level]],RiskRegister[[#This Row],[Inherent Impact Level]])</f>
        <v>-- Select Impact --</v>
      </c>
      <c r="AN718" s="22" t="str">
        <f>IF(RiskRegister[[#This Row],[Risk Status]]="Closed",RiskRegister[[#This Row],[Residual Likelihood Level]],RiskRegister[[#This Row],[Inherent Likelihood Level]])</f>
        <v>-- Select Likelihood --</v>
      </c>
      <c r="AO718" s="22" t="str">
        <f>IF(RiskRegister[[#This Row],[Risk Status]]="Closed",RiskRegister[[#This Row],[Residual-I-L-Combo]],RiskRegister[[#This Row],[Inherent-I-L-Combo]])</f>
        <v>-- Select Impact ----- Select Likelihood --</v>
      </c>
      <c r="AP718" s="22" t="str">
        <f t="shared" si="23"/>
        <v>-- Error --</v>
      </c>
    </row>
    <row r="719" spans="1:42" s="18" customFormat="1" ht="64" x14ac:dyDescent="0.2">
      <c r="A719" s="18">
        <v>716</v>
      </c>
      <c r="G719" s="18" t="s">
        <v>87</v>
      </c>
      <c r="I719" s="18" t="s">
        <v>85</v>
      </c>
      <c r="L719" s="18" t="s">
        <v>112</v>
      </c>
      <c r="M719" s="19" t="str">
        <f>VLOOKUP(RiskRegister[[#This Row],[Inherent Impact Level]],'Rating factors'!$F$4:$G$9,2,FALSE)</f>
        <v>--- Error ---</v>
      </c>
      <c r="N719" s="18" t="s">
        <v>89</v>
      </c>
      <c r="O719" s="19" t="str">
        <f>VLOOKUP(RiskRegister[[#This Row],[Inherent Likelihood Level]],'Rating factors'!$F$16:$G$21,2,FALSE)</f>
        <v>--- Error ---</v>
      </c>
      <c r="P719" s="19" t="str">
        <f>IFERROR(VLOOKUP(RiskRegister[[#This Row],[Inherent Risk Rating]],'Rating factors'!$F$30:$G$44,2,FALSE),"-- Error --")</f>
        <v>-- Error --</v>
      </c>
      <c r="Q719" s="19" t="str">
        <f>IFERROR(RiskRegister[[#This Row],[Inherent Impact Rating]]*RiskRegister[[#This Row],[Inherent Likelihood Rating]],"-- Error --")</f>
        <v>-- Error --</v>
      </c>
      <c r="R719" s="18" t="s">
        <v>111</v>
      </c>
      <c r="T719" s="18" t="s">
        <v>112</v>
      </c>
      <c r="U719" s="19" t="str">
        <f>VLOOKUP(RiskRegister[[#This Row],[Residual Impact Level]],'Rating factors'!$F$4:$G$9,2,FALSE)</f>
        <v>--- Error ---</v>
      </c>
      <c r="V719" s="18" t="s">
        <v>89</v>
      </c>
      <c r="W719" s="19" t="str">
        <f>VLOOKUP(RiskRegister[[#This Row],[Residual Likelihood Level]],'Rating factors'!$F$16:$G$21,2,FALSE)</f>
        <v>--- Error ---</v>
      </c>
      <c r="X719" s="19" t="str">
        <f>IFERROR(VLOOKUP(RiskRegister[[#This Row],[Residual Risk Rating]],'Rating factors'!$F$30:$G$44,2,FALSE),"-- Error --")</f>
        <v>-- Error --</v>
      </c>
      <c r="Y719" s="19" t="str">
        <f>IFERROR(RiskRegister[[#This Row],[Residual Impact Rating]]*RiskRegister[[#This Row],[Residual Likelihood Rating]],"-- Error --")</f>
        <v>-- Error --</v>
      </c>
      <c r="Z719" s="18" t="s">
        <v>113</v>
      </c>
      <c r="AB719" s="61"/>
      <c r="AD719" s="22" t="str">
        <f ca="1">IF(ISBLANK(RiskRegister[[#This Row],[Risk Due Date]]), "Missing Risk Due Date", IF(RiskRegister[[#This Row],[Risk Due Date]] &lt; TODAY(), "Overdue", "Not Overdue"))</f>
        <v>Missing Risk Due Date</v>
      </c>
      <c r="AF719" s="22" t="str">
        <f>IF(ISBLANK(RiskRegister[[#This Row],[Risk Due Date]]), "Missing Risk Due Date", TEXT(RiskRegister[[#This Row],[Risk Due Date]], "YYYY-MM"))</f>
        <v>Missing Risk Due Date</v>
      </c>
      <c r="AG719" s="22" t="str">
        <f>IF(RiskRegister[[#This Row],[Created Date]]="","Created Date missing",(TEXT(RiskRegister[[#This Row],[Created Date]],"mmm") &amp; "-" &amp; YEAR(RiskRegister[[#This Row],[Created Date]])))</f>
        <v>Created Date missing</v>
      </c>
      <c r="AH719" s="79">
        <f>IF(RiskRegister[[#This Row],[Risk Status]]="Closed",RiskRegister[[#This Row],[Risk Close Date]],RiskRegister[[#This Row],[Risk Due Date]])</f>
        <v>0</v>
      </c>
      <c r="AI719" s="79">
        <f>IF(RiskRegister[[#This Row],[Risk-Change-Date]]=0,DATE(2030,1,1),RiskRegister[[#This Row],[Risk-Change-Date]])</f>
        <v>47484</v>
      </c>
      <c r="AJ719" s="22" t="str">
        <f>RiskRegister[[#This Row],[Inherent Impact Level]]&amp;"-"&amp;RiskRegister[[#This Row],[Inherent Likelihood Level]]</f>
        <v>-- Select Impact ----- Select Likelihood --</v>
      </c>
      <c r="AK719" s="22" t="str">
        <f>RiskRegister[[#This Row],[Residual Impact Level]]&amp;"-"&amp;RiskRegister[[#This Row],[Residual Likelihood Level]]</f>
        <v>-- Select Impact ----- Select Likelihood --</v>
      </c>
      <c r="AL719" s="22" t="str">
        <f t="shared" si="22"/>
        <v>Error</v>
      </c>
      <c r="AM719" s="22" t="str">
        <f>IF(RiskRegister[[#This Row],[Risk Status]]="Closed",RiskRegister[[#This Row],[Residual Impact Level]],RiskRegister[[#This Row],[Inherent Impact Level]])</f>
        <v>-- Select Impact --</v>
      </c>
      <c r="AN719" s="22" t="str">
        <f>IF(RiskRegister[[#This Row],[Risk Status]]="Closed",RiskRegister[[#This Row],[Residual Likelihood Level]],RiskRegister[[#This Row],[Inherent Likelihood Level]])</f>
        <v>-- Select Likelihood --</v>
      </c>
      <c r="AO719" s="22" t="str">
        <f>IF(RiskRegister[[#This Row],[Risk Status]]="Closed",RiskRegister[[#This Row],[Residual-I-L-Combo]],RiskRegister[[#This Row],[Inherent-I-L-Combo]])</f>
        <v>-- Select Impact ----- Select Likelihood --</v>
      </c>
      <c r="AP719" s="22" t="str">
        <f t="shared" si="23"/>
        <v>-- Error --</v>
      </c>
    </row>
    <row r="720" spans="1:42" s="18" customFormat="1" ht="64" x14ac:dyDescent="0.2">
      <c r="A720" s="18">
        <v>717</v>
      </c>
      <c r="G720" s="18" t="s">
        <v>87</v>
      </c>
      <c r="I720" s="18" t="s">
        <v>85</v>
      </c>
      <c r="L720" s="18" t="s">
        <v>112</v>
      </c>
      <c r="M720" s="19" t="str">
        <f>VLOOKUP(RiskRegister[[#This Row],[Inherent Impact Level]],'Rating factors'!$F$4:$G$9,2,FALSE)</f>
        <v>--- Error ---</v>
      </c>
      <c r="N720" s="18" t="s">
        <v>89</v>
      </c>
      <c r="O720" s="19" t="str">
        <f>VLOOKUP(RiskRegister[[#This Row],[Inherent Likelihood Level]],'Rating factors'!$F$16:$G$21,2,FALSE)</f>
        <v>--- Error ---</v>
      </c>
      <c r="P720" s="19" t="str">
        <f>IFERROR(VLOOKUP(RiskRegister[[#This Row],[Inherent Risk Rating]],'Rating factors'!$F$30:$G$44,2,FALSE),"-- Error --")</f>
        <v>-- Error --</v>
      </c>
      <c r="Q720" s="19" t="str">
        <f>IFERROR(RiskRegister[[#This Row],[Inherent Impact Rating]]*RiskRegister[[#This Row],[Inherent Likelihood Rating]],"-- Error --")</f>
        <v>-- Error --</v>
      </c>
      <c r="R720" s="18" t="s">
        <v>111</v>
      </c>
      <c r="T720" s="18" t="s">
        <v>112</v>
      </c>
      <c r="U720" s="19" t="str">
        <f>VLOOKUP(RiskRegister[[#This Row],[Residual Impact Level]],'Rating factors'!$F$4:$G$9,2,FALSE)</f>
        <v>--- Error ---</v>
      </c>
      <c r="V720" s="18" t="s">
        <v>89</v>
      </c>
      <c r="W720" s="19" t="str">
        <f>VLOOKUP(RiskRegister[[#This Row],[Residual Likelihood Level]],'Rating factors'!$F$16:$G$21,2,FALSE)</f>
        <v>--- Error ---</v>
      </c>
      <c r="X720" s="19" t="str">
        <f>IFERROR(VLOOKUP(RiskRegister[[#This Row],[Residual Risk Rating]],'Rating factors'!$F$30:$G$44,2,FALSE),"-- Error --")</f>
        <v>-- Error --</v>
      </c>
      <c r="Y720" s="19" t="str">
        <f>IFERROR(RiskRegister[[#This Row],[Residual Impact Rating]]*RiskRegister[[#This Row],[Residual Likelihood Rating]],"-- Error --")</f>
        <v>-- Error --</v>
      </c>
      <c r="Z720" s="18" t="s">
        <v>113</v>
      </c>
      <c r="AB720" s="61"/>
      <c r="AD720" s="22" t="str">
        <f ca="1">IF(ISBLANK(RiskRegister[[#This Row],[Risk Due Date]]), "Missing Risk Due Date", IF(RiskRegister[[#This Row],[Risk Due Date]] &lt; TODAY(), "Overdue", "Not Overdue"))</f>
        <v>Missing Risk Due Date</v>
      </c>
      <c r="AF720" s="22" t="str">
        <f>IF(ISBLANK(RiskRegister[[#This Row],[Risk Due Date]]), "Missing Risk Due Date", TEXT(RiskRegister[[#This Row],[Risk Due Date]], "YYYY-MM"))</f>
        <v>Missing Risk Due Date</v>
      </c>
      <c r="AG720" s="22" t="str">
        <f>IF(RiskRegister[[#This Row],[Created Date]]="","Created Date missing",(TEXT(RiskRegister[[#This Row],[Created Date]],"mmm") &amp; "-" &amp; YEAR(RiskRegister[[#This Row],[Created Date]])))</f>
        <v>Created Date missing</v>
      </c>
      <c r="AH720" s="79">
        <f>IF(RiskRegister[[#This Row],[Risk Status]]="Closed",RiskRegister[[#This Row],[Risk Close Date]],RiskRegister[[#This Row],[Risk Due Date]])</f>
        <v>0</v>
      </c>
      <c r="AI720" s="79">
        <f>IF(RiskRegister[[#This Row],[Risk-Change-Date]]=0,DATE(2030,1,1),RiskRegister[[#This Row],[Risk-Change-Date]])</f>
        <v>47484</v>
      </c>
      <c r="AJ720" s="22" t="str">
        <f>RiskRegister[[#This Row],[Inherent Impact Level]]&amp;"-"&amp;RiskRegister[[#This Row],[Inherent Likelihood Level]]</f>
        <v>-- Select Impact ----- Select Likelihood --</v>
      </c>
      <c r="AK720" s="22" t="str">
        <f>RiskRegister[[#This Row],[Residual Impact Level]]&amp;"-"&amp;RiskRegister[[#This Row],[Residual Likelihood Level]]</f>
        <v>-- Select Impact ----- Select Likelihood --</v>
      </c>
      <c r="AL720" s="22" t="str">
        <f t="shared" si="22"/>
        <v>Error</v>
      </c>
      <c r="AM720" s="22" t="str">
        <f>IF(RiskRegister[[#This Row],[Risk Status]]="Closed",RiskRegister[[#This Row],[Residual Impact Level]],RiskRegister[[#This Row],[Inherent Impact Level]])</f>
        <v>-- Select Impact --</v>
      </c>
      <c r="AN720" s="22" t="str">
        <f>IF(RiskRegister[[#This Row],[Risk Status]]="Closed",RiskRegister[[#This Row],[Residual Likelihood Level]],RiskRegister[[#This Row],[Inherent Likelihood Level]])</f>
        <v>-- Select Likelihood --</v>
      </c>
      <c r="AO720" s="22" t="str">
        <f>IF(RiskRegister[[#This Row],[Risk Status]]="Closed",RiskRegister[[#This Row],[Residual-I-L-Combo]],RiskRegister[[#This Row],[Inherent-I-L-Combo]])</f>
        <v>-- Select Impact ----- Select Likelihood --</v>
      </c>
      <c r="AP720" s="22" t="str">
        <f t="shared" si="23"/>
        <v>-- Error --</v>
      </c>
    </row>
    <row r="721" spans="1:42" s="18" customFormat="1" ht="64" x14ac:dyDescent="0.2">
      <c r="A721" s="18">
        <v>718</v>
      </c>
      <c r="G721" s="18" t="s">
        <v>87</v>
      </c>
      <c r="I721" s="18" t="s">
        <v>85</v>
      </c>
      <c r="L721" s="18" t="s">
        <v>112</v>
      </c>
      <c r="M721" s="19" t="str">
        <f>VLOOKUP(RiskRegister[[#This Row],[Inherent Impact Level]],'Rating factors'!$F$4:$G$9,2,FALSE)</f>
        <v>--- Error ---</v>
      </c>
      <c r="N721" s="18" t="s">
        <v>89</v>
      </c>
      <c r="O721" s="19" t="str">
        <f>VLOOKUP(RiskRegister[[#This Row],[Inherent Likelihood Level]],'Rating factors'!$F$16:$G$21,2,FALSE)</f>
        <v>--- Error ---</v>
      </c>
      <c r="P721" s="19" t="str">
        <f>IFERROR(VLOOKUP(RiskRegister[[#This Row],[Inherent Risk Rating]],'Rating factors'!$F$30:$G$44,2,FALSE),"-- Error --")</f>
        <v>-- Error --</v>
      </c>
      <c r="Q721" s="19" t="str">
        <f>IFERROR(RiskRegister[[#This Row],[Inherent Impact Rating]]*RiskRegister[[#This Row],[Inherent Likelihood Rating]],"-- Error --")</f>
        <v>-- Error --</v>
      </c>
      <c r="R721" s="18" t="s">
        <v>111</v>
      </c>
      <c r="T721" s="18" t="s">
        <v>112</v>
      </c>
      <c r="U721" s="19" t="str">
        <f>VLOOKUP(RiskRegister[[#This Row],[Residual Impact Level]],'Rating factors'!$F$4:$G$9,2,FALSE)</f>
        <v>--- Error ---</v>
      </c>
      <c r="V721" s="18" t="s">
        <v>89</v>
      </c>
      <c r="W721" s="19" t="str">
        <f>VLOOKUP(RiskRegister[[#This Row],[Residual Likelihood Level]],'Rating factors'!$F$16:$G$21,2,FALSE)</f>
        <v>--- Error ---</v>
      </c>
      <c r="X721" s="19" t="str">
        <f>IFERROR(VLOOKUP(RiskRegister[[#This Row],[Residual Risk Rating]],'Rating factors'!$F$30:$G$44,2,FALSE),"-- Error --")</f>
        <v>-- Error --</v>
      </c>
      <c r="Y721" s="19" t="str">
        <f>IFERROR(RiskRegister[[#This Row],[Residual Impact Rating]]*RiskRegister[[#This Row],[Residual Likelihood Rating]],"-- Error --")</f>
        <v>-- Error --</v>
      </c>
      <c r="Z721" s="18" t="s">
        <v>113</v>
      </c>
      <c r="AB721" s="61"/>
      <c r="AD721" s="22" t="str">
        <f ca="1">IF(ISBLANK(RiskRegister[[#This Row],[Risk Due Date]]), "Missing Risk Due Date", IF(RiskRegister[[#This Row],[Risk Due Date]] &lt; TODAY(), "Overdue", "Not Overdue"))</f>
        <v>Missing Risk Due Date</v>
      </c>
      <c r="AF721" s="22" t="str">
        <f>IF(ISBLANK(RiskRegister[[#This Row],[Risk Due Date]]), "Missing Risk Due Date", TEXT(RiskRegister[[#This Row],[Risk Due Date]], "YYYY-MM"))</f>
        <v>Missing Risk Due Date</v>
      </c>
      <c r="AG721" s="22" t="str">
        <f>IF(RiskRegister[[#This Row],[Created Date]]="","Created Date missing",(TEXT(RiskRegister[[#This Row],[Created Date]],"mmm") &amp; "-" &amp; YEAR(RiskRegister[[#This Row],[Created Date]])))</f>
        <v>Created Date missing</v>
      </c>
      <c r="AH721" s="79">
        <f>IF(RiskRegister[[#This Row],[Risk Status]]="Closed",RiskRegister[[#This Row],[Risk Close Date]],RiskRegister[[#This Row],[Risk Due Date]])</f>
        <v>0</v>
      </c>
      <c r="AI721" s="79">
        <f>IF(RiskRegister[[#This Row],[Risk-Change-Date]]=0,DATE(2030,1,1),RiskRegister[[#This Row],[Risk-Change-Date]])</f>
        <v>47484</v>
      </c>
      <c r="AJ721" s="22" t="str">
        <f>RiskRegister[[#This Row],[Inherent Impact Level]]&amp;"-"&amp;RiskRegister[[#This Row],[Inherent Likelihood Level]]</f>
        <v>-- Select Impact ----- Select Likelihood --</v>
      </c>
      <c r="AK721" s="22" t="str">
        <f>RiskRegister[[#This Row],[Residual Impact Level]]&amp;"-"&amp;RiskRegister[[#This Row],[Residual Likelihood Level]]</f>
        <v>-- Select Impact ----- Select Likelihood --</v>
      </c>
      <c r="AL721" s="22" t="str">
        <f t="shared" si="22"/>
        <v>Error</v>
      </c>
      <c r="AM721" s="22" t="str">
        <f>IF(RiskRegister[[#This Row],[Risk Status]]="Closed",RiskRegister[[#This Row],[Residual Impact Level]],RiskRegister[[#This Row],[Inherent Impact Level]])</f>
        <v>-- Select Impact --</v>
      </c>
      <c r="AN721" s="22" t="str">
        <f>IF(RiskRegister[[#This Row],[Risk Status]]="Closed",RiskRegister[[#This Row],[Residual Likelihood Level]],RiskRegister[[#This Row],[Inherent Likelihood Level]])</f>
        <v>-- Select Likelihood --</v>
      </c>
      <c r="AO721" s="22" t="str">
        <f>IF(RiskRegister[[#This Row],[Risk Status]]="Closed",RiskRegister[[#This Row],[Residual-I-L-Combo]],RiskRegister[[#This Row],[Inherent-I-L-Combo]])</f>
        <v>-- Select Impact ----- Select Likelihood --</v>
      </c>
      <c r="AP721" s="22" t="str">
        <f t="shared" si="23"/>
        <v>-- Error --</v>
      </c>
    </row>
    <row r="722" spans="1:42" s="18" customFormat="1" ht="64" x14ac:dyDescent="0.2">
      <c r="A722" s="18">
        <v>719</v>
      </c>
      <c r="G722" s="18" t="s">
        <v>87</v>
      </c>
      <c r="I722" s="18" t="s">
        <v>85</v>
      </c>
      <c r="L722" s="18" t="s">
        <v>112</v>
      </c>
      <c r="M722" s="19" t="str">
        <f>VLOOKUP(RiskRegister[[#This Row],[Inherent Impact Level]],'Rating factors'!$F$4:$G$9,2,FALSE)</f>
        <v>--- Error ---</v>
      </c>
      <c r="N722" s="18" t="s">
        <v>89</v>
      </c>
      <c r="O722" s="19" t="str">
        <f>VLOOKUP(RiskRegister[[#This Row],[Inherent Likelihood Level]],'Rating factors'!$F$16:$G$21,2,FALSE)</f>
        <v>--- Error ---</v>
      </c>
      <c r="P722" s="19" t="str">
        <f>IFERROR(VLOOKUP(RiskRegister[[#This Row],[Inherent Risk Rating]],'Rating factors'!$F$30:$G$44,2,FALSE),"-- Error --")</f>
        <v>-- Error --</v>
      </c>
      <c r="Q722" s="19" t="str">
        <f>IFERROR(RiskRegister[[#This Row],[Inherent Impact Rating]]*RiskRegister[[#This Row],[Inherent Likelihood Rating]],"-- Error --")</f>
        <v>-- Error --</v>
      </c>
      <c r="R722" s="18" t="s">
        <v>111</v>
      </c>
      <c r="T722" s="18" t="s">
        <v>112</v>
      </c>
      <c r="U722" s="19" t="str">
        <f>VLOOKUP(RiskRegister[[#This Row],[Residual Impact Level]],'Rating factors'!$F$4:$G$9,2,FALSE)</f>
        <v>--- Error ---</v>
      </c>
      <c r="V722" s="18" t="s">
        <v>89</v>
      </c>
      <c r="W722" s="19" t="str">
        <f>VLOOKUP(RiskRegister[[#This Row],[Residual Likelihood Level]],'Rating factors'!$F$16:$G$21,2,FALSE)</f>
        <v>--- Error ---</v>
      </c>
      <c r="X722" s="19" t="str">
        <f>IFERROR(VLOOKUP(RiskRegister[[#This Row],[Residual Risk Rating]],'Rating factors'!$F$30:$G$44,2,FALSE),"-- Error --")</f>
        <v>-- Error --</v>
      </c>
      <c r="Y722" s="19" t="str">
        <f>IFERROR(RiskRegister[[#This Row],[Residual Impact Rating]]*RiskRegister[[#This Row],[Residual Likelihood Rating]],"-- Error --")</f>
        <v>-- Error --</v>
      </c>
      <c r="Z722" s="18" t="s">
        <v>113</v>
      </c>
      <c r="AB722" s="61"/>
      <c r="AD722" s="22" t="str">
        <f ca="1">IF(ISBLANK(RiskRegister[[#This Row],[Risk Due Date]]), "Missing Risk Due Date", IF(RiskRegister[[#This Row],[Risk Due Date]] &lt; TODAY(), "Overdue", "Not Overdue"))</f>
        <v>Missing Risk Due Date</v>
      </c>
      <c r="AF722" s="22" t="str">
        <f>IF(ISBLANK(RiskRegister[[#This Row],[Risk Due Date]]), "Missing Risk Due Date", TEXT(RiskRegister[[#This Row],[Risk Due Date]], "YYYY-MM"))</f>
        <v>Missing Risk Due Date</v>
      </c>
      <c r="AG722" s="22" t="str">
        <f>IF(RiskRegister[[#This Row],[Created Date]]="","Created Date missing",(TEXT(RiskRegister[[#This Row],[Created Date]],"mmm") &amp; "-" &amp; YEAR(RiskRegister[[#This Row],[Created Date]])))</f>
        <v>Created Date missing</v>
      </c>
      <c r="AH722" s="79">
        <f>IF(RiskRegister[[#This Row],[Risk Status]]="Closed",RiskRegister[[#This Row],[Risk Close Date]],RiskRegister[[#This Row],[Risk Due Date]])</f>
        <v>0</v>
      </c>
      <c r="AI722" s="79">
        <f>IF(RiskRegister[[#This Row],[Risk-Change-Date]]=0,DATE(2030,1,1),RiskRegister[[#This Row],[Risk-Change-Date]])</f>
        <v>47484</v>
      </c>
      <c r="AJ722" s="22" t="str">
        <f>RiskRegister[[#This Row],[Inherent Impact Level]]&amp;"-"&amp;RiskRegister[[#This Row],[Inherent Likelihood Level]]</f>
        <v>-- Select Impact ----- Select Likelihood --</v>
      </c>
      <c r="AK722" s="22" t="str">
        <f>RiskRegister[[#This Row],[Residual Impact Level]]&amp;"-"&amp;RiskRegister[[#This Row],[Residual Likelihood Level]]</f>
        <v>-- Select Impact ----- Select Likelihood --</v>
      </c>
      <c r="AL722" s="22" t="str">
        <f t="shared" si="22"/>
        <v>Error</v>
      </c>
      <c r="AM722" s="22" t="str">
        <f>IF(RiskRegister[[#This Row],[Risk Status]]="Closed",RiskRegister[[#This Row],[Residual Impact Level]],RiskRegister[[#This Row],[Inherent Impact Level]])</f>
        <v>-- Select Impact --</v>
      </c>
      <c r="AN722" s="22" t="str">
        <f>IF(RiskRegister[[#This Row],[Risk Status]]="Closed",RiskRegister[[#This Row],[Residual Likelihood Level]],RiskRegister[[#This Row],[Inherent Likelihood Level]])</f>
        <v>-- Select Likelihood --</v>
      </c>
      <c r="AO722" s="22" t="str">
        <f>IF(RiskRegister[[#This Row],[Risk Status]]="Closed",RiskRegister[[#This Row],[Residual-I-L-Combo]],RiskRegister[[#This Row],[Inherent-I-L-Combo]])</f>
        <v>-- Select Impact ----- Select Likelihood --</v>
      </c>
      <c r="AP722" s="22" t="str">
        <f t="shared" si="23"/>
        <v>-- Error --</v>
      </c>
    </row>
    <row r="723" spans="1:42" s="18" customFormat="1" ht="64" x14ac:dyDescent="0.2">
      <c r="A723" s="18">
        <v>720</v>
      </c>
      <c r="G723" s="18" t="s">
        <v>87</v>
      </c>
      <c r="I723" s="18" t="s">
        <v>85</v>
      </c>
      <c r="L723" s="18" t="s">
        <v>112</v>
      </c>
      <c r="M723" s="19" t="str">
        <f>VLOOKUP(RiskRegister[[#This Row],[Inherent Impact Level]],'Rating factors'!$F$4:$G$9,2,FALSE)</f>
        <v>--- Error ---</v>
      </c>
      <c r="N723" s="18" t="s">
        <v>89</v>
      </c>
      <c r="O723" s="19" t="str">
        <f>VLOOKUP(RiskRegister[[#This Row],[Inherent Likelihood Level]],'Rating factors'!$F$16:$G$21,2,FALSE)</f>
        <v>--- Error ---</v>
      </c>
      <c r="P723" s="19" t="str">
        <f>IFERROR(VLOOKUP(RiskRegister[[#This Row],[Inherent Risk Rating]],'Rating factors'!$F$30:$G$44,2,FALSE),"-- Error --")</f>
        <v>-- Error --</v>
      </c>
      <c r="Q723" s="19" t="str">
        <f>IFERROR(RiskRegister[[#This Row],[Inherent Impact Rating]]*RiskRegister[[#This Row],[Inherent Likelihood Rating]],"-- Error --")</f>
        <v>-- Error --</v>
      </c>
      <c r="R723" s="18" t="s">
        <v>111</v>
      </c>
      <c r="T723" s="18" t="s">
        <v>112</v>
      </c>
      <c r="U723" s="19" t="str">
        <f>VLOOKUP(RiskRegister[[#This Row],[Residual Impact Level]],'Rating factors'!$F$4:$G$9,2,FALSE)</f>
        <v>--- Error ---</v>
      </c>
      <c r="V723" s="18" t="s">
        <v>89</v>
      </c>
      <c r="W723" s="19" t="str">
        <f>VLOOKUP(RiskRegister[[#This Row],[Residual Likelihood Level]],'Rating factors'!$F$16:$G$21,2,FALSE)</f>
        <v>--- Error ---</v>
      </c>
      <c r="X723" s="19" t="str">
        <f>IFERROR(VLOOKUP(RiskRegister[[#This Row],[Residual Risk Rating]],'Rating factors'!$F$30:$G$44,2,FALSE),"-- Error --")</f>
        <v>-- Error --</v>
      </c>
      <c r="Y723" s="19" t="str">
        <f>IFERROR(RiskRegister[[#This Row],[Residual Impact Rating]]*RiskRegister[[#This Row],[Residual Likelihood Rating]],"-- Error --")</f>
        <v>-- Error --</v>
      </c>
      <c r="Z723" s="18" t="s">
        <v>113</v>
      </c>
      <c r="AB723" s="61"/>
      <c r="AD723" s="22" t="str">
        <f ca="1">IF(ISBLANK(RiskRegister[[#This Row],[Risk Due Date]]), "Missing Risk Due Date", IF(RiskRegister[[#This Row],[Risk Due Date]] &lt; TODAY(), "Overdue", "Not Overdue"))</f>
        <v>Missing Risk Due Date</v>
      </c>
      <c r="AF723" s="22" t="str">
        <f>IF(ISBLANK(RiskRegister[[#This Row],[Risk Due Date]]), "Missing Risk Due Date", TEXT(RiskRegister[[#This Row],[Risk Due Date]], "YYYY-MM"))</f>
        <v>Missing Risk Due Date</v>
      </c>
      <c r="AG723" s="22" t="str">
        <f>IF(RiskRegister[[#This Row],[Created Date]]="","Created Date missing",(TEXT(RiskRegister[[#This Row],[Created Date]],"mmm") &amp; "-" &amp; YEAR(RiskRegister[[#This Row],[Created Date]])))</f>
        <v>Created Date missing</v>
      </c>
      <c r="AH723" s="79">
        <f>IF(RiskRegister[[#This Row],[Risk Status]]="Closed",RiskRegister[[#This Row],[Risk Close Date]],RiskRegister[[#This Row],[Risk Due Date]])</f>
        <v>0</v>
      </c>
      <c r="AI723" s="79">
        <f>IF(RiskRegister[[#This Row],[Risk-Change-Date]]=0,DATE(2030,1,1),RiskRegister[[#This Row],[Risk-Change-Date]])</f>
        <v>47484</v>
      </c>
      <c r="AJ723" s="22" t="str">
        <f>RiskRegister[[#This Row],[Inherent Impact Level]]&amp;"-"&amp;RiskRegister[[#This Row],[Inherent Likelihood Level]]</f>
        <v>-- Select Impact ----- Select Likelihood --</v>
      </c>
      <c r="AK723" s="22" t="str">
        <f>RiskRegister[[#This Row],[Residual Impact Level]]&amp;"-"&amp;RiskRegister[[#This Row],[Residual Likelihood Level]]</f>
        <v>-- Select Impact ----- Select Likelihood --</v>
      </c>
      <c r="AL723" s="22" t="str">
        <f t="shared" si="22"/>
        <v>Error</v>
      </c>
      <c r="AM723" s="22" t="str">
        <f>IF(RiskRegister[[#This Row],[Risk Status]]="Closed",RiskRegister[[#This Row],[Residual Impact Level]],RiskRegister[[#This Row],[Inherent Impact Level]])</f>
        <v>-- Select Impact --</v>
      </c>
      <c r="AN723" s="22" t="str">
        <f>IF(RiskRegister[[#This Row],[Risk Status]]="Closed",RiskRegister[[#This Row],[Residual Likelihood Level]],RiskRegister[[#This Row],[Inherent Likelihood Level]])</f>
        <v>-- Select Likelihood --</v>
      </c>
      <c r="AO723" s="22" t="str">
        <f>IF(RiskRegister[[#This Row],[Risk Status]]="Closed",RiskRegister[[#This Row],[Residual-I-L-Combo]],RiskRegister[[#This Row],[Inherent-I-L-Combo]])</f>
        <v>-- Select Impact ----- Select Likelihood --</v>
      </c>
      <c r="AP723" s="22" t="str">
        <f t="shared" si="23"/>
        <v>-- Error --</v>
      </c>
    </row>
    <row r="724" spans="1:42" s="18" customFormat="1" ht="64" x14ac:dyDescent="0.2">
      <c r="A724" s="18">
        <v>721</v>
      </c>
      <c r="G724" s="18" t="s">
        <v>87</v>
      </c>
      <c r="I724" s="18" t="s">
        <v>85</v>
      </c>
      <c r="L724" s="18" t="s">
        <v>112</v>
      </c>
      <c r="M724" s="19" t="str">
        <f>VLOOKUP(RiskRegister[[#This Row],[Inherent Impact Level]],'Rating factors'!$F$4:$G$9,2,FALSE)</f>
        <v>--- Error ---</v>
      </c>
      <c r="N724" s="18" t="s">
        <v>89</v>
      </c>
      <c r="O724" s="19" t="str">
        <f>VLOOKUP(RiskRegister[[#This Row],[Inherent Likelihood Level]],'Rating factors'!$F$16:$G$21,2,FALSE)</f>
        <v>--- Error ---</v>
      </c>
      <c r="P724" s="19" t="str">
        <f>IFERROR(VLOOKUP(RiskRegister[[#This Row],[Inherent Risk Rating]],'Rating factors'!$F$30:$G$44,2,FALSE),"-- Error --")</f>
        <v>-- Error --</v>
      </c>
      <c r="Q724" s="19" t="str">
        <f>IFERROR(RiskRegister[[#This Row],[Inherent Impact Rating]]*RiskRegister[[#This Row],[Inherent Likelihood Rating]],"-- Error --")</f>
        <v>-- Error --</v>
      </c>
      <c r="R724" s="18" t="s">
        <v>111</v>
      </c>
      <c r="T724" s="18" t="s">
        <v>112</v>
      </c>
      <c r="U724" s="19" t="str">
        <f>VLOOKUP(RiskRegister[[#This Row],[Residual Impact Level]],'Rating factors'!$F$4:$G$9,2,FALSE)</f>
        <v>--- Error ---</v>
      </c>
      <c r="V724" s="18" t="s">
        <v>89</v>
      </c>
      <c r="W724" s="19" t="str">
        <f>VLOOKUP(RiskRegister[[#This Row],[Residual Likelihood Level]],'Rating factors'!$F$16:$G$21,2,FALSE)</f>
        <v>--- Error ---</v>
      </c>
      <c r="X724" s="19" t="str">
        <f>IFERROR(VLOOKUP(RiskRegister[[#This Row],[Residual Risk Rating]],'Rating factors'!$F$30:$G$44,2,FALSE),"-- Error --")</f>
        <v>-- Error --</v>
      </c>
      <c r="Y724" s="19" t="str">
        <f>IFERROR(RiskRegister[[#This Row],[Residual Impact Rating]]*RiskRegister[[#This Row],[Residual Likelihood Rating]],"-- Error --")</f>
        <v>-- Error --</v>
      </c>
      <c r="Z724" s="18" t="s">
        <v>113</v>
      </c>
      <c r="AB724" s="61"/>
      <c r="AD724" s="22" t="str">
        <f ca="1">IF(ISBLANK(RiskRegister[[#This Row],[Risk Due Date]]), "Missing Risk Due Date", IF(RiskRegister[[#This Row],[Risk Due Date]] &lt; TODAY(), "Overdue", "Not Overdue"))</f>
        <v>Missing Risk Due Date</v>
      </c>
      <c r="AF724" s="22" t="str">
        <f>IF(ISBLANK(RiskRegister[[#This Row],[Risk Due Date]]), "Missing Risk Due Date", TEXT(RiskRegister[[#This Row],[Risk Due Date]], "YYYY-MM"))</f>
        <v>Missing Risk Due Date</v>
      </c>
      <c r="AG724" s="22" t="str">
        <f>IF(RiskRegister[[#This Row],[Created Date]]="","Created Date missing",(TEXT(RiskRegister[[#This Row],[Created Date]],"mmm") &amp; "-" &amp; YEAR(RiskRegister[[#This Row],[Created Date]])))</f>
        <v>Created Date missing</v>
      </c>
      <c r="AH724" s="79">
        <f>IF(RiskRegister[[#This Row],[Risk Status]]="Closed",RiskRegister[[#This Row],[Risk Close Date]],RiskRegister[[#This Row],[Risk Due Date]])</f>
        <v>0</v>
      </c>
      <c r="AI724" s="79">
        <f>IF(RiskRegister[[#This Row],[Risk-Change-Date]]=0,DATE(2030,1,1),RiskRegister[[#This Row],[Risk-Change-Date]])</f>
        <v>47484</v>
      </c>
      <c r="AJ724" s="22" t="str">
        <f>RiskRegister[[#This Row],[Inherent Impact Level]]&amp;"-"&amp;RiskRegister[[#This Row],[Inherent Likelihood Level]]</f>
        <v>-- Select Impact ----- Select Likelihood --</v>
      </c>
      <c r="AK724" s="22" t="str">
        <f>RiskRegister[[#This Row],[Residual Impact Level]]&amp;"-"&amp;RiskRegister[[#This Row],[Residual Likelihood Level]]</f>
        <v>-- Select Impact ----- Select Likelihood --</v>
      </c>
      <c r="AL724" s="22" t="str">
        <f t="shared" si="22"/>
        <v>Error</v>
      </c>
      <c r="AM724" s="22" t="str">
        <f>IF(RiskRegister[[#This Row],[Risk Status]]="Closed",RiskRegister[[#This Row],[Residual Impact Level]],RiskRegister[[#This Row],[Inherent Impact Level]])</f>
        <v>-- Select Impact --</v>
      </c>
      <c r="AN724" s="22" t="str">
        <f>IF(RiskRegister[[#This Row],[Risk Status]]="Closed",RiskRegister[[#This Row],[Residual Likelihood Level]],RiskRegister[[#This Row],[Inherent Likelihood Level]])</f>
        <v>-- Select Likelihood --</v>
      </c>
      <c r="AO724" s="22" t="str">
        <f>IF(RiskRegister[[#This Row],[Risk Status]]="Closed",RiskRegister[[#This Row],[Residual-I-L-Combo]],RiskRegister[[#This Row],[Inherent-I-L-Combo]])</f>
        <v>-- Select Impact ----- Select Likelihood --</v>
      </c>
      <c r="AP724" s="22" t="str">
        <f t="shared" si="23"/>
        <v>-- Error --</v>
      </c>
    </row>
    <row r="725" spans="1:42" s="18" customFormat="1" ht="64" x14ac:dyDescent="0.2">
      <c r="A725" s="18">
        <v>722</v>
      </c>
      <c r="G725" s="18" t="s">
        <v>87</v>
      </c>
      <c r="I725" s="18" t="s">
        <v>85</v>
      </c>
      <c r="L725" s="18" t="s">
        <v>112</v>
      </c>
      <c r="M725" s="19" t="str">
        <f>VLOOKUP(RiskRegister[[#This Row],[Inherent Impact Level]],'Rating factors'!$F$4:$G$9,2,FALSE)</f>
        <v>--- Error ---</v>
      </c>
      <c r="N725" s="18" t="s">
        <v>89</v>
      </c>
      <c r="O725" s="19" t="str">
        <f>VLOOKUP(RiskRegister[[#This Row],[Inherent Likelihood Level]],'Rating factors'!$F$16:$G$21,2,FALSE)</f>
        <v>--- Error ---</v>
      </c>
      <c r="P725" s="19" t="str">
        <f>IFERROR(VLOOKUP(RiskRegister[[#This Row],[Inherent Risk Rating]],'Rating factors'!$F$30:$G$44,2,FALSE),"-- Error --")</f>
        <v>-- Error --</v>
      </c>
      <c r="Q725" s="19" t="str">
        <f>IFERROR(RiskRegister[[#This Row],[Inherent Impact Rating]]*RiskRegister[[#This Row],[Inherent Likelihood Rating]],"-- Error --")</f>
        <v>-- Error --</v>
      </c>
      <c r="R725" s="18" t="s">
        <v>111</v>
      </c>
      <c r="T725" s="18" t="s">
        <v>112</v>
      </c>
      <c r="U725" s="19" t="str">
        <f>VLOOKUP(RiskRegister[[#This Row],[Residual Impact Level]],'Rating factors'!$F$4:$G$9,2,FALSE)</f>
        <v>--- Error ---</v>
      </c>
      <c r="V725" s="18" t="s">
        <v>89</v>
      </c>
      <c r="W725" s="19" t="str">
        <f>VLOOKUP(RiskRegister[[#This Row],[Residual Likelihood Level]],'Rating factors'!$F$16:$G$21,2,FALSE)</f>
        <v>--- Error ---</v>
      </c>
      <c r="X725" s="19" t="str">
        <f>IFERROR(VLOOKUP(RiskRegister[[#This Row],[Residual Risk Rating]],'Rating factors'!$F$30:$G$44,2,FALSE),"-- Error --")</f>
        <v>-- Error --</v>
      </c>
      <c r="Y725" s="19" t="str">
        <f>IFERROR(RiskRegister[[#This Row],[Residual Impact Rating]]*RiskRegister[[#This Row],[Residual Likelihood Rating]],"-- Error --")</f>
        <v>-- Error --</v>
      </c>
      <c r="Z725" s="18" t="s">
        <v>113</v>
      </c>
      <c r="AB725" s="61"/>
      <c r="AD725" s="22" t="str">
        <f ca="1">IF(ISBLANK(RiskRegister[[#This Row],[Risk Due Date]]), "Missing Risk Due Date", IF(RiskRegister[[#This Row],[Risk Due Date]] &lt; TODAY(), "Overdue", "Not Overdue"))</f>
        <v>Missing Risk Due Date</v>
      </c>
      <c r="AF725" s="22" t="str">
        <f>IF(ISBLANK(RiskRegister[[#This Row],[Risk Due Date]]), "Missing Risk Due Date", TEXT(RiskRegister[[#This Row],[Risk Due Date]], "YYYY-MM"))</f>
        <v>Missing Risk Due Date</v>
      </c>
      <c r="AG725" s="22" t="str">
        <f>IF(RiskRegister[[#This Row],[Created Date]]="","Created Date missing",(TEXT(RiskRegister[[#This Row],[Created Date]],"mmm") &amp; "-" &amp; YEAR(RiskRegister[[#This Row],[Created Date]])))</f>
        <v>Created Date missing</v>
      </c>
      <c r="AH725" s="79">
        <f>IF(RiskRegister[[#This Row],[Risk Status]]="Closed",RiskRegister[[#This Row],[Risk Close Date]],RiskRegister[[#This Row],[Risk Due Date]])</f>
        <v>0</v>
      </c>
      <c r="AI725" s="79">
        <f>IF(RiskRegister[[#This Row],[Risk-Change-Date]]=0,DATE(2030,1,1),RiskRegister[[#This Row],[Risk-Change-Date]])</f>
        <v>47484</v>
      </c>
      <c r="AJ725" s="22" t="str">
        <f>RiskRegister[[#This Row],[Inherent Impact Level]]&amp;"-"&amp;RiskRegister[[#This Row],[Inherent Likelihood Level]]</f>
        <v>-- Select Impact ----- Select Likelihood --</v>
      </c>
      <c r="AK725" s="22" t="str">
        <f>RiskRegister[[#This Row],[Residual Impact Level]]&amp;"-"&amp;RiskRegister[[#This Row],[Residual Likelihood Level]]</f>
        <v>-- Select Impact ----- Select Likelihood --</v>
      </c>
      <c r="AL725" s="22" t="str">
        <f t="shared" si="22"/>
        <v>Error</v>
      </c>
      <c r="AM725" s="22" t="str">
        <f>IF(RiskRegister[[#This Row],[Risk Status]]="Closed",RiskRegister[[#This Row],[Residual Impact Level]],RiskRegister[[#This Row],[Inherent Impact Level]])</f>
        <v>-- Select Impact --</v>
      </c>
      <c r="AN725" s="22" t="str">
        <f>IF(RiskRegister[[#This Row],[Risk Status]]="Closed",RiskRegister[[#This Row],[Residual Likelihood Level]],RiskRegister[[#This Row],[Inherent Likelihood Level]])</f>
        <v>-- Select Likelihood --</v>
      </c>
      <c r="AO725" s="22" t="str">
        <f>IF(RiskRegister[[#This Row],[Risk Status]]="Closed",RiskRegister[[#This Row],[Residual-I-L-Combo]],RiskRegister[[#This Row],[Inherent-I-L-Combo]])</f>
        <v>-- Select Impact ----- Select Likelihood --</v>
      </c>
      <c r="AP725" s="22" t="str">
        <f t="shared" si="23"/>
        <v>-- Error --</v>
      </c>
    </row>
    <row r="726" spans="1:42" s="18" customFormat="1" ht="64" x14ac:dyDescent="0.2">
      <c r="A726" s="18">
        <v>723</v>
      </c>
      <c r="G726" s="18" t="s">
        <v>87</v>
      </c>
      <c r="I726" s="18" t="s">
        <v>85</v>
      </c>
      <c r="L726" s="18" t="s">
        <v>112</v>
      </c>
      <c r="M726" s="19" t="str">
        <f>VLOOKUP(RiskRegister[[#This Row],[Inherent Impact Level]],'Rating factors'!$F$4:$G$9,2,FALSE)</f>
        <v>--- Error ---</v>
      </c>
      <c r="N726" s="18" t="s">
        <v>89</v>
      </c>
      <c r="O726" s="19" t="str">
        <f>VLOOKUP(RiskRegister[[#This Row],[Inherent Likelihood Level]],'Rating factors'!$F$16:$G$21,2,FALSE)</f>
        <v>--- Error ---</v>
      </c>
      <c r="P726" s="19" t="str">
        <f>IFERROR(VLOOKUP(RiskRegister[[#This Row],[Inherent Risk Rating]],'Rating factors'!$F$30:$G$44,2,FALSE),"-- Error --")</f>
        <v>-- Error --</v>
      </c>
      <c r="Q726" s="19" t="str">
        <f>IFERROR(RiskRegister[[#This Row],[Inherent Impact Rating]]*RiskRegister[[#This Row],[Inherent Likelihood Rating]],"-- Error --")</f>
        <v>-- Error --</v>
      </c>
      <c r="R726" s="18" t="s">
        <v>111</v>
      </c>
      <c r="T726" s="18" t="s">
        <v>112</v>
      </c>
      <c r="U726" s="19" t="str">
        <f>VLOOKUP(RiskRegister[[#This Row],[Residual Impact Level]],'Rating factors'!$F$4:$G$9,2,FALSE)</f>
        <v>--- Error ---</v>
      </c>
      <c r="V726" s="18" t="s">
        <v>89</v>
      </c>
      <c r="W726" s="19" t="str">
        <f>VLOOKUP(RiskRegister[[#This Row],[Residual Likelihood Level]],'Rating factors'!$F$16:$G$21,2,FALSE)</f>
        <v>--- Error ---</v>
      </c>
      <c r="X726" s="19" t="str">
        <f>IFERROR(VLOOKUP(RiskRegister[[#This Row],[Residual Risk Rating]],'Rating factors'!$F$30:$G$44,2,FALSE),"-- Error --")</f>
        <v>-- Error --</v>
      </c>
      <c r="Y726" s="19" t="str">
        <f>IFERROR(RiskRegister[[#This Row],[Residual Impact Rating]]*RiskRegister[[#This Row],[Residual Likelihood Rating]],"-- Error --")</f>
        <v>-- Error --</v>
      </c>
      <c r="Z726" s="18" t="s">
        <v>113</v>
      </c>
      <c r="AB726" s="61"/>
      <c r="AD726" s="22" t="str">
        <f ca="1">IF(ISBLANK(RiskRegister[[#This Row],[Risk Due Date]]), "Missing Risk Due Date", IF(RiskRegister[[#This Row],[Risk Due Date]] &lt; TODAY(), "Overdue", "Not Overdue"))</f>
        <v>Missing Risk Due Date</v>
      </c>
      <c r="AF726" s="22" t="str">
        <f>IF(ISBLANK(RiskRegister[[#This Row],[Risk Due Date]]), "Missing Risk Due Date", TEXT(RiskRegister[[#This Row],[Risk Due Date]], "YYYY-MM"))</f>
        <v>Missing Risk Due Date</v>
      </c>
      <c r="AG726" s="22" t="str">
        <f>IF(RiskRegister[[#This Row],[Created Date]]="","Created Date missing",(TEXT(RiskRegister[[#This Row],[Created Date]],"mmm") &amp; "-" &amp; YEAR(RiskRegister[[#This Row],[Created Date]])))</f>
        <v>Created Date missing</v>
      </c>
      <c r="AH726" s="79">
        <f>IF(RiskRegister[[#This Row],[Risk Status]]="Closed",RiskRegister[[#This Row],[Risk Close Date]],RiskRegister[[#This Row],[Risk Due Date]])</f>
        <v>0</v>
      </c>
      <c r="AI726" s="79">
        <f>IF(RiskRegister[[#This Row],[Risk-Change-Date]]=0,DATE(2030,1,1),RiskRegister[[#This Row],[Risk-Change-Date]])</f>
        <v>47484</v>
      </c>
      <c r="AJ726" s="22" t="str">
        <f>RiskRegister[[#This Row],[Inherent Impact Level]]&amp;"-"&amp;RiskRegister[[#This Row],[Inherent Likelihood Level]]</f>
        <v>-- Select Impact ----- Select Likelihood --</v>
      </c>
      <c r="AK726" s="22" t="str">
        <f>RiskRegister[[#This Row],[Residual Impact Level]]&amp;"-"&amp;RiskRegister[[#This Row],[Residual Likelihood Level]]</f>
        <v>-- Select Impact ----- Select Likelihood --</v>
      </c>
      <c r="AL726" s="22" t="str">
        <f t="shared" si="22"/>
        <v>Error</v>
      </c>
      <c r="AM726" s="22" t="str">
        <f>IF(RiskRegister[[#This Row],[Risk Status]]="Closed",RiskRegister[[#This Row],[Residual Impact Level]],RiskRegister[[#This Row],[Inherent Impact Level]])</f>
        <v>-- Select Impact --</v>
      </c>
      <c r="AN726" s="22" t="str">
        <f>IF(RiskRegister[[#This Row],[Risk Status]]="Closed",RiskRegister[[#This Row],[Residual Likelihood Level]],RiskRegister[[#This Row],[Inherent Likelihood Level]])</f>
        <v>-- Select Likelihood --</v>
      </c>
      <c r="AO726" s="22" t="str">
        <f>IF(RiskRegister[[#This Row],[Risk Status]]="Closed",RiskRegister[[#This Row],[Residual-I-L-Combo]],RiskRegister[[#This Row],[Inherent-I-L-Combo]])</f>
        <v>-- Select Impact ----- Select Likelihood --</v>
      </c>
      <c r="AP726" s="22" t="str">
        <f t="shared" si="23"/>
        <v>-- Error --</v>
      </c>
    </row>
    <row r="727" spans="1:42" s="18" customFormat="1" ht="64" x14ac:dyDescent="0.2">
      <c r="A727" s="18">
        <v>724</v>
      </c>
      <c r="G727" s="18" t="s">
        <v>87</v>
      </c>
      <c r="I727" s="18" t="s">
        <v>85</v>
      </c>
      <c r="L727" s="18" t="s">
        <v>112</v>
      </c>
      <c r="M727" s="19" t="str">
        <f>VLOOKUP(RiskRegister[[#This Row],[Inherent Impact Level]],'Rating factors'!$F$4:$G$9,2,FALSE)</f>
        <v>--- Error ---</v>
      </c>
      <c r="N727" s="18" t="s">
        <v>89</v>
      </c>
      <c r="O727" s="19" t="str">
        <f>VLOOKUP(RiskRegister[[#This Row],[Inherent Likelihood Level]],'Rating factors'!$F$16:$G$21,2,FALSE)</f>
        <v>--- Error ---</v>
      </c>
      <c r="P727" s="19" t="str">
        <f>IFERROR(VLOOKUP(RiskRegister[[#This Row],[Inherent Risk Rating]],'Rating factors'!$F$30:$G$44,2,FALSE),"-- Error --")</f>
        <v>-- Error --</v>
      </c>
      <c r="Q727" s="19" t="str">
        <f>IFERROR(RiskRegister[[#This Row],[Inherent Impact Rating]]*RiskRegister[[#This Row],[Inherent Likelihood Rating]],"-- Error --")</f>
        <v>-- Error --</v>
      </c>
      <c r="R727" s="18" t="s">
        <v>111</v>
      </c>
      <c r="T727" s="18" t="s">
        <v>112</v>
      </c>
      <c r="U727" s="19" t="str">
        <f>VLOOKUP(RiskRegister[[#This Row],[Residual Impact Level]],'Rating factors'!$F$4:$G$9,2,FALSE)</f>
        <v>--- Error ---</v>
      </c>
      <c r="V727" s="18" t="s">
        <v>89</v>
      </c>
      <c r="W727" s="19" t="str">
        <f>VLOOKUP(RiskRegister[[#This Row],[Residual Likelihood Level]],'Rating factors'!$F$16:$G$21,2,FALSE)</f>
        <v>--- Error ---</v>
      </c>
      <c r="X727" s="19" t="str">
        <f>IFERROR(VLOOKUP(RiskRegister[[#This Row],[Residual Risk Rating]],'Rating factors'!$F$30:$G$44,2,FALSE),"-- Error --")</f>
        <v>-- Error --</v>
      </c>
      <c r="Y727" s="19" t="str">
        <f>IFERROR(RiskRegister[[#This Row],[Residual Impact Rating]]*RiskRegister[[#This Row],[Residual Likelihood Rating]],"-- Error --")</f>
        <v>-- Error --</v>
      </c>
      <c r="Z727" s="18" t="s">
        <v>113</v>
      </c>
      <c r="AB727" s="61"/>
      <c r="AD727" s="22" t="str">
        <f ca="1">IF(ISBLANK(RiskRegister[[#This Row],[Risk Due Date]]), "Missing Risk Due Date", IF(RiskRegister[[#This Row],[Risk Due Date]] &lt; TODAY(), "Overdue", "Not Overdue"))</f>
        <v>Missing Risk Due Date</v>
      </c>
      <c r="AF727" s="22" t="str">
        <f>IF(ISBLANK(RiskRegister[[#This Row],[Risk Due Date]]), "Missing Risk Due Date", TEXT(RiskRegister[[#This Row],[Risk Due Date]], "YYYY-MM"))</f>
        <v>Missing Risk Due Date</v>
      </c>
      <c r="AG727" s="22" t="str">
        <f>IF(RiskRegister[[#This Row],[Created Date]]="","Created Date missing",(TEXT(RiskRegister[[#This Row],[Created Date]],"mmm") &amp; "-" &amp; YEAR(RiskRegister[[#This Row],[Created Date]])))</f>
        <v>Created Date missing</v>
      </c>
      <c r="AH727" s="79">
        <f>IF(RiskRegister[[#This Row],[Risk Status]]="Closed",RiskRegister[[#This Row],[Risk Close Date]],RiskRegister[[#This Row],[Risk Due Date]])</f>
        <v>0</v>
      </c>
      <c r="AI727" s="79">
        <f>IF(RiskRegister[[#This Row],[Risk-Change-Date]]=0,DATE(2030,1,1),RiskRegister[[#This Row],[Risk-Change-Date]])</f>
        <v>47484</v>
      </c>
      <c r="AJ727" s="22" t="str">
        <f>RiskRegister[[#This Row],[Inherent Impact Level]]&amp;"-"&amp;RiskRegister[[#This Row],[Inherent Likelihood Level]]</f>
        <v>-- Select Impact ----- Select Likelihood --</v>
      </c>
      <c r="AK727" s="22" t="str">
        <f>RiskRegister[[#This Row],[Residual Impact Level]]&amp;"-"&amp;RiskRegister[[#This Row],[Residual Likelihood Level]]</f>
        <v>-- Select Impact ----- Select Likelihood --</v>
      </c>
      <c r="AL727" s="22" t="str">
        <f t="shared" si="22"/>
        <v>Error</v>
      </c>
      <c r="AM727" s="22" t="str">
        <f>IF(RiskRegister[[#This Row],[Risk Status]]="Closed",RiskRegister[[#This Row],[Residual Impact Level]],RiskRegister[[#This Row],[Inherent Impact Level]])</f>
        <v>-- Select Impact --</v>
      </c>
      <c r="AN727" s="22" t="str">
        <f>IF(RiskRegister[[#This Row],[Risk Status]]="Closed",RiskRegister[[#This Row],[Residual Likelihood Level]],RiskRegister[[#This Row],[Inherent Likelihood Level]])</f>
        <v>-- Select Likelihood --</v>
      </c>
      <c r="AO727" s="22" t="str">
        <f>IF(RiskRegister[[#This Row],[Risk Status]]="Closed",RiskRegister[[#This Row],[Residual-I-L-Combo]],RiskRegister[[#This Row],[Inherent-I-L-Combo]])</f>
        <v>-- Select Impact ----- Select Likelihood --</v>
      </c>
      <c r="AP727" s="22" t="str">
        <f t="shared" si="23"/>
        <v>-- Error --</v>
      </c>
    </row>
    <row r="728" spans="1:42" s="18" customFormat="1" ht="64" x14ac:dyDescent="0.2">
      <c r="A728" s="18">
        <v>725</v>
      </c>
      <c r="G728" s="18" t="s">
        <v>87</v>
      </c>
      <c r="I728" s="18" t="s">
        <v>85</v>
      </c>
      <c r="L728" s="18" t="s">
        <v>112</v>
      </c>
      <c r="M728" s="19" t="str">
        <f>VLOOKUP(RiskRegister[[#This Row],[Inherent Impact Level]],'Rating factors'!$F$4:$G$9,2,FALSE)</f>
        <v>--- Error ---</v>
      </c>
      <c r="N728" s="18" t="s">
        <v>89</v>
      </c>
      <c r="O728" s="19" t="str">
        <f>VLOOKUP(RiskRegister[[#This Row],[Inherent Likelihood Level]],'Rating factors'!$F$16:$G$21,2,FALSE)</f>
        <v>--- Error ---</v>
      </c>
      <c r="P728" s="19" t="str">
        <f>IFERROR(VLOOKUP(RiskRegister[[#This Row],[Inherent Risk Rating]],'Rating factors'!$F$30:$G$44,2,FALSE),"-- Error --")</f>
        <v>-- Error --</v>
      </c>
      <c r="Q728" s="19" t="str">
        <f>IFERROR(RiskRegister[[#This Row],[Inherent Impact Rating]]*RiskRegister[[#This Row],[Inherent Likelihood Rating]],"-- Error --")</f>
        <v>-- Error --</v>
      </c>
      <c r="R728" s="18" t="s">
        <v>111</v>
      </c>
      <c r="T728" s="18" t="s">
        <v>112</v>
      </c>
      <c r="U728" s="19" t="str">
        <f>VLOOKUP(RiskRegister[[#This Row],[Residual Impact Level]],'Rating factors'!$F$4:$G$9,2,FALSE)</f>
        <v>--- Error ---</v>
      </c>
      <c r="V728" s="18" t="s">
        <v>89</v>
      </c>
      <c r="W728" s="19" t="str">
        <f>VLOOKUP(RiskRegister[[#This Row],[Residual Likelihood Level]],'Rating factors'!$F$16:$G$21,2,FALSE)</f>
        <v>--- Error ---</v>
      </c>
      <c r="X728" s="19" t="str">
        <f>IFERROR(VLOOKUP(RiskRegister[[#This Row],[Residual Risk Rating]],'Rating factors'!$F$30:$G$44,2,FALSE),"-- Error --")</f>
        <v>-- Error --</v>
      </c>
      <c r="Y728" s="19" t="str">
        <f>IFERROR(RiskRegister[[#This Row],[Residual Impact Rating]]*RiskRegister[[#This Row],[Residual Likelihood Rating]],"-- Error --")</f>
        <v>-- Error --</v>
      </c>
      <c r="Z728" s="18" t="s">
        <v>113</v>
      </c>
      <c r="AB728" s="61"/>
      <c r="AD728" s="22" t="str">
        <f ca="1">IF(ISBLANK(RiskRegister[[#This Row],[Risk Due Date]]), "Missing Risk Due Date", IF(RiskRegister[[#This Row],[Risk Due Date]] &lt; TODAY(), "Overdue", "Not Overdue"))</f>
        <v>Missing Risk Due Date</v>
      </c>
      <c r="AF728" s="22" t="str">
        <f>IF(ISBLANK(RiskRegister[[#This Row],[Risk Due Date]]), "Missing Risk Due Date", TEXT(RiskRegister[[#This Row],[Risk Due Date]], "YYYY-MM"))</f>
        <v>Missing Risk Due Date</v>
      </c>
      <c r="AG728" s="22" t="str">
        <f>IF(RiskRegister[[#This Row],[Created Date]]="","Created Date missing",(TEXT(RiskRegister[[#This Row],[Created Date]],"mmm") &amp; "-" &amp; YEAR(RiskRegister[[#This Row],[Created Date]])))</f>
        <v>Created Date missing</v>
      </c>
      <c r="AH728" s="79">
        <f>IF(RiskRegister[[#This Row],[Risk Status]]="Closed",RiskRegister[[#This Row],[Risk Close Date]],RiskRegister[[#This Row],[Risk Due Date]])</f>
        <v>0</v>
      </c>
      <c r="AI728" s="79">
        <f>IF(RiskRegister[[#This Row],[Risk-Change-Date]]=0,DATE(2030,1,1),RiskRegister[[#This Row],[Risk-Change-Date]])</f>
        <v>47484</v>
      </c>
      <c r="AJ728" s="22" t="str">
        <f>RiskRegister[[#This Row],[Inherent Impact Level]]&amp;"-"&amp;RiskRegister[[#This Row],[Inherent Likelihood Level]]</f>
        <v>-- Select Impact ----- Select Likelihood --</v>
      </c>
      <c r="AK728" s="22" t="str">
        <f>RiskRegister[[#This Row],[Residual Impact Level]]&amp;"-"&amp;RiskRegister[[#This Row],[Residual Likelihood Level]]</f>
        <v>-- Select Impact ----- Select Likelihood --</v>
      </c>
      <c r="AL728" s="22" t="str">
        <f t="shared" si="22"/>
        <v>Error</v>
      </c>
      <c r="AM728" s="22" t="str">
        <f>IF(RiskRegister[[#This Row],[Risk Status]]="Closed",RiskRegister[[#This Row],[Residual Impact Level]],RiskRegister[[#This Row],[Inherent Impact Level]])</f>
        <v>-- Select Impact --</v>
      </c>
      <c r="AN728" s="22" t="str">
        <f>IF(RiskRegister[[#This Row],[Risk Status]]="Closed",RiskRegister[[#This Row],[Residual Likelihood Level]],RiskRegister[[#This Row],[Inherent Likelihood Level]])</f>
        <v>-- Select Likelihood --</v>
      </c>
      <c r="AO728" s="22" t="str">
        <f>IF(RiskRegister[[#This Row],[Risk Status]]="Closed",RiskRegister[[#This Row],[Residual-I-L-Combo]],RiskRegister[[#This Row],[Inherent-I-L-Combo]])</f>
        <v>-- Select Impact ----- Select Likelihood --</v>
      </c>
      <c r="AP728" s="22" t="str">
        <f t="shared" si="23"/>
        <v>-- Error --</v>
      </c>
    </row>
    <row r="729" spans="1:42" s="18" customFormat="1" ht="64" x14ac:dyDescent="0.2">
      <c r="A729" s="18">
        <v>726</v>
      </c>
      <c r="G729" s="18" t="s">
        <v>87</v>
      </c>
      <c r="I729" s="18" t="s">
        <v>85</v>
      </c>
      <c r="L729" s="18" t="s">
        <v>112</v>
      </c>
      <c r="M729" s="19" t="str">
        <f>VLOOKUP(RiskRegister[[#This Row],[Inherent Impact Level]],'Rating factors'!$F$4:$G$9,2,FALSE)</f>
        <v>--- Error ---</v>
      </c>
      <c r="N729" s="18" t="s">
        <v>89</v>
      </c>
      <c r="O729" s="19" t="str">
        <f>VLOOKUP(RiskRegister[[#This Row],[Inherent Likelihood Level]],'Rating factors'!$F$16:$G$21,2,FALSE)</f>
        <v>--- Error ---</v>
      </c>
      <c r="P729" s="19" t="str">
        <f>IFERROR(VLOOKUP(RiskRegister[[#This Row],[Inherent Risk Rating]],'Rating factors'!$F$30:$G$44,2,FALSE),"-- Error --")</f>
        <v>-- Error --</v>
      </c>
      <c r="Q729" s="19" t="str">
        <f>IFERROR(RiskRegister[[#This Row],[Inherent Impact Rating]]*RiskRegister[[#This Row],[Inherent Likelihood Rating]],"-- Error --")</f>
        <v>-- Error --</v>
      </c>
      <c r="R729" s="18" t="s">
        <v>111</v>
      </c>
      <c r="T729" s="18" t="s">
        <v>112</v>
      </c>
      <c r="U729" s="19" t="str">
        <f>VLOOKUP(RiskRegister[[#This Row],[Residual Impact Level]],'Rating factors'!$F$4:$G$9,2,FALSE)</f>
        <v>--- Error ---</v>
      </c>
      <c r="V729" s="18" t="s">
        <v>89</v>
      </c>
      <c r="W729" s="19" t="str">
        <f>VLOOKUP(RiskRegister[[#This Row],[Residual Likelihood Level]],'Rating factors'!$F$16:$G$21,2,FALSE)</f>
        <v>--- Error ---</v>
      </c>
      <c r="X729" s="19" t="str">
        <f>IFERROR(VLOOKUP(RiskRegister[[#This Row],[Residual Risk Rating]],'Rating factors'!$F$30:$G$44,2,FALSE),"-- Error --")</f>
        <v>-- Error --</v>
      </c>
      <c r="Y729" s="19" t="str">
        <f>IFERROR(RiskRegister[[#This Row],[Residual Impact Rating]]*RiskRegister[[#This Row],[Residual Likelihood Rating]],"-- Error --")</f>
        <v>-- Error --</v>
      </c>
      <c r="Z729" s="18" t="s">
        <v>113</v>
      </c>
      <c r="AB729" s="61"/>
      <c r="AD729" s="22" t="str">
        <f ca="1">IF(ISBLANK(RiskRegister[[#This Row],[Risk Due Date]]), "Missing Risk Due Date", IF(RiskRegister[[#This Row],[Risk Due Date]] &lt; TODAY(), "Overdue", "Not Overdue"))</f>
        <v>Missing Risk Due Date</v>
      </c>
      <c r="AF729" s="22" t="str">
        <f>IF(ISBLANK(RiskRegister[[#This Row],[Risk Due Date]]), "Missing Risk Due Date", TEXT(RiskRegister[[#This Row],[Risk Due Date]], "YYYY-MM"))</f>
        <v>Missing Risk Due Date</v>
      </c>
      <c r="AG729" s="22" t="str">
        <f>IF(RiskRegister[[#This Row],[Created Date]]="","Created Date missing",(TEXT(RiskRegister[[#This Row],[Created Date]],"mmm") &amp; "-" &amp; YEAR(RiskRegister[[#This Row],[Created Date]])))</f>
        <v>Created Date missing</v>
      </c>
      <c r="AH729" s="79">
        <f>IF(RiskRegister[[#This Row],[Risk Status]]="Closed",RiskRegister[[#This Row],[Risk Close Date]],RiskRegister[[#This Row],[Risk Due Date]])</f>
        <v>0</v>
      </c>
      <c r="AI729" s="79">
        <f>IF(RiskRegister[[#This Row],[Risk-Change-Date]]=0,DATE(2030,1,1),RiskRegister[[#This Row],[Risk-Change-Date]])</f>
        <v>47484</v>
      </c>
      <c r="AJ729" s="22" t="str">
        <f>RiskRegister[[#This Row],[Inherent Impact Level]]&amp;"-"&amp;RiskRegister[[#This Row],[Inherent Likelihood Level]]</f>
        <v>-- Select Impact ----- Select Likelihood --</v>
      </c>
      <c r="AK729" s="22" t="str">
        <f>RiskRegister[[#This Row],[Residual Impact Level]]&amp;"-"&amp;RiskRegister[[#This Row],[Residual Likelihood Level]]</f>
        <v>-- Select Impact ----- Select Likelihood --</v>
      </c>
      <c r="AL729" s="22" t="str">
        <f t="shared" si="22"/>
        <v>Error</v>
      </c>
      <c r="AM729" s="22" t="str">
        <f>IF(RiskRegister[[#This Row],[Risk Status]]="Closed",RiskRegister[[#This Row],[Residual Impact Level]],RiskRegister[[#This Row],[Inherent Impact Level]])</f>
        <v>-- Select Impact --</v>
      </c>
      <c r="AN729" s="22" t="str">
        <f>IF(RiskRegister[[#This Row],[Risk Status]]="Closed",RiskRegister[[#This Row],[Residual Likelihood Level]],RiskRegister[[#This Row],[Inherent Likelihood Level]])</f>
        <v>-- Select Likelihood --</v>
      </c>
      <c r="AO729" s="22" t="str">
        <f>IF(RiskRegister[[#This Row],[Risk Status]]="Closed",RiskRegister[[#This Row],[Residual-I-L-Combo]],RiskRegister[[#This Row],[Inherent-I-L-Combo]])</f>
        <v>-- Select Impact ----- Select Likelihood --</v>
      </c>
      <c r="AP729" s="22" t="str">
        <f t="shared" si="23"/>
        <v>-- Error --</v>
      </c>
    </row>
    <row r="730" spans="1:42" s="18" customFormat="1" ht="64" x14ac:dyDescent="0.2">
      <c r="A730" s="18">
        <v>727</v>
      </c>
      <c r="G730" s="18" t="s">
        <v>87</v>
      </c>
      <c r="I730" s="18" t="s">
        <v>85</v>
      </c>
      <c r="L730" s="18" t="s">
        <v>112</v>
      </c>
      <c r="M730" s="19" t="str">
        <f>VLOOKUP(RiskRegister[[#This Row],[Inherent Impact Level]],'Rating factors'!$F$4:$G$9,2,FALSE)</f>
        <v>--- Error ---</v>
      </c>
      <c r="N730" s="18" t="s">
        <v>89</v>
      </c>
      <c r="O730" s="19" t="str">
        <f>VLOOKUP(RiskRegister[[#This Row],[Inherent Likelihood Level]],'Rating factors'!$F$16:$G$21,2,FALSE)</f>
        <v>--- Error ---</v>
      </c>
      <c r="P730" s="19" t="str">
        <f>IFERROR(VLOOKUP(RiskRegister[[#This Row],[Inherent Risk Rating]],'Rating factors'!$F$30:$G$44,2,FALSE),"-- Error --")</f>
        <v>-- Error --</v>
      </c>
      <c r="Q730" s="19" t="str">
        <f>IFERROR(RiskRegister[[#This Row],[Inherent Impact Rating]]*RiskRegister[[#This Row],[Inherent Likelihood Rating]],"-- Error --")</f>
        <v>-- Error --</v>
      </c>
      <c r="R730" s="18" t="s">
        <v>111</v>
      </c>
      <c r="T730" s="18" t="s">
        <v>112</v>
      </c>
      <c r="U730" s="19" t="str">
        <f>VLOOKUP(RiskRegister[[#This Row],[Residual Impact Level]],'Rating factors'!$F$4:$G$9,2,FALSE)</f>
        <v>--- Error ---</v>
      </c>
      <c r="V730" s="18" t="s">
        <v>89</v>
      </c>
      <c r="W730" s="19" t="str">
        <f>VLOOKUP(RiskRegister[[#This Row],[Residual Likelihood Level]],'Rating factors'!$F$16:$G$21,2,FALSE)</f>
        <v>--- Error ---</v>
      </c>
      <c r="X730" s="19" t="str">
        <f>IFERROR(VLOOKUP(RiskRegister[[#This Row],[Residual Risk Rating]],'Rating factors'!$F$30:$G$44,2,FALSE),"-- Error --")</f>
        <v>-- Error --</v>
      </c>
      <c r="Y730" s="19" t="str">
        <f>IFERROR(RiskRegister[[#This Row],[Residual Impact Rating]]*RiskRegister[[#This Row],[Residual Likelihood Rating]],"-- Error --")</f>
        <v>-- Error --</v>
      </c>
      <c r="Z730" s="18" t="s">
        <v>113</v>
      </c>
      <c r="AB730" s="61"/>
      <c r="AD730" s="22" t="str">
        <f ca="1">IF(ISBLANK(RiskRegister[[#This Row],[Risk Due Date]]), "Missing Risk Due Date", IF(RiskRegister[[#This Row],[Risk Due Date]] &lt; TODAY(), "Overdue", "Not Overdue"))</f>
        <v>Missing Risk Due Date</v>
      </c>
      <c r="AF730" s="22" t="str">
        <f>IF(ISBLANK(RiskRegister[[#This Row],[Risk Due Date]]), "Missing Risk Due Date", TEXT(RiskRegister[[#This Row],[Risk Due Date]], "YYYY-MM"))</f>
        <v>Missing Risk Due Date</v>
      </c>
      <c r="AG730" s="22" t="str">
        <f>IF(RiskRegister[[#This Row],[Created Date]]="","Created Date missing",(TEXT(RiskRegister[[#This Row],[Created Date]],"mmm") &amp; "-" &amp; YEAR(RiskRegister[[#This Row],[Created Date]])))</f>
        <v>Created Date missing</v>
      </c>
      <c r="AH730" s="79">
        <f>IF(RiskRegister[[#This Row],[Risk Status]]="Closed",RiskRegister[[#This Row],[Risk Close Date]],RiskRegister[[#This Row],[Risk Due Date]])</f>
        <v>0</v>
      </c>
      <c r="AI730" s="79">
        <f>IF(RiskRegister[[#This Row],[Risk-Change-Date]]=0,DATE(2030,1,1),RiskRegister[[#This Row],[Risk-Change-Date]])</f>
        <v>47484</v>
      </c>
      <c r="AJ730" s="22" t="str">
        <f>RiskRegister[[#This Row],[Inherent Impact Level]]&amp;"-"&amp;RiskRegister[[#This Row],[Inherent Likelihood Level]]</f>
        <v>-- Select Impact ----- Select Likelihood --</v>
      </c>
      <c r="AK730" s="22" t="str">
        <f>RiskRegister[[#This Row],[Residual Impact Level]]&amp;"-"&amp;RiskRegister[[#This Row],[Residual Likelihood Level]]</f>
        <v>-- Select Impact ----- Select Likelihood --</v>
      </c>
      <c r="AL730" s="22" t="str">
        <f t="shared" si="22"/>
        <v>Error</v>
      </c>
      <c r="AM730" s="22" t="str">
        <f>IF(RiskRegister[[#This Row],[Risk Status]]="Closed",RiskRegister[[#This Row],[Residual Impact Level]],RiskRegister[[#This Row],[Inherent Impact Level]])</f>
        <v>-- Select Impact --</v>
      </c>
      <c r="AN730" s="22" t="str">
        <f>IF(RiskRegister[[#This Row],[Risk Status]]="Closed",RiskRegister[[#This Row],[Residual Likelihood Level]],RiskRegister[[#This Row],[Inherent Likelihood Level]])</f>
        <v>-- Select Likelihood --</v>
      </c>
      <c r="AO730" s="22" t="str">
        <f>IF(RiskRegister[[#This Row],[Risk Status]]="Closed",RiskRegister[[#This Row],[Residual-I-L-Combo]],RiskRegister[[#This Row],[Inherent-I-L-Combo]])</f>
        <v>-- Select Impact ----- Select Likelihood --</v>
      </c>
      <c r="AP730" s="22" t="str">
        <f t="shared" si="23"/>
        <v>-- Error --</v>
      </c>
    </row>
    <row r="731" spans="1:42" s="18" customFormat="1" ht="64" x14ac:dyDescent="0.2">
      <c r="A731" s="18">
        <v>728</v>
      </c>
      <c r="G731" s="18" t="s">
        <v>87</v>
      </c>
      <c r="I731" s="18" t="s">
        <v>85</v>
      </c>
      <c r="L731" s="18" t="s">
        <v>112</v>
      </c>
      <c r="M731" s="19" t="str">
        <f>VLOOKUP(RiskRegister[[#This Row],[Inherent Impact Level]],'Rating factors'!$F$4:$G$9,2,FALSE)</f>
        <v>--- Error ---</v>
      </c>
      <c r="N731" s="18" t="s">
        <v>89</v>
      </c>
      <c r="O731" s="19" t="str">
        <f>VLOOKUP(RiskRegister[[#This Row],[Inherent Likelihood Level]],'Rating factors'!$F$16:$G$21,2,FALSE)</f>
        <v>--- Error ---</v>
      </c>
      <c r="P731" s="19" t="str">
        <f>IFERROR(VLOOKUP(RiskRegister[[#This Row],[Inherent Risk Rating]],'Rating factors'!$F$30:$G$44,2,FALSE),"-- Error --")</f>
        <v>-- Error --</v>
      </c>
      <c r="Q731" s="19" t="str">
        <f>IFERROR(RiskRegister[[#This Row],[Inherent Impact Rating]]*RiskRegister[[#This Row],[Inherent Likelihood Rating]],"-- Error --")</f>
        <v>-- Error --</v>
      </c>
      <c r="R731" s="18" t="s">
        <v>111</v>
      </c>
      <c r="T731" s="18" t="s">
        <v>112</v>
      </c>
      <c r="U731" s="19" t="str">
        <f>VLOOKUP(RiskRegister[[#This Row],[Residual Impact Level]],'Rating factors'!$F$4:$G$9,2,FALSE)</f>
        <v>--- Error ---</v>
      </c>
      <c r="V731" s="18" t="s">
        <v>89</v>
      </c>
      <c r="W731" s="19" t="str">
        <f>VLOOKUP(RiskRegister[[#This Row],[Residual Likelihood Level]],'Rating factors'!$F$16:$G$21,2,FALSE)</f>
        <v>--- Error ---</v>
      </c>
      <c r="X731" s="19" t="str">
        <f>IFERROR(VLOOKUP(RiskRegister[[#This Row],[Residual Risk Rating]],'Rating factors'!$F$30:$G$44,2,FALSE),"-- Error --")</f>
        <v>-- Error --</v>
      </c>
      <c r="Y731" s="19" t="str">
        <f>IFERROR(RiskRegister[[#This Row],[Residual Impact Rating]]*RiskRegister[[#This Row],[Residual Likelihood Rating]],"-- Error --")</f>
        <v>-- Error --</v>
      </c>
      <c r="Z731" s="18" t="s">
        <v>113</v>
      </c>
      <c r="AB731" s="61"/>
      <c r="AD731" s="22" t="str">
        <f ca="1">IF(ISBLANK(RiskRegister[[#This Row],[Risk Due Date]]), "Missing Risk Due Date", IF(RiskRegister[[#This Row],[Risk Due Date]] &lt; TODAY(), "Overdue", "Not Overdue"))</f>
        <v>Missing Risk Due Date</v>
      </c>
      <c r="AF731" s="22" t="str">
        <f>IF(ISBLANK(RiskRegister[[#This Row],[Risk Due Date]]), "Missing Risk Due Date", TEXT(RiskRegister[[#This Row],[Risk Due Date]], "YYYY-MM"))</f>
        <v>Missing Risk Due Date</v>
      </c>
      <c r="AG731" s="22" t="str">
        <f>IF(RiskRegister[[#This Row],[Created Date]]="","Created Date missing",(TEXT(RiskRegister[[#This Row],[Created Date]],"mmm") &amp; "-" &amp; YEAR(RiskRegister[[#This Row],[Created Date]])))</f>
        <v>Created Date missing</v>
      </c>
      <c r="AH731" s="79">
        <f>IF(RiskRegister[[#This Row],[Risk Status]]="Closed",RiskRegister[[#This Row],[Risk Close Date]],RiskRegister[[#This Row],[Risk Due Date]])</f>
        <v>0</v>
      </c>
      <c r="AI731" s="79">
        <f>IF(RiskRegister[[#This Row],[Risk-Change-Date]]=0,DATE(2030,1,1),RiskRegister[[#This Row],[Risk-Change-Date]])</f>
        <v>47484</v>
      </c>
      <c r="AJ731" s="22" t="str">
        <f>RiskRegister[[#This Row],[Inherent Impact Level]]&amp;"-"&amp;RiskRegister[[#This Row],[Inherent Likelihood Level]]</f>
        <v>-- Select Impact ----- Select Likelihood --</v>
      </c>
      <c r="AK731" s="22" t="str">
        <f>RiskRegister[[#This Row],[Residual Impact Level]]&amp;"-"&amp;RiskRegister[[#This Row],[Residual Likelihood Level]]</f>
        <v>-- Select Impact ----- Select Likelihood --</v>
      </c>
      <c r="AL731" s="22" t="str">
        <f t="shared" si="22"/>
        <v>Error</v>
      </c>
      <c r="AM731" s="22" t="str">
        <f>IF(RiskRegister[[#This Row],[Risk Status]]="Closed",RiskRegister[[#This Row],[Residual Impact Level]],RiskRegister[[#This Row],[Inherent Impact Level]])</f>
        <v>-- Select Impact --</v>
      </c>
      <c r="AN731" s="22" t="str">
        <f>IF(RiskRegister[[#This Row],[Risk Status]]="Closed",RiskRegister[[#This Row],[Residual Likelihood Level]],RiskRegister[[#This Row],[Inherent Likelihood Level]])</f>
        <v>-- Select Likelihood --</v>
      </c>
      <c r="AO731" s="22" t="str">
        <f>IF(RiskRegister[[#This Row],[Risk Status]]="Closed",RiskRegister[[#This Row],[Residual-I-L-Combo]],RiskRegister[[#This Row],[Inherent-I-L-Combo]])</f>
        <v>-- Select Impact ----- Select Likelihood --</v>
      </c>
      <c r="AP731" s="22" t="str">
        <f t="shared" si="23"/>
        <v>-- Error --</v>
      </c>
    </row>
    <row r="732" spans="1:42" s="18" customFormat="1" ht="64" x14ac:dyDescent="0.2">
      <c r="A732" s="18">
        <v>729</v>
      </c>
      <c r="G732" s="18" t="s">
        <v>87</v>
      </c>
      <c r="I732" s="18" t="s">
        <v>85</v>
      </c>
      <c r="L732" s="18" t="s">
        <v>112</v>
      </c>
      <c r="M732" s="19" t="str">
        <f>VLOOKUP(RiskRegister[[#This Row],[Inherent Impact Level]],'Rating factors'!$F$4:$G$9,2,FALSE)</f>
        <v>--- Error ---</v>
      </c>
      <c r="N732" s="18" t="s">
        <v>89</v>
      </c>
      <c r="O732" s="19" t="str">
        <f>VLOOKUP(RiskRegister[[#This Row],[Inherent Likelihood Level]],'Rating factors'!$F$16:$G$21,2,FALSE)</f>
        <v>--- Error ---</v>
      </c>
      <c r="P732" s="19" t="str">
        <f>IFERROR(VLOOKUP(RiskRegister[[#This Row],[Inherent Risk Rating]],'Rating factors'!$F$30:$G$44,2,FALSE),"-- Error --")</f>
        <v>-- Error --</v>
      </c>
      <c r="Q732" s="19" t="str">
        <f>IFERROR(RiskRegister[[#This Row],[Inherent Impact Rating]]*RiskRegister[[#This Row],[Inherent Likelihood Rating]],"-- Error --")</f>
        <v>-- Error --</v>
      </c>
      <c r="R732" s="18" t="s">
        <v>111</v>
      </c>
      <c r="T732" s="18" t="s">
        <v>112</v>
      </c>
      <c r="U732" s="19" t="str">
        <f>VLOOKUP(RiskRegister[[#This Row],[Residual Impact Level]],'Rating factors'!$F$4:$G$9,2,FALSE)</f>
        <v>--- Error ---</v>
      </c>
      <c r="V732" s="18" t="s">
        <v>89</v>
      </c>
      <c r="W732" s="19" t="str">
        <f>VLOOKUP(RiskRegister[[#This Row],[Residual Likelihood Level]],'Rating factors'!$F$16:$G$21,2,FALSE)</f>
        <v>--- Error ---</v>
      </c>
      <c r="X732" s="19" t="str">
        <f>IFERROR(VLOOKUP(RiskRegister[[#This Row],[Residual Risk Rating]],'Rating factors'!$F$30:$G$44,2,FALSE),"-- Error --")</f>
        <v>-- Error --</v>
      </c>
      <c r="Y732" s="19" t="str">
        <f>IFERROR(RiskRegister[[#This Row],[Residual Impact Rating]]*RiskRegister[[#This Row],[Residual Likelihood Rating]],"-- Error --")</f>
        <v>-- Error --</v>
      </c>
      <c r="Z732" s="18" t="s">
        <v>113</v>
      </c>
      <c r="AB732" s="61"/>
      <c r="AD732" s="22" t="str">
        <f ca="1">IF(ISBLANK(RiskRegister[[#This Row],[Risk Due Date]]), "Missing Risk Due Date", IF(RiskRegister[[#This Row],[Risk Due Date]] &lt; TODAY(), "Overdue", "Not Overdue"))</f>
        <v>Missing Risk Due Date</v>
      </c>
      <c r="AF732" s="22" t="str">
        <f>IF(ISBLANK(RiskRegister[[#This Row],[Risk Due Date]]), "Missing Risk Due Date", TEXT(RiskRegister[[#This Row],[Risk Due Date]], "YYYY-MM"))</f>
        <v>Missing Risk Due Date</v>
      </c>
      <c r="AG732" s="22" t="str">
        <f>IF(RiskRegister[[#This Row],[Created Date]]="","Created Date missing",(TEXT(RiskRegister[[#This Row],[Created Date]],"mmm") &amp; "-" &amp; YEAR(RiskRegister[[#This Row],[Created Date]])))</f>
        <v>Created Date missing</v>
      </c>
      <c r="AH732" s="79">
        <f>IF(RiskRegister[[#This Row],[Risk Status]]="Closed",RiskRegister[[#This Row],[Risk Close Date]],RiskRegister[[#This Row],[Risk Due Date]])</f>
        <v>0</v>
      </c>
      <c r="AI732" s="79">
        <f>IF(RiskRegister[[#This Row],[Risk-Change-Date]]=0,DATE(2030,1,1),RiskRegister[[#This Row],[Risk-Change-Date]])</f>
        <v>47484</v>
      </c>
      <c r="AJ732" s="22" t="str">
        <f>RiskRegister[[#This Row],[Inherent Impact Level]]&amp;"-"&amp;RiskRegister[[#This Row],[Inherent Likelihood Level]]</f>
        <v>-- Select Impact ----- Select Likelihood --</v>
      </c>
      <c r="AK732" s="22" t="str">
        <f>RiskRegister[[#This Row],[Residual Impact Level]]&amp;"-"&amp;RiskRegister[[#This Row],[Residual Likelihood Level]]</f>
        <v>-- Select Impact ----- Select Likelihood --</v>
      </c>
      <c r="AL732" s="22" t="str">
        <f t="shared" si="22"/>
        <v>Error</v>
      </c>
      <c r="AM732" s="22" t="str">
        <f>IF(RiskRegister[[#This Row],[Risk Status]]="Closed",RiskRegister[[#This Row],[Residual Impact Level]],RiskRegister[[#This Row],[Inherent Impact Level]])</f>
        <v>-- Select Impact --</v>
      </c>
      <c r="AN732" s="22" t="str">
        <f>IF(RiskRegister[[#This Row],[Risk Status]]="Closed",RiskRegister[[#This Row],[Residual Likelihood Level]],RiskRegister[[#This Row],[Inherent Likelihood Level]])</f>
        <v>-- Select Likelihood --</v>
      </c>
      <c r="AO732" s="22" t="str">
        <f>IF(RiskRegister[[#This Row],[Risk Status]]="Closed",RiskRegister[[#This Row],[Residual-I-L-Combo]],RiskRegister[[#This Row],[Inherent-I-L-Combo]])</f>
        <v>-- Select Impact ----- Select Likelihood --</v>
      </c>
      <c r="AP732" s="22" t="str">
        <f t="shared" si="23"/>
        <v>-- Error --</v>
      </c>
    </row>
    <row r="733" spans="1:42" s="18" customFormat="1" ht="64" x14ac:dyDescent="0.2">
      <c r="A733" s="18">
        <v>730</v>
      </c>
      <c r="G733" s="18" t="s">
        <v>87</v>
      </c>
      <c r="I733" s="18" t="s">
        <v>85</v>
      </c>
      <c r="L733" s="18" t="s">
        <v>112</v>
      </c>
      <c r="M733" s="19" t="str">
        <f>VLOOKUP(RiskRegister[[#This Row],[Inherent Impact Level]],'Rating factors'!$F$4:$G$9,2,FALSE)</f>
        <v>--- Error ---</v>
      </c>
      <c r="N733" s="18" t="s">
        <v>89</v>
      </c>
      <c r="O733" s="19" t="str">
        <f>VLOOKUP(RiskRegister[[#This Row],[Inherent Likelihood Level]],'Rating factors'!$F$16:$G$21,2,FALSE)</f>
        <v>--- Error ---</v>
      </c>
      <c r="P733" s="19" t="str">
        <f>IFERROR(VLOOKUP(RiskRegister[[#This Row],[Inherent Risk Rating]],'Rating factors'!$F$30:$G$44,2,FALSE),"-- Error --")</f>
        <v>-- Error --</v>
      </c>
      <c r="Q733" s="19" t="str">
        <f>IFERROR(RiskRegister[[#This Row],[Inherent Impact Rating]]*RiskRegister[[#This Row],[Inherent Likelihood Rating]],"-- Error --")</f>
        <v>-- Error --</v>
      </c>
      <c r="R733" s="18" t="s">
        <v>111</v>
      </c>
      <c r="T733" s="18" t="s">
        <v>112</v>
      </c>
      <c r="U733" s="19" t="str">
        <f>VLOOKUP(RiskRegister[[#This Row],[Residual Impact Level]],'Rating factors'!$F$4:$G$9,2,FALSE)</f>
        <v>--- Error ---</v>
      </c>
      <c r="V733" s="18" t="s">
        <v>89</v>
      </c>
      <c r="W733" s="19" t="str">
        <f>VLOOKUP(RiskRegister[[#This Row],[Residual Likelihood Level]],'Rating factors'!$F$16:$G$21,2,FALSE)</f>
        <v>--- Error ---</v>
      </c>
      <c r="X733" s="19" t="str">
        <f>IFERROR(VLOOKUP(RiskRegister[[#This Row],[Residual Risk Rating]],'Rating factors'!$F$30:$G$44,2,FALSE),"-- Error --")</f>
        <v>-- Error --</v>
      </c>
      <c r="Y733" s="19" t="str">
        <f>IFERROR(RiskRegister[[#This Row],[Residual Impact Rating]]*RiskRegister[[#This Row],[Residual Likelihood Rating]],"-- Error --")</f>
        <v>-- Error --</v>
      </c>
      <c r="Z733" s="18" t="s">
        <v>113</v>
      </c>
      <c r="AB733" s="61"/>
      <c r="AD733" s="22" t="str">
        <f ca="1">IF(ISBLANK(RiskRegister[[#This Row],[Risk Due Date]]), "Missing Risk Due Date", IF(RiskRegister[[#This Row],[Risk Due Date]] &lt; TODAY(), "Overdue", "Not Overdue"))</f>
        <v>Missing Risk Due Date</v>
      </c>
      <c r="AF733" s="22" t="str">
        <f>IF(ISBLANK(RiskRegister[[#This Row],[Risk Due Date]]), "Missing Risk Due Date", TEXT(RiskRegister[[#This Row],[Risk Due Date]], "YYYY-MM"))</f>
        <v>Missing Risk Due Date</v>
      </c>
      <c r="AG733" s="22" t="str">
        <f>IF(RiskRegister[[#This Row],[Created Date]]="","Created Date missing",(TEXT(RiskRegister[[#This Row],[Created Date]],"mmm") &amp; "-" &amp; YEAR(RiskRegister[[#This Row],[Created Date]])))</f>
        <v>Created Date missing</v>
      </c>
      <c r="AH733" s="79">
        <f>IF(RiskRegister[[#This Row],[Risk Status]]="Closed",RiskRegister[[#This Row],[Risk Close Date]],RiskRegister[[#This Row],[Risk Due Date]])</f>
        <v>0</v>
      </c>
      <c r="AI733" s="79">
        <f>IF(RiskRegister[[#This Row],[Risk-Change-Date]]=0,DATE(2030,1,1),RiskRegister[[#This Row],[Risk-Change-Date]])</f>
        <v>47484</v>
      </c>
      <c r="AJ733" s="22" t="str">
        <f>RiskRegister[[#This Row],[Inherent Impact Level]]&amp;"-"&amp;RiskRegister[[#This Row],[Inherent Likelihood Level]]</f>
        <v>-- Select Impact ----- Select Likelihood --</v>
      </c>
      <c r="AK733" s="22" t="str">
        <f>RiskRegister[[#This Row],[Residual Impact Level]]&amp;"-"&amp;RiskRegister[[#This Row],[Residual Likelihood Level]]</f>
        <v>-- Select Impact ----- Select Likelihood --</v>
      </c>
      <c r="AL733" s="22" t="str">
        <f t="shared" si="22"/>
        <v>Error</v>
      </c>
      <c r="AM733" s="22" t="str">
        <f>IF(RiskRegister[[#This Row],[Risk Status]]="Closed",RiskRegister[[#This Row],[Residual Impact Level]],RiskRegister[[#This Row],[Inherent Impact Level]])</f>
        <v>-- Select Impact --</v>
      </c>
      <c r="AN733" s="22" t="str">
        <f>IF(RiskRegister[[#This Row],[Risk Status]]="Closed",RiskRegister[[#This Row],[Residual Likelihood Level]],RiskRegister[[#This Row],[Inherent Likelihood Level]])</f>
        <v>-- Select Likelihood --</v>
      </c>
      <c r="AO733" s="22" t="str">
        <f>IF(RiskRegister[[#This Row],[Risk Status]]="Closed",RiskRegister[[#This Row],[Residual-I-L-Combo]],RiskRegister[[#This Row],[Inherent-I-L-Combo]])</f>
        <v>-- Select Impact ----- Select Likelihood --</v>
      </c>
      <c r="AP733" s="22" t="str">
        <f t="shared" si="23"/>
        <v>-- Error --</v>
      </c>
    </row>
    <row r="734" spans="1:42" s="18" customFormat="1" ht="64" x14ac:dyDescent="0.2">
      <c r="A734" s="18">
        <v>731</v>
      </c>
      <c r="G734" s="18" t="s">
        <v>87</v>
      </c>
      <c r="I734" s="18" t="s">
        <v>85</v>
      </c>
      <c r="L734" s="18" t="s">
        <v>112</v>
      </c>
      <c r="M734" s="19" t="str">
        <f>VLOOKUP(RiskRegister[[#This Row],[Inherent Impact Level]],'Rating factors'!$F$4:$G$9,2,FALSE)</f>
        <v>--- Error ---</v>
      </c>
      <c r="N734" s="18" t="s">
        <v>89</v>
      </c>
      <c r="O734" s="19" t="str">
        <f>VLOOKUP(RiskRegister[[#This Row],[Inherent Likelihood Level]],'Rating factors'!$F$16:$G$21,2,FALSE)</f>
        <v>--- Error ---</v>
      </c>
      <c r="P734" s="19" t="str">
        <f>IFERROR(VLOOKUP(RiskRegister[[#This Row],[Inherent Risk Rating]],'Rating factors'!$F$30:$G$44,2,FALSE),"-- Error --")</f>
        <v>-- Error --</v>
      </c>
      <c r="Q734" s="19" t="str">
        <f>IFERROR(RiskRegister[[#This Row],[Inherent Impact Rating]]*RiskRegister[[#This Row],[Inherent Likelihood Rating]],"-- Error --")</f>
        <v>-- Error --</v>
      </c>
      <c r="R734" s="18" t="s">
        <v>111</v>
      </c>
      <c r="T734" s="18" t="s">
        <v>112</v>
      </c>
      <c r="U734" s="19" t="str">
        <f>VLOOKUP(RiskRegister[[#This Row],[Residual Impact Level]],'Rating factors'!$F$4:$G$9,2,FALSE)</f>
        <v>--- Error ---</v>
      </c>
      <c r="V734" s="18" t="s">
        <v>89</v>
      </c>
      <c r="W734" s="19" t="str">
        <f>VLOOKUP(RiskRegister[[#This Row],[Residual Likelihood Level]],'Rating factors'!$F$16:$G$21,2,FALSE)</f>
        <v>--- Error ---</v>
      </c>
      <c r="X734" s="19" t="str">
        <f>IFERROR(VLOOKUP(RiskRegister[[#This Row],[Residual Risk Rating]],'Rating factors'!$F$30:$G$44,2,FALSE),"-- Error --")</f>
        <v>-- Error --</v>
      </c>
      <c r="Y734" s="19" t="str">
        <f>IFERROR(RiskRegister[[#This Row],[Residual Impact Rating]]*RiskRegister[[#This Row],[Residual Likelihood Rating]],"-- Error --")</f>
        <v>-- Error --</v>
      </c>
      <c r="Z734" s="18" t="s">
        <v>113</v>
      </c>
      <c r="AB734" s="61"/>
      <c r="AD734" s="22" t="str">
        <f ca="1">IF(ISBLANK(RiskRegister[[#This Row],[Risk Due Date]]), "Missing Risk Due Date", IF(RiskRegister[[#This Row],[Risk Due Date]] &lt; TODAY(), "Overdue", "Not Overdue"))</f>
        <v>Missing Risk Due Date</v>
      </c>
      <c r="AF734" s="22" t="str">
        <f>IF(ISBLANK(RiskRegister[[#This Row],[Risk Due Date]]), "Missing Risk Due Date", TEXT(RiskRegister[[#This Row],[Risk Due Date]], "YYYY-MM"))</f>
        <v>Missing Risk Due Date</v>
      </c>
      <c r="AG734" s="22" t="str">
        <f>IF(RiskRegister[[#This Row],[Created Date]]="","Created Date missing",(TEXT(RiskRegister[[#This Row],[Created Date]],"mmm") &amp; "-" &amp; YEAR(RiskRegister[[#This Row],[Created Date]])))</f>
        <v>Created Date missing</v>
      </c>
      <c r="AH734" s="79">
        <f>IF(RiskRegister[[#This Row],[Risk Status]]="Closed",RiskRegister[[#This Row],[Risk Close Date]],RiskRegister[[#This Row],[Risk Due Date]])</f>
        <v>0</v>
      </c>
      <c r="AI734" s="79">
        <f>IF(RiskRegister[[#This Row],[Risk-Change-Date]]=0,DATE(2030,1,1),RiskRegister[[#This Row],[Risk-Change-Date]])</f>
        <v>47484</v>
      </c>
      <c r="AJ734" s="22" t="str">
        <f>RiskRegister[[#This Row],[Inherent Impact Level]]&amp;"-"&amp;RiskRegister[[#This Row],[Inherent Likelihood Level]]</f>
        <v>-- Select Impact ----- Select Likelihood --</v>
      </c>
      <c r="AK734" s="22" t="str">
        <f>RiskRegister[[#This Row],[Residual Impact Level]]&amp;"-"&amp;RiskRegister[[#This Row],[Residual Likelihood Level]]</f>
        <v>-- Select Impact ----- Select Likelihood --</v>
      </c>
      <c r="AL734" s="22" t="str">
        <f t="shared" si="22"/>
        <v>Error</v>
      </c>
      <c r="AM734" s="22" t="str">
        <f>IF(RiskRegister[[#This Row],[Risk Status]]="Closed",RiskRegister[[#This Row],[Residual Impact Level]],RiskRegister[[#This Row],[Inherent Impact Level]])</f>
        <v>-- Select Impact --</v>
      </c>
      <c r="AN734" s="22" t="str">
        <f>IF(RiskRegister[[#This Row],[Risk Status]]="Closed",RiskRegister[[#This Row],[Residual Likelihood Level]],RiskRegister[[#This Row],[Inherent Likelihood Level]])</f>
        <v>-- Select Likelihood --</v>
      </c>
      <c r="AO734" s="22" t="str">
        <f>IF(RiskRegister[[#This Row],[Risk Status]]="Closed",RiskRegister[[#This Row],[Residual-I-L-Combo]],RiskRegister[[#This Row],[Inherent-I-L-Combo]])</f>
        <v>-- Select Impact ----- Select Likelihood --</v>
      </c>
      <c r="AP734" s="22" t="str">
        <f t="shared" si="23"/>
        <v>-- Error --</v>
      </c>
    </row>
    <row r="735" spans="1:42" s="18" customFormat="1" ht="64" x14ac:dyDescent="0.2">
      <c r="A735" s="18">
        <v>732</v>
      </c>
      <c r="G735" s="18" t="s">
        <v>87</v>
      </c>
      <c r="I735" s="18" t="s">
        <v>85</v>
      </c>
      <c r="L735" s="18" t="s">
        <v>112</v>
      </c>
      <c r="M735" s="19" t="str">
        <f>VLOOKUP(RiskRegister[[#This Row],[Inherent Impact Level]],'Rating factors'!$F$4:$G$9,2,FALSE)</f>
        <v>--- Error ---</v>
      </c>
      <c r="N735" s="18" t="s">
        <v>89</v>
      </c>
      <c r="O735" s="19" t="str">
        <f>VLOOKUP(RiskRegister[[#This Row],[Inherent Likelihood Level]],'Rating factors'!$F$16:$G$21,2,FALSE)</f>
        <v>--- Error ---</v>
      </c>
      <c r="P735" s="19" t="str">
        <f>IFERROR(VLOOKUP(RiskRegister[[#This Row],[Inherent Risk Rating]],'Rating factors'!$F$30:$G$44,2,FALSE),"-- Error --")</f>
        <v>-- Error --</v>
      </c>
      <c r="Q735" s="19" t="str">
        <f>IFERROR(RiskRegister[[#This Row],[Inherent Impact Rating]]*RiskRegister[[#This Row],[Inherent Likelihood Rating]],"-- Error --")</f>
        <v>-- Error --</v>
      </c>
      <c r="R735" s="18" t="s">
        <v>111</v>
      </c>
      <c r="T735" s="18" t="s">
        <v>112</v>
      </c>
      <c r="U735" s="19" t="str">
        <f>VLOOKUP(RiskRegister[[#This Row],[Residual Impact Level]],'Rating factors'!$F$4:$G$9,2,FALSE)</f>
        <v>--- Error ---</v>
      </c>
      <c r="V735" s="18" t="s">
        <v>89</v>
      </c>
      <c r="W735" s="19" t="str">
        <f>VLOOKUP(RiskRegister[[#This Row],[Residual Likelihood Level]],'Rating factors'!$F$16:$G$21,2,FALSE)</f>
        <v>--- Error ---</v>
      </c>
      <c r="X735" s="19" t="str">
        <f>IFERROR(VLOOKUP(RiskRegister[[#This Row],[Residual Risk Rating]],'Rating factors'!$F$30:$G$44,2,FALSE),"-- Error --")</f>
        <v>-- Error --</v>
      </c>
      <c r="Y735" s="19" t="str">
        <f>IFERROR(RiskRegister[[#This Row],[Residual Impact Rating]]*RiskRegister[[#This Row],[Residual Likelihood Rating]],"-- Error --")</f>
        <v>-- Error --</v>
      </c>
      <c r="Z735" s="18" t="s">
        <v>113</v>
      </c>
      <c r="AB735" s="61"/>
      <c r="AD735" s="22" t="str">
        <f ca="1">IF(ISBLANK(RiskRegister[[#This Row],[Risk Due Date]]), "Missing Risk Due Date", IF(RiskRegister[[#This Row],[Risk Due Date]] &lt; TODAY(), "Overdue", "Not Overdue"))</f>
        <v>Missing Risk Due Date</v>
      </c>
      <c r="AF735" s="22" t="str">
        <f>IF(ISBLANK(RiskRegister[[#This Row],[Risk Due Date]]), "Missing Risk Due Date", TEXT(RiskRegister[[#This Row],[Risk Due Date]], "YYYY-MM"))</f>
        <v>Missing Risk Due Date</v>
      </c>
      <c r="AG735" s="22" t="str">
        <f>IF(RiskRegister[[#This Row],[Created Date]]="","Created Date missing",(TEXT(RiskRegister[[#This Row],[Created Date]],"mmm") &amp; "-" &amp; YEAR(RiskRegister[[#This Row],[Created Date]])))</f>
        <v>Created Date missing</v>
      </c>
      <c r="AH735" s="79">
        <f>IF(RiskRegister[[#This Row],[Risk Status]]="Closed",RiskRegister[[#This Row],[Risk Close Date]],RiskRegister[[#This Row],[Risk Due Date]])</f>
        <v>0</v>
      </c>
      <c r="AI735" s="79">
        <f>IF(RiskRegister[[#This Row],[Risk-Change-Date]]=0,DATE(2030,1,1),RiskRegister[[#This Row],[Risk-Change-Date]])</f>
        <v>47484</v>
      </c>
      <c r="AJ735" s="22" t="str">
        <f>RiskRegister[[#This Row],[Inherent Impact Level]]&amp;"-"&amp;RiskRegister[[#This Row],[Inherent Likelihood Level]]</f>
        <v>-- Select Impact ----- Select Likelihood --</v>
      </c>
      <c r="AK735" s="22" t="str">
        <f>RiskRegister[[#This Row],[Residual Impact Level]]&amp;"-"&amp;RiskRegister[[#This Row],[Residual Likelihood Level]]</f>
        <v>-- Select Impact ----- Select Likelihood --</v>
      </c>
      <c r="AL735" s="22" t="str">
        <f t="shared" si="22"/>
        <v>Error</v>
      </c>
      <c r="AM735" s="22" t="str">
        <f>IF(RiskRegister[[#This Row],[Risk Status]]="Closed",RiskRegister[[#This Row],[Residual Impact Level]],RiskRegister[[#This Row],[Inherent Impact Level]])</f>
        <v>-- Select Impact --</v>
      </c>
      <c r="AN735" s="22" t="str">
        <f>IF(RiskRegister[[#This Row],[Risk Status]]="Closed",RiskRegister[[#This Row],[Residual Likelihood Level]],RiskRegister[[#This Row],[Inherent Likelihood Level]])</f>
        <v>-- Select Likelihood --</v>
      </c>
      <c r="AO735" s="22" t="str">
        <f>IF(RiskRegister[[#This Row],[Risk Status]]="Closed",RiskRegister[[#This Row],[Residual-I-L-Combo]],RiskRegister[[#This Row],[Inherent-I-L-Combo]])</f>
        <v>-- Select Impact ----- Select Likelihood --</v>
      </c>
      <c r="AP735" s="22" t="str">
        <f t="shared" si="23"/>
        <v>-- Error --</v>
      </c>
    </row>
    <row r="736" spans="1:42" s="18" customFormat="1" ht="64" x14ac:dyDescent="0.2">
      <c r="A736" s="18">
        <v>733</v>
      </c>
      <c r="G736" s="18" t="s">
        <v>87</v>
      </c>
      <c r="I736" s="18" t="s">
        <v>85</v>
      </c>
      <c r="L736" s="18" t="s">
        <v>112</v>
      </c>
      <c r="M736" s="19" t="str">
        <f>VLOOKUP(RiskRegister[[#This Row],[Inherent Impact Level]],'Rating factors'!$F$4:$G$9,2,FALSE)</f>
        <v>--- Error ---</v>
      </c>
      <c r="N736" s="18" t="s">
        <v>89</v>
      </c>
      <c r="O736" s="19" t="str">
        <f>VLOOKUP(RiskRegister[[#This Row],[Inherent Likelihood Level]],'Rating factors'!$F$16:$G$21,2,FALSE)</f>
        <v>--- Error ---</v>
      </c>
      <c r="P736" s="19" t="str">
        <f>IFERROR(VLOOKUP(RiskRegister[[#This Row],[Inherent Risk Rating]],'Rating factors'!$F$30:$G$44,2,FALSE),"-- Error --")</f>
        <v>-- Error --</v>
      </c>
      <c r="Q736" s="19" t="str">
        <f>IFERROR(RiskRegister[[#This Row],[Inherent Impact Rating]]*RiskRegister[[#This Row],[Inherent Likelihood Rating]],"-- Error --")</f>
        <v>-- Error --</v>
      </c>
      <c r="R736" s="18" t="s">
        <v>111</v>
      </c>
      <c r="T736" s="18" t="s">
        <v>112</v>
      </c>
      <c r="U736" s="19" t="str">
        <f>VLOOKUP(RiskRegister[[#This Row],[Residual Impact Level]],'Rating factors'!$F$4:$G$9,2,FALSE)</f>
        <v>--- Error ---</v>
      </c>
      <c r="V736" s="18" t="s">
        <v>89</v>
      </c>
      <c r="W736" s="19" t="str">
        <f>VLOOKUP(RiskRegister[[#This Row],[Residual Likelihood Level]],'Rating factors'!$F$16:$G$21,2,FALSE)</f>
        <v>--- Error ---</v>
      </c>
      <c r="X736" s="19" t="str">
        <f>IFERROR(VLOOKUP(RiskRegister[[#This Row],[Residual Risk Rating]],'Rating factors'!$F$30:$G$44,2,FALSE),"-- Error --")</f>
        <v>-- Error --</v>
      </c>
      <c r="Y736" s="19" t="str">
        <f>IFERROR(RiskRegister[[#This Row],[Residual Impact Rating]]*RiskRegister[[#This Row],[Residual Likelihood Rating]],"-- Error --")</f>
        <v>-- Error --</v>
      </c>
      <c r="Z736" s="18" t="s">
        <v>113</v>
      </c>
      <c r="AB736" s="61"/>
      <c r="AD736" s="22" t="str">
        <f ca="1">IF(ISBLANK(RiskRegister[[#This Row],[Risk Due Date]]), "Missing Risk Due Date", IF(RiskRegister[[#This Row],[Risk Due Date]] &lt; TODAY(), "Overdue", "Not Overdue"))</f>
        <v>Missing Risk Due Date</v>
      </c>
      <c r="AF736" s="22" t="str">
        <f>IF(ISBLANK(RiskRegister[[#This Row],[Risk Due Date]]), "Missing Risk Due Date", TEXT(RiskRegister[[#This Row],[Risk Due Date]], "YYYY-MM"))</f>
        <v>Missing Risk Due Date</v>
      </c>
      <c r="AG736" s="22" t="str">
        <f>IF(RiskRegister[[#This Row],[Created Date]]="","Created Date missing",(TEXT(RiskRegister[[#This Row],[Created Date]],"mmm") &amp; "-" &amp; YEAR(RiskRegister[[#This Row],[Created Date]])))</f>
        <v>Created Date missing</v>
      </c>
      <c r="AH736" s="79">
        <f>IF(RiskRegister[[#This Row],[Risk Status]]="Closed",RiskRegister[[#This Row],[Risk Close Date]],RiskRegister[[#This Row],[Risk Due Date]])</f>
        <v>0</v>
      </c>
      <c r="AI736" s="79">
        <f>IF(RiskRegister[[#This Row],[Risk-Change-Date]]=0,DATE(2030,1,1),RiskRegister[[#This Row],[Risk-Change-Date]])</f>
        <v>47484</v>
      </c>
      <c r="AJ736" s="22" t="str">
        <f>RiskRegister[[#This Row],[Inherent Impact Level]]&amp;"-"&amp;RiskRegister[[#This Row],[Inherent Likelihood Level]]</f>
        <v>-- Select Impact ----- Select Likelihood --</v>
      </c>
      <c r="AK736" s="22" t="str">
        <f>RiskRegister[[#This Row],[Residual Impact Level]]&amp;"-"&amp;RiskRegister[[#This Row],[Residual Likelihood Level]]</f>
        <v>-- Select Impact ----- Select Likelihood --</v>
      </c>
      <c r="AL736" s="22" t="str">
        <f t="shared" si="22"/>
        <v>Error</v>
      </c>
      <c r="AM736" s="22" t="str">
        <f>IF(RiskRegister[[#This Row],[Risk Status]]="Closed",RiskRegister[[#This Row],[Residual Impact Level]],RiskRegister[[#This Row],[Inherent Impact Level]])</f>
        <v>-- Select Impact --</v>
      </c>
      <c r="AN736" s="22" t="str">
        <f>IF(RiskRegister[[#This Row],[Risk Status]]="Closed",RiskRegister[[#This Row],[Residual Likelihood Level]],RiskRegister[[#This Row],[Inherent Likelihood Level]])</f>
        <v>-- Select Likelihood --</v>
      </c>
      <c r="AO736" s="22" t="str">
        <f>IF(RiskRegister[[#This Row],[Risk Status]]="Closed",RiskRegister[[#This Row],[Residual-I-L-Combo]],RiskRegister[[#This Row],[Inherent-I-L-Combo]])</f>
        <v>-- Select Impact ----- Select Likelihood --</v>
      </c>
      <c r="AP736" s="22" t="str">
        <f t="shared" si="23"/>
        <v>-- Error --</v>
      </c>
    </row>
    <row r="737" spans="1:42" s="18" customFormat="1" ht="64" x14ac:dyDescent="0.2">
      <c r="A737" s="18">
        <v>734</v>
      </c>
      <c r="G737" s="18" t="s">
        <v>87</v>
      </c>
      <c r="I737" s="18" t="s">
        <v>85</v>
      </c>
      <c r="L737" s="18" t="s">
        <v>112</v>
      </c>
      <c r="M737" s="19" t="str">
        <f>VLOOKUP(RiskRegister[[#This Row],[Inherent Impact Level]],'Rating factors'!$F$4:$G$9,2,FALSE)</f>
        <v>--- Error ---</v>
      </c>
      <c r="N737" s="18" t="s">
        <v>89</v>
      </c>
      <c r="O737" s="19" t="str">
        <f>VLOOKUP(RiskRegister[[#This Row],[Inherent Likelihood Level]],'Rating factors'!$F$16:$G$21,2,FALSE)</f>
        <v>--- Error ---</v>
      </c>
      <c r="P737" s="19" t="str">
        <f>IFERROR(VLOOKUP(RiskRegister[[#This Row],[Inherent Risk Rating]],'Rating factors'!$F$30:$G$44,2,FALSE),"-- Error --")</f>
        <v>-- Error --</v>
      </c>
      <c r="Q737" s="19" t="str">
        <f>IFERROR(RiskRegister[[#This Row],[Inherent Impact Rating]]*RiskRegister[[#This Row],[Inherent Likelihood Rating]],"-- Error --")</f>
        <v>-- Error --</v>
      </c>
      <c r="R737" s="18" t="s">
        <v>111</v>
      </c>
      <c r="T737" s="18" t="s">
        <v>112</v>
      </c>
      <c r="U737" s="19" t="str">
        <f>VLOOKUP(RiskRegister[[#This Row],[Residual Impact Level]],'Rating factors'!$F$4:$G$9,2,FALSE)</f>
        <v>--- Error ---</v>
      </c>
      <c r="V737" s="18" t="s">
        <v>89</v>
      </c>
      <c r="W737" s="19" t="str">
        <f>VLOOKUP(RiskRegister[[#This Row],[Residual Likelihood Level]],'Rating factors'!$F$16:$G$21,2,FALSE)</f>
        <v>--- Error ---</v>
      </c>
      <c r="X737" s="19" t="str">
        <f>IFERROR(VLOOKUP(RiskRegister[[#This Row],[Residual Risk Rating]],'Rating factors'!$F$30:$G$44,2,FALSE),"-- Error --")</f>
        <v>-- Error --</v>
      </c>
      <c r="Y737" s="19" t="str">
        <f>IFERROR(RiskRegister[[#This Row],[Residual Impact Rating]]*RiskRegister[[#This Row],[Residual Likelihood Rating]],"-- Error --")</f>
        <v>-- Error --</v>
      </c>
      <c r="Z737" s="18" t="s">
        <v>113</v>
      </c>
      <c r="AB737" s="61"/>
      <c r="AD737" s="22" t="str">
        <f ca="1">IF(ISBLANK(RiskRegister[[#This Row],[Risk Due Date]]), "Missing Risk Due Date", IF(RiskRegister[[#This Row],[Risk Due Date]] &lt; TODAY(), "Overdue", "Not Overdue"))</f>
        <v>Missing Risk Due Date</v>
      </c>
      <c r="AF737" s="22" t="str">
        <f>IF(ISBLANK(RiskRegister[[#This Row],[Risk Due Date]]), "Missing Risk Due Date", TEXT(RiskRegister[[#This Row],[Risk Due Date]], "YYYY-MM"))</f>
        <v>Missing Risk Due Date</v>
      </c>
      <c r="AG737" s="22" t="str">
        <f>IF(RiskRegister[[#This Row],[Created Date]]="","Created Date missing",(TEXT(RiskRegister[[#This Row],[Created Date]],"mmm") &amp; "-" &amp; YEAR(RiskRegister[[#This Row],[Created Date]])))</f>
        <v>Created Date missing</v>
      </c>
      <c r="AH737" s="79">
        <f>IF(RiskRegister[[#This Row],[Risk Status]]="Closed",RiskRegister[[#This Row],[Risk Close Date]],RiskRegister[[#This Row],[Risk Due Date]])</f>
        <v>0</v>
      </c>
      <c r="AI737" s="79">
        <f>IF(RiskRegister[[#This Row],[Risk-Change-Date]]=0,DATE(2030,1,1),RiskRegister[[#This Row],[Risk-Change-Date]])</f>
        <v>47484</v>
      </c>
      <c r="AJ737" s="22" t="str">
        <f>RiskRegister[[#This Row],[Inherent Impact Level]]&amp;"-"&amp;RiskRegister[[#This Row],[Inherent Likelihood Level]]</f>
        <v>-- Select Impact ----- Select Likelihood --</v>
      </c>
      <c r="AK737" s="22" t="str">
        <f>RiskRegister[[#This Row],[Residual Impact Level]]&amp;"-"&amp;RiskRegister[[#This Row],[Residual Likelihood Level]]</f>
        <v>-- Select Impact ----- Select Likelihood --</v>
      </c>
      <c r="AL737" s="22" t="str">
        <f t="shared" si="22"/>
        <v>Error</v>
      </c>
      <c r="AM737" s="22" t="str">
        <f>IF(RiskRegister[[#This Row],[Risk Status]]="Closed",RiskRegister[[#This Row],[Residual Impact Level]],RiskRegister[[#This Row],[Inherent Impact Level]])</f>
        <v>-- Select Impact --</v>
      </c>
      <c r="AN737" s="22" t="str">
        <f>IF(RiskRegister[[#This Row],[Risk Status]]="Closed",RiskRegister[[#This Row],[Residual Likelihood Level]],RiskRegister[[#This Row],[Inherent Likelihood Level]])</f>
        <v>-- Select Likelihood --</v>
      </c>
      <c r="AO737" s="22" t="str">
        <f>IF(RiskRegister[[#This Row],[Risk Status]]="Closed",RiskRegister[[#This Row],[Residual-I-L-Combo]],RiskRegister[[#This Row],[Inherent-I-L-Combo]])</f>
        <v>-- Select Impact ----- Select Likelihood --</v>
      </c>
      <c r="AP737" s="22" t="str">
        <f t="shared" si="23"/>
        <v>-- Error --</v>
      </c>
    </row>
    <row r="738" spans="1:42" s="18" customFormat="1" ht="64" x14ac:dyDescent="0.2">
      <c r="A738" s="18">
        <v>735</v>
      </c>
      <c r="G738" s="18" t="s">
        <v>87</v>
      </c>
      <c r="I738" s="18" t="s">
        <v>85</v>
      </c>
      <c r="L738" s="18" t="s">
        <v>112</v>
      </c>
      <c r="M738" s="19" t="str">
        <f>VLOOKUP(RiskRegister[[#This Row],[Inherent Impact Level]],'Rating factors'!$F$4:$G$9,2,FALSE)</f>
        <v>--- Error ---</v>
      </c>
      <c r="N738" s="18" t="s">
        <v>89</v>
      </c>
      <c r="O738" s="19" t="str">
        <f>VLOOKUP(RiskRegister[[#This Row],[Inherent Likelihood Level]],'Rating factors'!$F$16:$G$21,2,FALSE)</f>
        <v>--- Error ---</v>
      </c>
      <c r="P738" s="19" t="str">
        <f>IFERROR(VLOOKUP(RiskRegister[[#This Row],[Inherent Risk Rating]],'Rating factors'!$F$30:$G$44,2,FALSE),"-- Error --")</f>
        <v>-- Error --</v>
      </c>
      <c r="Q738" s="19" t="str">
        <f>IFERROR(RiskRegister[[#This Row],[Inherent Impact Rating]]*RiskRegister[[#This Row],[Inherent Likelihood Rating]],"-- Error --")</f>
        <v>-- Error --</v>
      </c>
      <c r="R738" s="18" t="s">
        <v>111</v>
      </c>
      <c r="T738" s="18" t="s">
        <v>112</v>
      </c>
      <c r="U738" s="19" t="str">
        <f>VLOOKUP(RiskRegister[[#This Row],[Residual Impact Level]],'Rating factors'!$F$4:$G$9,2,FALSE)</f>
        <v>--- Error ---</v>
      </c>
      <c r="V738" s="18" t="s">
        <v>89</v>
      </c>
      <c r="W738" s="19" t="str">
        <f>VLOOKUP(RiskRegister[[#This Row],[Residual Likelihood Level]],'Rating factors'!$F$16:$G$21,2,FALSE)</f>
        <v>--- Error ---</v>
      </c>
      <c r="X738" s="19" t="str">
        <f>IFERROR(VLOOKUP(RiskRegister[[#This Row],[Residual Risk Rating]],'Rating factors'!$F$30:$G$44,2,FALSE),"-- Error --")</f>
        <v>-- Error --</v>
      </c>
      <c r="Y738" s="19" t="str">
        <f>IFERROR(RiskRegister[[#This Row],[Residual Impact Rating]]*RiskRegister[[#This Row],[Residual Likelihood Rating]],"-- Error --")</f>
        <v>-- Error --</v>
      </c>
      <c r="Z738" s="18" t="s">
        <v>113</v>
      </c>
      <c r="AB738" s="61"/>
      <c r="AD738" s="22" t="str">
        <f ca="1">IF(ISBLANK(RiskRegister[[#This Row],[Risk Due Date]]), "Missing Risk Due Date", IF(RiskRegister[[#This Row],[Risk Due Date]] &lt; TODAY(), "Overdue", "Not Overdue"))</f>
        <v>Missing Risk Due Date</v>
      </c>
      <c r="AF738" s="22" t="str">
        <f>IF(ISBLANK(RiskRegister[[#This Row],[Risk Due Date]]), "Missing Risk Due Date", TEXT(RiskRegister[[#This Row],[Risk Due Date]], "YYYY-MM"))</f>
        <v>Missing Risk Due Date</v>
      </c>
      <c r="AG738" s="22" t="str">
        <f>IF(RiskRegister[[#This Row],[Created Date]]="","Created Date missing",(TEXT(RiskRegister[[#This Row],[Created Date]],"mmm") &amp; "-" &amp; YEAR(RiskRegister[[#This Row],[Created Date]])))</f>
        <v>Created Date missing</v>
      </c>
      <c r="AH738" s="79">
        <f>IF(RiskRegister[[#This Row],[Risk Status]]="Closed",RiskRegister[[#This Row],[Risk Close Date]],RiskRegister[[#This Row],[Risk Due Date]])</f>
        <v>0</v>
      </c>
      <c r="AI738" s="79">
        <f>IF(RiskRegister[[#This Row],[Risk-Change-Date]]=0,DATE(2030,1,1),RiskRegister[[#This Row],[Risk-Change-Date]])</f>
        <v>47484</v>
      </c>
      <c r="AJ738" s="22" t="str">
        <f>RiskRegister[[#This Row],[Inherent Impact Level]]&amp;"-"&amp;RiskRegister[[#This Row],[Inherent Likelihood Level]]</f>
        <v>-- Select Impact ----- Select Likelihood --</v>
      </c>
      <c r="AK738" s="22" t="str">
        <f>RiskRegister[[#This Row],[Residual Impact Level]]&amp;"-"&amp;RiskRegister[[#This Row],[Residual Likelihood Level]]</f>
        <v>-- Select Impact ----- Select Likelihood --</v>
      </c>
      <c r="AL738" s="22" t="str">
        <f t="shared" si="22"/>
        <v>Error</v>
      </c>
      <c r="AM738" s="22" t="str">
        <f>IF(RiskRegister[[#This Row],[Risk Status]]="Closed",RiskRegister[[#This Row],[Residual Impact Level]],RiskRegister[[#This Row],[Inherent Impact Level]])</f>
        <v>-- Select Impact --</v>
      </c>
      <c r="AN738" s="22" t="str">
        <f>IF(RiskRegister[[#This Row],[Risk Status]]="Closed",RiskRegister[[#This Row],[Residual Likelihood Level]],RiskRegister[[#This Row],[Inherent Likelihood Level]])</f>
        <v>-- Select Likelihood --</v>
      </c>
      <c r="AO738" s="22" t="str">
        <f>IF(RiskRegister[[#This Row],[Risk Status]]="Closed",RiskRegister[[#This Row],[Residual-I-L-Combo]],RiskRegister[[#This Row],[Inherent-I-L-Combo]])</f>
        <v>-- Select Impact ----- Select Likelihood --</v>
      </c>
      <c r="AP738" s="22" t="str">
        <f t="shared" si="23"/>
        <v>-- Error --</v>
      </c>
    </row>
    <row r="739" spans="1:42" s="18" customFormat="1" ht="64" x14ac:dyDescent="0.2">
      <c r="A739" s="18">
        <v>736</v>
      </c>
      <c r="G739" s="18" t="s">
        <v>87</v>
      </c>
      <c r="I739" s="18" t="s">
        <v>85</v>
      </c>
      <c r="L739" s="18" t="s">
        <v>112</v>
      </c>
      <c r="M739" s="19" t="str">
        <f>VLOOKUP(RiskRegister[[#This Row],[Inherent Impact Level]],'Rating factors'!$F$4:$G$9,2,FALSE)</f>
        <v>--- Error ---</v>
      </c>
      <c r="N739" s="18" t="s">
        <v>89</v>
      </c>
      <c r="O739" s="19" t="str">
        <f>VLOOKUP(RiskRegister[[#This Row],[Inherent Likelihood Level]],'Rating factors'!$F$16:$G$21,2,FALSE)</f>
        <v>--- Error ---</v>
      </c>
      <c r="P739" s="19" t="str">
        <f>IFERROR(VLOOKUP(RiskRegister[[#This Row],[Inherent Risk Rating]],'Rating factors'!$F$30:$G$44,2,FALSE),"-- Error --")</f>
        <v>-- Error --</v>
      </c>
      <c r="Q739" s="19" t="str">
        <f>IFERROR(RiskRegister[[#This Row],[Inherent Impact Rating]]*RiskRegister[[#This Row],[Inherent Likelihood Rating]],"-- Error --")</f>
        <v>-- Error --</v>
      </c>
      <c r="R739" s="18" t="s">
        <v>111</v>
      </c>
      <c r="T739" s="18" t="s">
        <v>112</v>
      </c>
      <c r="U739" s="19" t="str">
        <f>VLOOKUP(RiskRegister[[#This Row],[Residual Impact Level]],'Rating factors'!$F$4:$G$9,2,FALSE)</f>
        <v>--- Error ---</v>
      </c>
      <c r="V739" s="18" t="s">
        <v>89</v>
      </c>
      <c r="W739" s="19" t="str">
        <f>VLOOKUP(RiskRegister[[#This Row],[Residual Likelihood Level]],'Rating factors'!$F$16:$G$21,2,FALSE)</f>
        <v>--- Error ---</v>
      </c>
      <c r="X739" s="19" t="str">
        <f>IFERROR(VLOOKUP(RiskRegister[[#This Row],[Residual Risk Rating]],'Rating factors'!$F$30:$G$44,2,FALSE),"-- Error --")</f>
        <v>-- Error --</v>
      </c>
      <c r="Y739" s="19" t="str">
        <f>IFERROR(RiskRegister[[#This Row],[Residual Impact Rating]]*RiskRegister[[#This Row],[Residual Likelihood Rating]],"-- Error --")</f>
        <v>-- Error --</v>
      </c>
      <c r="Z739" s="18" t="s">
        <v>113</v>
      </c>
      <c r="AB739" s="61"/>
      <c r="AD739" s="22" t="str">
        <f ca="1">IF(ISBLANK(RiskRegister[[#This Row],[Risk Due Date]]), "Missing Risk Due Date", IF(RiskRegister[[#This Row],[Risk Due Date]] &lt; TODAY(), "Overdue", "Not Overdue"))</f>
        <v>Missing Risk Due Date</v>
      </c>
      <c r="AF739" s="22" t="str">
        <f>IF(ISBLANK(RiskRegister[[#This Row],[Risk Due Date]]), "Missing Risk Due Date", TEXT(RiskRegister[[#This Row],[Risk Due Date]], "YYYY-MM"))</f>
        <v>Missing Risk Due Date</v>
      </c>
      <c r="AG739" s="22" t="str">
        <f>IF(RiskRegister[[#This Row],[Created Date]]="","Created Date missing",(TEXT(RiskRegister[[#This Row],[Created Date]],"mmm") &amp; "-" &amp; YEAR(RiskRegister[[#This Row],[Created Date]])))</f>
        <v>Created Date missing</v>
      </c>
      <c r="AH739" s="79">
        <f>IF(RiskRegister[[#This Row],[Risk Status]]="Closed",RiskRegister[[#This Row],[Risk Close Date]],RiskRegister[[#This Row],[Risk Due Date]])</f>
        <v>0</v>
      </c>
      <c r="AI739" s="79">
        <f>IF(RiskRegister[[#This Row],[Risk-Change-Date]]=0,DATE(2030,1,1),RiskRegister[[#This Row],[Risk-Change-Date]])</f>
        <v>47484</v>
      </c>
      <c r="AJ739" s="22" t="str">
        <f>RiskRegister[[#This Row],[Inherent Impact Level]]&amp;"-"&amp;RiskRegister[[#This Row],[Inherent Likelihood Level]]</f>
        <v>-- Select Impact ----- Select Likelihood --</v>
      </c>
      <c r="AK739" s="22" t="str">
        <f>RiskRegister[[#This Row],[Residual Impact Level]]&amp;"-"&amp;RiskRegister[[#This Row],[Residual Likelihood Level]]</f>
        <v>-- Select Impact ----- Select Likelihood --</v>
      </c>
      <c r="AL739" s="22" t="str">
        <f t="shared" si="22"/>
        <v>Error</v>
      </c>
      <c r="AM739" s="22" t="str">
        <f>IF(RiskRegister[[#This Row],[Risk Status]]="Closed",RiskRegister[[#This Row],[Residual Impact Level]],RiskRegister[[#This Row],[Inherent Impact Level]])</f>
        <v>-- Select Impact --</v>
      </c>
      <c r="AN739" s="22" t="str">
        <f>IF(RiskRegister[[#This Row],[Risk Status]]="Closed",RiskRegister[[#This Row],[Residual Likelihood Level]],RiskRegister[[#This Row],[Inherent Likelihood Level]])</f>
        <v>-- Select Likelihood --</v>
      </c>
      <c r="AO739" s="22" t="str">
        <f>IF(RiskRegister[[#This Row],[Risk Status]]="Closed",RiskRegister[[#This Row],[Residual-I-L-Combo]],RiskRegister[[#This Row],[Inherent-I-L-Combo]])</f>
        <v>-- Select Impact ----- Select Likelihood --</v>
      </c>
      <c r="AP739" s="22" t="str">
        <f t="shared" si="23"/>
        <v>-- Error --</v>
      </c>
    </row>
    <row r="740" spans="1:42" s="18" customFormat="1" ht="64" x14ac:dyDescent="0.2">
      <c r="A740" s="18">
        <v>737</v>
      </c>
      <c r="G740" s="18" t="s">
        <v>87</v>
      </c>
      <c r="I740" s="18" t="s">
        <v>85</v>
      </c>
      <c r="L740" s="18" t="s">
        <v>112</v>
      </c>
      <c r="M740" s="19" t="str">
        <f>VLOOKUP(RiskRegister[[#This Row],[Inherent Impact Level]],'Rating factors'!$F$4:$G$9,2,FALSE)</f>
        <v>--- Error ---</v>
      </c>
      <c r="N740" s="18" t="s">
        <v>89</v>
      </c>
      <c r="O740" s="19" t="str">
        <f>VLOOKUP(RiskRegister[[#This Row],[Inherent Likelihood Level]],'Rating factors'!$F$16:$G$21,2,FALSE)</f>
        <v>--- Error ---</v>
      </c>
      <c r="P740" s="19" t="str">
        <f>IFERROR(VLOOKUP(RiskRegister[[#This Row],[Inherent Risk Rating]],'Rating factors'!$F$30:$G$44,2,FALSE),"-- Error --")</f>
        <v>-- Error --</v>
      </c>
      <c r="Q740" s="19" t="str">
        <f>IFERROR(RiskRegister[[#This Row],[Inherent Impact Rating]]*RiskRegister[[#This Row],[Inherent Likelihood Rating]],"-- Error --")</f>
        <v>-- Error --</v>
      </c>
      <c r="R740" s="18" t="s">
        <v>111</v>
      </c>
      <c r="T740" s="18" t="s">
        <v>112</v>
      </c>
      <c r="U740" s="19" t="str">
        <f>VLOOKUP(RiskRegister[[#This Row],[Residual Impact Level]],'Rating factors'!$F$4:$G$9,2,FALSE)</f>
        <v>--- Error ---</v>
      </c>
      <c r="V740" s="18" t="s">
        <v>89</v>
      </c>
      <c r="W740" s="19" t="str">
        <f>VLOOKUP(RiskRegister[[#This Row],[Residual Likelihood Level]],'Rating factors'!$F$16:$G$21,2,FALSE)</f>
        <v>--- Error ---</v>
      </c>
      <c r="X740" s="19" t="str">
        <f>IFERROR(VLOOKUP(RiskRegister[[#This Row],[Residual Risk Rating]],'Rating factors'!$F$30:$G$44,2,FALSE),"-- Error --")</f>
        <v>-- Error --</v>
      </c>
      <c r="Y740" s="19" t="str">
        <f>IFERROR(RiskRegister[[#This Row],[Residual Impact Rating]]*RiskRegister[[#This Row],[Residual Likelihood Rating]],"-- Error --")</f>
        <v>-- Error --</v>
      </c>
      <c r="Z740" s="18" t="s">
        <v>113</v>
      </c>
      <c r="AB740" s="61"/>
      <c r="AD740" s="22" t="str">
        <f ca="1">IF(ISBLANK(RiskRegister[[#This Row],[Risk Due Date]]), "Missing Risk Due Date", IF(RiskRegister[[#This Row],[Risk Due Date]] &lt; TODAY(), "Overdue", "Not Overdue"))</f>
        <v>Missing Risk Due Date</v>
      </c>
      <c r="AF740" s="22" t="str">
        <f>IF(ISBLANK(RiskRegister[[#This Row],[Risk Due Date]]), "Missing Risk Due Date", TEXT(RiskRegister[[#This Row],[Risk Due Date]], "YYYY-MM"))</f>
        <v>Missing Risk Due Date</v>
      </c>
      <c r="AG740" s="22" t="str">
        <f>IF(RiskRegister[[#This Row],[Created Date]]="","Created Date missing",(TEXT(RiskRegister[[#This Row],[Created Date]],"mmm") &amp; "-" &amp; YEAR(RiskRegister[[#This Row],[Created Date]])))</f>
        <v>Created Date missing</v>
      </c>
      <c r="AH740" s="79">
        <f>IF(RiskRegister[[#This Row],[Risk Status]]="Closed",RiskRegister[[#This Row],[Risk Close Date]],RiskRegister[[#This Row],[Risk Due Date]])</f>
        <v>0</v>
      </c>
      <c r="AI740" s="79">
        <f>IF(RiskRegister[[#This Row],[Risk-Change-Date]]=0,DATE(2030,1,1),RiskRegister[[#This Row],[Risk-Change-Date]])</f>
        <v>47484</v>
      </c>
      <c r="AJ740" s="22" t="str">
        <f>RiskRegister[[#This Row],[Inherent Impact Level]]&amp;"-"&amp;RiskRegister[[#This Row],[Inherent Likelihood Level]]</f>
        <v>-- Select Impact ----- Select Likelihood --</v>
      </c>
      <c r="AK740" s="22" t="str">
        <f>RiskRegister[[#This Row],[Residual Impact Level]]&amp;"-"&amp;RiskRegister[[#This Row],[Residual Likelihood Level]]</f>
        <v>-- Select Impact ----- Select Likelihood --</v>
      </c>
      <c r="AL740" s="22" t="str">
        <f t="shared" si="22"/>
        <v>Error</v>
      </c>
      <c r="AM740" s="22" t="str">
        <f>IF(RiskRegister[[#This Row],[Risk Status]]="Closed",RiskRegister[[#This Row],[Residual Impact Level]],RiskRegister[[#This Row],[Inherent Impact Level]])</f>
        <v>-- Select Impact --</v>
      </c>
      <c r="AN740" s="22" t="str">
        <f>IF(RiskRegister[[#This Row],[Risk Status]]="Closed",RiskRegister[[#This Row],[Residual Likelihood Level]],RiskRegister[[#This Row],[Inherent Likelihood Level]])</f>
        <v>-- Select Likelihood --</v>
      </c>
      <c r="AO740" s="22" t="str">
        <f>IF(RiskRegister[[#This Row],[Risk Status]]="Closed",RiskRegister[[#This Row],[Residual-I-L-Combo]],RiskRegister[[#This Row],[Inherent-I-L-Combo]])</f>
        <v>-- Select Impact ----- Select Likelihood --</v>
      </c>
      <c r="AP740" s="22" t="str">
        <f t="shared" si="23"/>
        <v>-- Error --</v>
      </c>
    </row>
    <row r="741" spans="1:42" s="18" customFormat="1" ht="64" x14ac:dyDescent="0.2">
      <c r="A741" s="18">
        <v>738</v>
      </c>
      <c r="G741" s="18" t="s">
        <v>87</v>
      </c>
      <c r="I741" s="18" t="s">
        <v>85</v>
      </c>
      <c r="L741" s="18" t="s">
        <v>112</v>
      </c>
      <c r="M741" s="19" t="str">
        <f>VLOOKUP(RiskRegister[[#This Row],[Inherent Impact Level]],'Rating factors'!$F$4:$G$9,2,FALSE)</f>
        <v>--- Error ---</v>
      </c>
      <c r="N741" s="18" t="s">
        <v>89</v>
      </c>
      <c r="O741" s="19" t="str">
        <f>VLOOKUP(RiskRegister[[#This Row],[Inherent Likelihood Level]],'Rating factors'!$F$16:$G$21,2,FALSE)</f>
        <v>--- Error ---</v>
      </c>
      <c r="P741" s="19" t="str">
        <f>IFERROR(VLOOKUP(RiskRegister[[#This Row],[Inherent Risk Rating]],'Rating factors'!$F$30:$G$44,2,FALSE),"-- Error --")</f>
        <v>-- Error --</v>
      </c>
      <c r="Q741" s="19" t="str">
        <f>IFERROR(RiskRegister[[#This Row],[Inherent Impact Rating]]*RiskRegister[[#This Row],[Inherent Likelihood Rating]],"-- Error --")</f>
        <v>-- Error --</v>
      </c>
      <c r="R741" s="18" t="s">
        <v>111</v>
      </c>
      <c r="T741" s="18" t="s">
        <v>112</v>
      </c>
      <c r="U741" s="19" t="str">
        <f>VLOOKUP(RiskRegister[[#This Row],[Residual Impact Level]],'Rating factors'!$F$4:$G$9,2,FALSE)</f>
        <v>--- Error ---</v>
      </c>
      <c r="V741" s="18" t="s">
        <v>89</v>
      </c>
      <c r="W741" s="19" t="str">
        <f>VLOOKUP(RiskRegister[[#This Row],[Residual Likelihood Level]],'Rating factors'!$F$16:$G$21,2,FALSE)</f>
        <v>--- Error ---</v>
      </c>
      <c r="X741" s="19" t="str">
        <f>IFERROR(VLOOKUP(RiskRegister[[#This Row],[Residual Risk Rating]],'Rating factors'!$F$30:$G$44,2,FALSE),"-- Error --")</f>
        <v>-- Error --</v>
      </c>
      <c r="Y741" s="19" t="str">
        <f>IFERROR(RiskRegister[[#This Row],[Residual Impact Rating]]*RiskRegister[[#This Row],[Residual Likelihood Rating]],"-- Error --")</f>
        <v>-- Error --</v>
      </c>
      <c r="Z741" s="18" t="s">
        <v>113</v>
      </c>
      <c r="AB741" s="61"/>
      <c r="AD741" s="22" t="str">
        <f ca="1">IF(ISBLANK(RiskRegister[[#This Row],[Risk Due Date]]), "Missing Risk Due Date", IF(RiskRegister[[#This Row],[Risk Due Date]] &lt; TODAY(), "Overdue", "Not Overdue"))</f>
        <v>Missing Risk Due Date</v>
      </c>
      <c r="AF741" s="22" t="str">
        <f>IF(ISBLANK(RiskRegister[[#This Row],[Risk Due Date]]), "Missing Risk Due Date", TEXT(RiskRegister[[#This Row],[Risk Due Date]], "YYYY-MM"))</f>
        <v>Missing Risk Due Date</v>
      </c>
      <c r="AG741" s="22" t="str">
        <f>IF(RiskRegister[[#This Row],[Created Date]]="","Created Date missing",(TEXT(RiskRegister[[#This Row],[Created Date]],"mmm") &amp; "-" &amp; YEAR(RiskRegister[[#This Row],[Created Date]])))</f>
        <v>Created Date missing</v>
      </c>
      <c r="AH741" s="79">
        <f>IF(RiskRegister[[#This Row],[Risk Status]]="Closed",RiskRegister[[#This Row],[Risk Close Date]],RiskRegister[[#This Row],[Risk Due Date]])</f>
        <v>0</v>
      </c>
      <c r="AI741" s="79">
        <f>IF(RiskRegister[[#This Row],[Risk-Change-Date]]=0,DATE(2030,1,1),RiskRegister[[#This Row],[Risk-Change-Date]])</f>
        <v>47484</v>
      </c>
      <c r="AJ741" s="22" t="str">
        <f>RiskRegister[[#This Row],[Inherent Impact Level]]&amp;"-"&amp;RiskRegister[[#This Row],[Inherent Likelihood Level]]</f>
        <v>-- Select Impact ----- Select Likelihood --</v>
      </c>
      <c r="AK741" s="22" t="str">
        <f>RiskRegister[[#This Row],[Residual Impact Level]]&amp;"-"&amp;RiskRegister[[#This Row],[Residual Likelihood Level]]</f>
        <v>-- Select Impact ----- Select Likelihood --</v>
      </c>
      <c r="AL741" s="22" t="str">
        <f t="shared" si="22"/>
        <v>Error</v>
      </c>
      <c r="AM741" s="22" t="str">
        <f>IF(RiskRegister[[#This Row],[Risk Status]]="Closed",RiskRegister[[#This Row],[Residual Impact Level]],RiskRegister[[#This Row],[Inherent Impact Level]])</f>
        <v>-- Select Impact --</v>
      </c>
      <c r="AN741" s="22" t="str">
        <f>IF(RiskRegister[[#This Row],[Risk Status]]="Closed",RiskRegister[[#This Row],[Residual Likelihood Level]],RiskRegister[[#This Row],[Inherent Likelihood Level]])</f>
        <v>-- Select Likelihood --</v>
      </c>
      <c r="AO741" s="22" t="str">
        <f>IF(RiskRegister[[#This Row],[Risk Status]]="Closed",RiskRegister[[#This Row],[Residual-I-L-Combo]],RiskRegister[[#This Row],[Inherent-I-L-Combo]])</f>
        <v>-- Select Impact ----- Select Likelihood --</v>
      </c>
      <c r="AP741" s="22" t="str">
        <f t="shared" si="23"/>
        <v>-- Error --</v>
      </c>
    </row>
    <row r="742" spans="1:42" s="18" customFormat="1" ht="64" x14ac:dyDescent="0.2">
      <c r="A742" s="18">
        <v>739</v>
      </c>
      <c r="G742" s="18" t="s">
        <v>87</v>
      </c>
      <c r="I742" s="18" t="s">
        <v>85</v>
      </c>
      <c r="L742" s="18" t="s">
        <v>112</v>
      </c>
      <c r="M742" s="19" t="str">
        <f>VLOOKUP(RiskRegister[[#This Row],[Inherent Impact Level]],'Rating factors'!$F$4:$G$9,2,FALSE)</f>
        <v>--- Error ---</v>
      </c>
      <c r="N742" s="18" t="s">
        <v>89</v>
      </c>
      <c r="O742" s="19" t="str">
        <f>VLOOKUP(RiskRegister[[#This Row],[Inherent Likelihood Level]],'Rating factors'!$F$16:$G$21,2,FALSE)</f>
        <v>--- Error ---</v>
      </c>
      <c r="P742" s="19" t="str">
        <f>IFERROR(VLOOKUP(RiskRegister[[#This Row],[Inherent Risk Rating]],'Rating factors'!$F$30:$G$44,2,FALSE),"-- Error --")</f>
        <v>-- Error --</v>
      </c>
      <c r="Q742" s="19" t="str">
        <f>IFERROR(RiskRegister[[#This Row],[Inherent Impact Rating]]*RiskRegister[[#This Row],[Inherent Likelihood Rating]],"-- Error --")</f>
        <v>-- Error --</v>
      </c>
      <c r="R742" s="18" t="s">
        <v>111</v>
      </c>
      <c r="T742" s="18" t="s">
        <v>112</v>
      </c>
      <c r="U742" s="19" t="str">
        <f>VLOOKUP(RiskRegister[[#This Row],[Residual Impact Level]],'Rating factors'!$F$4:$G$9,2,FALSE)</f>
        <v>--- Error ---</v>
      </c>
      <c r="V742" s="18" t="s">
        <v>89</v>
      </c>
      <c r="W742" s="19" t="str">
        <f>VLOOKUP(RiskRegister[[#This Row],[Residual Likelihood Level]],'Rating factors'!$F$16:$G$21,2,FALSE)</f>
        <v>--- Error ---</v>
      </c>
      <c r="X742" s="19" t="str">
        <f>IFERROR(VLOOKUP(RiskRegister[[#This Row],[Residual Risk Rating]],'Rating factors'!$F$30:$G$44,2,FALSE),"-- Error --")</f>
        <v>-- Error --</v>
      </c>
      <c r="Y742" s="19" t="str">
        <f>IFERROR(RiskRegister[[#This Row],[Residual Impact Rating]]*RiskRegister[[#This Row],[Residual Likelihood Rating]],"-- Error --")</f>
        <v>-- Error --</v>
      </c>
      <c r="Z742" s="18" t="s">
        <v>113</v>
      </c>
      <c r="AB742" s="61"/>
      <c r="AD742" s="22" t="str">
        <f ca="1">IF(ISBLANK(RiskRegister[[#This Row],[Risk Due Date]]), "Missing Risk Due Date", IF(RiskRegister[[#This Row],[Risk Due Date]] &lt; TODAY(), "Overdue", "Not Overdue"))</f>
        <v>Missing Risk Due Date</v>
      </c>
      <c r="AF742" s="22" t="str">
        <f>IF(ISBLANK(RiskRegister[[#This Row],[Risk Due Date]]), "Missing Risk Due Date", TEXT(RiskRegister[[#This Row],[Risk Due Date]], "YYYY-MM"))</f>
        <v>Missing Risk Due Date</v>
      </c>
      <c r="AG742" s="22" t="str">
        <f>IF(RiskRegister[[#This Row],[Created Date]]="","Created Date missing",(TEXT(RiskRegister[[#This Row],[Created Date]],"mmm") &amp; "-" &amp; YEAR(RiskRegister[[#This Row],[Created Date]])))</f>
        <v>Created Date missing</v>
      </c>
      <c r="AH742" s="79">
        <f>IF(RiskRegister[[#This Row],[Risk Status]]="Closed",RiskRegister[[#This Row],[Risk Close Date]],RiskRegister[[#This Row],[Risk Due Date]])</f>
        <v>0</v>
      </c>
      <c r="AI742" s="79">
        <f>IF(RiskRegister[[#This Row],[Risk-Change-Date]]=0,DATE(2030,1,1),RiskRegister[[#This Row],[Risk-Change-Date]])</f>
        <v>47484</v>
      </c>
      <c r="AJ742" s="22" t="str">
        <f>RiskRegister[[#This Row],[Inherent Impact Level]]&amp;"-"&amp;RiskRegister[[#This Row],[Inherent Likelihood Level]]</f>
        <v>-- Select Impact ----- Select Likelihood --</v>
      </c>
      <c r="AK742" s="22" t="str">
        <f>RiskRegister[[#This Row],[Residual Impact Level]]&amp;"-"&amp;RiskRegister[[#This Row],[Residual Likelihood Level]]</f>
        <v>-- Select Impact ----- Select Likelihood --</v>
      </c>
      <c r="AL742" s="22" t="str">
        <f t="shared" si="22"/>
        <v>Error</v>
      </c>
      <c r="AM742" s="22" t="str">
        <f>IF(RiskRegister[[#This Row],[Risk Status]]="Closed",RiskRegister[[#This Row],[Residual Impact Level]],RiskRegister[[#This Row],[Inherent Impact Level]])</f>
        <v>-- Select Impact --</v>
      </c>
      <c r="AN742" s="22" t="str">
        <f>IF(RiskRegister[[#This Row],[Risk Status]]="Closed",RiskRegister[[#This Row],[Residual Likelihood Level]],RiskRegister[[#This Row],[Inherent Likelihood Level]])</f>
        <v>-- Select Likelihood --</v>
      </c>
      <c r="AO742" s="22" t="str">
        <f>IF(RiskRegister[[#This Row],[Risk Status]]="Closed",RiskRegister[[#This Row],[Residual-I-L-Combo]],RiskRegister[[#This Row],[Inherent-I-L-Combo]])</f>
        <v>-- Select Impact ----- Select Likelihood --</v>
      </c>
      <c r="AP742" s="22" t="str">
        <f t="shared" si="23"/>
        <v>-- Error --</v>
      </c>
    </row>
    <row r="743" spans="1:42" s="18" customFormat="1" ht="64" x14ac:dyDescent="0.2">
      <c r="A743" s="18">
        <v>740</v>
      </c>
      <c r="G743" s="18" t="s">
        <v>87</v>
      </c>
      <c r="I743" s="18" t="s">
        <v>85</v>
      </c>
      <c r="L743" s="18" t="s">
        <v>112</v>
      </c>
      <c r="M743" s="19" t="str">
        <f>VLOOKUP(RiskRegister[[#This Row],[Inherent Impact Level]],'Rating factors'!$F$4:$G$9,2,FALSE)</f>
        <v>--- Error ---</v>
      </c>
      <c r="N743" s="18" t="s">
        <v>89</v>
      </c>
      <c r="O743" s="19" t="str">
        <f>VLOOKUP(RiskRegister[[#This Row],[Inherent Likelihood Level]],'Rating factors'!$F$16:$G$21,2,FALSE)</f>
        <v>--- Error ---</v>
      </c>
      <c r="P743" s="19" t="str">
        <f>IFERROR(VLOOKUP(RiskRegister[[#This Row],[Inherent Risk Rating]],'Rating factors'!$F$30:$G$44,2,FALSE),"-- Error --")</f>
        <v>-- Error --</v>
      </c>
      <c r="Q743" s="19" t="str">
        <f>IFERROR(RiskRegister[[#This Row],[Inherent Impact Rating]]*RiskRegister[[#This Row],[Inherent Likelihood Rating]],"-- Error --")</f>
        <v>-- Error --</v>
      </c>
      <c r="R743" s="18" t="s">
        <v>111</v>
      </c>
      <c r="T743" s="18" t="s">
        <v>112</v>
      </c>
      <c r="U743" s="19" t="str">
        <f>VLOOKUP(RiskRegister[[#This Row],[Residual Impact Level]],'Rating factors'!$F$4:$G$9,2,FALSE)</f>
        <v>--- Error ---</v>
      </c>
      <c r="V743" s="18" t="s">
        <v>89</v>
      </c>
      <c r="W743" s="19" t="str">
        <f>VLOOKUP(RiskRegister[[#This Row],[Residual Likelihood Level]],'Rating factors'!$F$16:$G$21,2,FALSE)</f>
        <v>--- Error ---</v>
      </c>
      <c r="X743" s="19" t="str">
        <f>IFERROR(VLOOKUP(RiskRegister[[#This Row],[Residual Risk Rating]],'Rating factors'!$F$30:$G$44,2,FALSE),"-- Error --")</f>
        <v>-- Error --</v>
      </c>
      <c r="Y743" s="19" t="str">
        <f>IFERROR(RiskRegister[[#This Row],[Residual Impact Rating]]*RiskRegister[[#This Row],[Residual Likelihood Rating]],"-- Error --")</f>
        <v>-- Error --</v>
      </c>
      <c r="Z743" s="18" t="s">
        <v>113</v>
      </c>
      <c r="AB743" s="61"/>
      <c r="AD743" s="22" t="str">
        <f ca="1">IF(ISBLANK(RiskRegister[[#This Row],[Risk Due Date]]), "Missing Risk Due Date", IF(RiskRegister[[#This Row],[Risk Due Date]] &lt; TODAY(), "Overdue", "Not Overdue"))</f>
        <v>Missing Risk Due Date</v>
      </c>
      <c r="AF743" s="22" t="str">
        <f>IF(ISBLANK(RiskRegister[[#This Row],[Risk Due Date]]), "Missing Risk Due Date", TEXT(RiskRegister[[#This Row],[Risk Due Date]], "YYYY-MM"))</f>
        <v>Missing Risk Due Date</v>
      </c>
      <c r="AG743" s="22" t="str">
        <f>IF(RiskRegister[[#This Row],[Created Date]]="","Created Date missing",(TEXT(RiskRegister[[#This Row],[Created Date]],"mmm") &amp; "-" &amp; YEAR(RiskRegister[[#This Row],[Created Date]])))</f>
        <v>Created Date missing</v>
      </c>
      <c r="AH743" s="79">
        <f>IF(RiskRegister[[#This Row],[Risk Status]]="Closed",RiskRegister[[#This Row],[Risk Close Date]],RiskRegister[[#This Row],[Risk Due Date]])</f>
        <v>0</v>
      </c>
      <c r="AI743" s="79">
        <f>IF(RiskRegister[[#This Row],[Risk-Change-Date]]=0,DATE(2030,1,1),RiskRegister[[#This Row],[Risk-Change-Date]])</f>
        <v>47484</v>
      </c>
      <c r="AJ743" s="22" t="str">
        <f>RiskRegister[[#This Row],[Inherent Impact Level]]&amp;"-"&amp;RiskRegister[[#This Row],[Inherent Likelihood Level]]</f>
        <v>-- Select Impact ----- Select Likelihood --</v>
      </c>
      <c r="AK743" s="22" t="str">
        <f>RiskRegister[[#This Row],[Residual Impact Level]]&amp;"-"&amp;RiskRegister[[#This Row],[Residual Likelihood Level]]</f>
        <v>-- Select Impact ----- Select Likelihood --</v>
      </c>
      <c r="AL743" s="22" t="str">
        <f t="shared" si="22"/>
        <v>Error</v>
      </c>
      <c r="AM743" s="22" t="str">
        <f>IF(RiskRegister[[#This Row],[Risk Status]]="Closed",RiskRegister[[#This Row],[Residual Impact Level]],RiskRegister[[#This Row],[Inherent Impact Level]])</f>
        <v>-- Select Impact --</v>
      </c>
      <c r="AN743" s="22" t="str">
        <f>IF(RiskRegister[[#This Row],[Risk Status]]="Closed",RiskRegister[[#This Row],[Residual Likelihood Level]],RiskRegister[[#This Row],[Inherent Likelihood Level]])</f>
        <v>-- Select Likelihood --</v>
      </c>
      <c r="AO743" s="22" t="str">
        <f>IF(RiskRegister[[#This Row],[Risk Status]]="Closed",RiskRegister[[#This Row],[Residual-I-L-Combo]],RiskRegister[[#This Row],[Inherent-I-L-Combo]])</f>
        <v>-- Select Impact ----- Select Likelihood --</v>
      </c>
      <c r="AP743" s="22" t="str">
        <f t="shared" si="23"/>
        <v>-- Error --</v>
      </c>
    </row>
    <row r="744" spans="1:42" s="18" customFormat="1" ht="64" x14ac:dyDescent="0.2">
      <c r="A744" s="18">
        <v>741</v>
      </c>
      <c r="G744" s="18" t="s">
        <v>87</v>
      </c>
      <c r="I744" s="18" t="s">
        <v>85</v>
      </c>
      <c r="L744" s="18" t="s">
        <v>112</v>
      </c>
      <c r="M744" s="19" t="str">
        <f>VLOOKUP(RiskRegister[[#This Row],[Inherent Impact Level]],'Rating factors'!$F$4:$G$9,2,FALSE)</f>
        <v>--- Error ---</v>
      </c>
      <c r="N744" s="18" t="s">
        <v>89</v>
      </c>
      <c r="O744" s="19" t="str">
        <f>VLOOKUP(RiskRegister[[#This Row],[Inherent Likelihood Level]],'Rating factors'!$F$16:$G$21,2,FALSE)</f>
        <v>--- Error ---</v>
      </c>
      <c r="P744" s="19" t="str">
        <f>IFERROR(VLOOKUP(RiskRegister[[#This Row],[Inherent Risk Rating]],'Rating factors'!$F$30:$G$44,2,FALSE),"-- Error --")</f>
        <v>-- Error --</v>
      </c>
      <c r="Q744" s="19" t="str">
        <f>IFERROR(RiskRegister[[#This Row],[Inherent Impact Rating]]*RiskRegister[[#This Row],[Inherent Likelihood Rating]],"-- Error --")</f>
        <v>-- Error --</v>
      </c>
      <c r="R744" s="18" t="s">
        <v>111</v>
      </c>
      <c r="T744" s="18" t="s">
        <v>112</v>
      </c>
      <c r="U744" s="19" t="str">
        <f>VLOOKUP(RiskRegister[[#This Row],[Residual Impact Level]],'Rating factors'!$F$4:$G$9,2,FALSE)</f>
        <v>--- Error ---</v>
      </c>
      <c r="V744" s="18" t="s">
        <v>89</v>
      </c>
      <c r="W744" s="19" t="str">
        <f>VLOOKUP(RiskRegister[[#This Row],[Residual Likelihood Level]],'Rating factors'!$F$16:$G$21,2,FALSE)</f>
        <v>--- Error ---</v>
      </c>
      <c r="X744" s="19" t="str">
        <f>IFERROR(VLOOKUP(RiskRegister[[#This Row],[Residual Risk Rating]],'Rating factors'!$F$30:$G$44,2,FALSE),"-- Error --")</f>
        <v>-- Error --</v>
      </c>
      <c r="Y744" s="19" t="str">
        <f>IFERROR(RiskRegister[[#This Row],[Residual Impact Rating]]*RiskRegister[[#This Row],[Residual Likelihood Rating]],"-- Error --")</f>
        <v>-- Error --</v>
      </c>
      <c r="Z744" s="18" t="s">
        <v>113</v>
      </c>
      <c r="AB744" s="61"/>
      <c r="AD744" s="22" t="str">
        <f ca="1">IF(ISBLANK(RiskRegister[[#This Row],[Risk Due Date]]), "Missing Risk Due Date", IF(RiskRegister[[#This Row],[Risk Due Date]] &lt; TODAY(), "Overdue", "Not Overdue"))</f>
        <v>Missing Risk Due Date</v>
      </c>
      <c r="AF744" s="22" t="str">
        <f>IF(ISBLANK(RiskRegister[[#This Row],[Risk Due Date]]), "Missing Risk Due Date", TEXT(RiskRegister[[#This Row],[Risk Due Date]], "YYYY-MM"))</f>
        <v>Missing Risk Due Date</v>
      </c>
      <c r="AG744" s="22" t="str">
        <f>IF(RiskRegister[[#This Row],[Created Date]]="","Created Date missing",(TEXT(RiskRegister[[#This Row],[Created Date]],"mmm") &amp; "-" &amp; YEAR(RiskRegister[[#This Row],[Created Date]])))</f>
        <v>Created Date missing</v>
      </c>
      <c r="AH744" s="79">
        <f>IF(RiskRegister[[#This Row],[Risk Status]]="Closed",RiskRegister[[#This Row],[Risk Close Date]],RiskRegister[[#This Row],[Risk Due Date]])</f>
        <v>0</v>
      </c>
      <c r="AI744" s="79">
        <f>IF(RiskRegister[[#This Row],[Risk-Change-Date]]=0,DATE(2030,1,1),RiskRegister[[#This Row],[Risk-Change-Date]])</f>
        <v>47484</v>
      </c>
      <c r="AJ744" s="22" t="str">
        <f>RiskRegister[[#This Row],[Inherent Impact Level]]&amp;"-"&amp;RiskRegister[[#This Row],[Inherent Likelihood Level]]</f>
        <v>-- Select Impact ----- Select Likelihood --</v>
      </c>
      <c r="AK744" s="22" t="str">
        <f>RiskRegister[[#This Row],[Residual Impact Level]]&amp;"-"&amp;RiskRegister[[#This Row],[Residual Likelihood Level]]</f>
        <v>-- Select Impact ----- Select Likelihood --</v>
      </c>
      <c r="AL744" s="22" t="str">
        <f t="shared" si="22"/>
        <v>Error</v>
      </c>
      <c r="AM744" s="22" t="str">
        <f>IF(RiskRegister[[#This Row],[Risk Status]]="Closed",RiskRegister[[#This Row],[Residual Impact Level]],RiskRegister[[#This Row],[Inherent Impact Level]])</f>
        <v>-- Select Impact --</v>
      </c>
      <c r="AN744" s="22" t="str">
        <f>IF(RiskRegister[[#This Row],[Risk Status]]="Closed",RiskRegister[[#This Row],[Residual Likelihood Level]],RiskRegister[[#This Row],[Inherent Likelihood Level]])</f>
        <v>-- Select Likelihood --</v>
      </c>
      <c r="AO744" s="22" t="str">
        <f>IF(RiskRegister[[#This Row],[Risk Status]]="Closed",RiskRegister[[#This Row],[Residual-I-L-Combo]],RiskRegister[[#This Row],[Inherent-I-L-Combo]])</f>
        <v>-- Select Impact ----- Select Likelihood --</v>
      </c>
      <c r="AP744" s="22" t="str">
        <f t="shared" si="23"/>
        <v>-- Error --</v>
      </c>
    </row>
    <row r="745" spans="1:42" s="18" customFormat="1" ht="64" x14ac:dyDescent="0.2">
      <c r="A745" s="18">
        <v>742</v>
      </c>
      <c r="G745" s="18" t="s">
        <v>87</v>
      </c>
      <c r="I745" s="18" t="s">
        <v>85</v>
      </c>
      <c r="L745" s="18" t="s">
        <v>112</v>
      </c>
      <c r="M745" s="19" t="str">
        <f>VLOOKUP(RiskRegister[[#This Row],[Inherent Impact Level]],'Rating factors'!$F$4:$G$9,2,FALSE)</f>
        <v>--- Error ---</v>
      </c>
      <c r="N745" s="18" t="s">
        <v>89</v>
      </c>
      <c r="O745" s="19" t="str">
        <f>VLOOKUP(RiskRegister[[#This Row],[Inherent Likelihood Level]],'Rating factors'!$F$16:$G$21,2,FALSE)</f>
        <v>--- Error ---</v>
      </c>
      <c r="P745" s="19" t="str">
        <f>IFERROR(VLOOKUP(RiskRegister[[#This Row],[Inherent Risk Rating]],'Rating factors'!$F$30:$G$44,2,FALSE),"-- Error --")</f>
        <v>-- Error --</v>
      </c>
      <c r="Q745" s="19" t="str">
        <f>IFERROR(RiskRegister[[#This Row],[Inherent Impact Rating]]*RiskRegister[[#This Row],[Inherent Likelihood Rating]],"-- Error --")</f>
        <v>-- Error --</v>
      </c>
      <c r="R745" s="18" t="s">
        <v>111</v>
      </c>
      <c r="T745" s="18" t="s">
        <v>112</v>
      </c>
      <c r="U745" s="19" t="str">
        <f>VLOOKUP(RiskRegister[[#This Row],[Residual Impact Level]],'Rating factors'!$F$4:$G$9,2,FALSE)</f>
        <v>--- Error ---</v>
      </c>
      <c r="V745" s="18" t="s">
        <v>89</v>
      </c>
      <c r="W745" s="19" t="str">
        <f>VLOOKUP(RiskRegister[[#This Row],[Residual Likelihood Level]],'Rating factors'!$F$16:$G$21,2,FALSE)</f>
        <v>--- Error ---</v>
      </c>
      <c r="X745" s="19" t="str">
        <f>IFERROR(VLOOKUP(RiskRegister[[#This Row],[Residual Risk Rating]],'Rating factors'!$F$30:$G$44,2,FALSE),"-- Error --")</f>
        <v>-- Error --</v>
      </c>
      <c r="Y745" s="19" t="str">
        <f>IFERROR(RiskRegister[[#This Row],[Residual Impact Rating]]*RiskRegister[[#This Row],[Residual Likelihood Rating]],"-- Error --")</f>
        <v>-- Error --</v>
      </c>
      <c r="Z745" s="18" t="s">
        <v>113</v>
      </c>
      <c r="AB745" s="61"/>
      <c r="AD745" s="22" t="str">
        <f ca="1">IF(ISBLANK(RiskRegister[[#This Row],[Risk Due Date]]), "Missing Risk Due Date", IF(RiskRegister[[#This Row],[Risk Due Date]] &lt; TODAY(), "Overdue", "Not Overdue"))</f>
        <v>Missing Risk Due Date</v>
      </c>
      <c r="AF745" s="22" t="str">
        <f>IF(ISBLANK(RiskRegister[[#This Row],[Risk Due Date]]), "Missing Risk Due Date", TEXT(RiskRegister[[#This Row],[Risk Due Date]], "YYYY-MM"))</f>
        <v>Missing Risk Due Date</v>
      </c>
      <c r="AG745" s="22" t="str">
        <f>IF(RiskRegister[[#This Row],[Created Date]]="","Created Date missing",(TEXT(RiskRegister[[#This Row],[Created Date]],"mmm") &amp; "-" &amp; YEAR(RiskRegister[[#This Row],[Created Date]])))</f>
        <v>Created Date missing</v>
      </c>
      <c r="AH745" s="79">
        <f>IF(RiskRegister[[#This Row],[Risk Status]]="Closed",RiskRegister[[#This Row],[Risk Close Date]],RiskRegister[[#This Row],[Risk Due Date]])</f>
        <v>0</v>
      </c>
      <c r="AI745" s="79">
        <f>IF(RiskRegister[[#This Row],[Risk-Change-Date]]=0,DATE(2030,1,1),RiskRegister[[#This Row],[Risk-Change-Date]])</f>
        <v>47484</v>
      </c>
      <c r="AJ745" s="22" t="str">
        <f>RiskRegister[[#This Row],[Inherent Impact Level]]&amp;"-"&amp;RiskRegister[[#This Row],[Inherent Likelihood Level]]</f>
        <v>-- Select Impact ----- Select Likelihood --</v>
      </c>
      <c r="AK745" s="22" t="str">
        <f>RiskRegister[[#This Row],[Residual Impact Level]]&amp;"-"&amp;RiskRegister[[#This Row],[Residual Likelihood Level]]</f>
        <v>-- Select Impact ----- Select Likelihood --</v>
      </c>
      <c r="AL745" s="22" t="str">
        <f t="shared" si="22"/>
        <v>Error</v>
      </c>
      <c r="AM745" s="22" t="str">
        <f>IF(RiskRegister[[#This Row],[Risk Status]]="Closed",RiskRegister[[#This Row],[Residual Impact Level]],RiskRegister[[#This Row],[Inherent Impact Level]])</f>
        <v>-- Select Impact --</v>
      </c>
      <c r="AN745" s="22" t="str">
        <f>IF(RiskRegister[[#This Row],[Risk Status]]="Closed",RiskRegister[[#This Row],[Residual Likelihood Level]],RiskRegister[[#This Row],[Inherent Likelihood Level]])</f>
        <v>-- Select Likelihood --</v>
      </c>
      <c r="AO745" s="22" t="str">
        <f>IF(RiskRegister[[#This Row],[Risk Status]]="Closed",RiskRegister[[#This Row],[Residual-I-L-Combo]],RiskRegister[[#This Row],[Inherent-I-L-Combo]])</f>
        <v>-- Select Impact ----- Select Likelihood --</v>
      </c>
      <c r="AP745" s="22" t="str">
        <f t="shared" si="23"/>
        <v>-- Error --</v>
      </c>
    </row>
    <row r="746" spans="1:42" s="18" customFormat="1" ht="64" x14ac:dyDescent="0.2">
      <c r="A746" s="18">
        <v>743</v>
      </c>
      <c r="G746" s="18" t="s">
        <v>87</v>
      </c>
      <c r="I746" s="18" t="s">
        <v>85</v>
      </c>
      <c r="L746" s="18" t="s">
        <v>112</v>
      </c>
      <c r="M746" s="19" t="str">
        <f>VLOOKUP(RiskRegister[[#This Row],[Inherent Impact Level]],'Rating factors'!$F$4:$G$9,2,FALSE)</f>
        <v>--- Error ---</v>
      </c>
      <c r="N746" s="18" t="s">
        <v>89</v>
      </c>
      <c r="O746" s="19" t="str">
        <f>VLOOKUP(RiskRegister[[#This Row],[Inherent Likelihood Level]],'Rating factors'!$F$16:$G$21,2,FALSE)</f>
        <v>--- Error ---</v>
      </c>
      <c r="P746" s="19" t="str">
        <f>IFERROR(VLOOKUP(RiskRegister[[#This Row],[Inherent Risk Rating]],'Rating factors'!$F$30:$G$44,2,FALSE),"-- Error --")</f>
        <v>-- Error --</v>
      </c>
      <c r="Q746" s="19" t="str">
        <f>IFERROR(RiskRegister[[#This Row],[Inherent Impact Rating]]*RiskRegister[[#This Row],[Inherent Likelihood Rating]],"-- Error --")</f>
        <v>-- Error --</v>
      </c>
      <c r="R746" s="18" t="s">
        <v>111</v>
      </c>
      <c r="T746" s="18" t="s">
        <v>112</v>
      </c>
      <c r="U746" s="19" t="str">
        <f>VLOOKUP(RiskRegister[[#This Row],[Residual Impact Level]],'Rating factors'!$F$4:$G$9,2,FALSE)</f>
        <v>--- Error ---</v>
      </c>
      <c r="V746" s="18" t="s">
        <v>89</v>
      </c>
      <c r="W746" s="19" t="str">
        <f>VLOOKUP(RiskRegister[[#This Row],[Residual Likelihood Level]],'Rating factors'!$F$16:$G$21,2,FALSE)</f>
        <v>--- Error ---</v>
      </c>
      <c r="X746" s="19" t="str">
        <f>IFERROR(VLOOKUP(RiskRegister[[#This Row],[Residual Risk Rating]],'Rating factors'!$F$30:$G$44,2,FALSE),"-- Error --")</f>
        <v>-- Error --</v>
      </c>
      <c r="Y746" s="19" t="str">
        <f>IFERROR(RiskRegister[[#This Row],[Residual Impact Rating]]*RiskRegister[[#This Row],[Residual Likelihood Rating]],"-- Error --")</f>
        <v>-- Error --</v>
      </c>
      <c r="Z746" s="18" t="s">
        <v>113</v>
      </c>
      <c r="AB746" s="61"/>
      <c r="AD746" s="22" t="str">
        <f ca="1">IF(ISBLANK(RiskRegister[[#This Row],[Risk Due Date]]), "Missing Risk Due Date", IF(RiskRegister[[#This Row],[Risk Due Date]] &lt; TODAY(), "Overdue", "Not Overdue"))</f>
        <v>Missing Risk Due Date</v>
      </c>
      <c r="AF746" s="22" t="str">
        <f>IF(ISBLANK(RiskRegister[[#This Row],[Risk Due Date]]), "Missing Risk Due Date", TEXT(RiskRegister[[#This Row],[Risk Due Date]], "YYYY-MM"))</f>
        <v>Missing Risk Due Date</v>
      </c>
      <c r="AG746" s="22" t="str">
        <f>IF(RiskRegister[[#This Row],[Created Date]]="","Created Date missing",(TEXT(RiskRegister[[#This Row],[Created Date]],"mmm") &amp; "-" &amp; YEAR(RiskRegister[[#This Row],[Created Date]])))</f>
        <v>Created Date missing</v>
      </c>
      <c r="AH746" s="79">
        <f>IF(RiskRegister[[#This Row],[Risk Status]]="Closed",RiskRegister[[#This Row],[Risk Close Date]],RiskRegister[[#This Row],[Risk Due Date]])</f>
        <v>0</v>
      </c>
      <c r="AI746" s="79">
        <f>IF(RiskRegister[[#This Row],[Risk-Change-Date]]=0,DATE(2030,1,1),RiskRegister[[#This Row],[Risk-Change-Date]])</f>
        <v>47484</v>
      </c>
      <c r="AJ746" s="22" t="str">
        <f>RiskRegister[[#This Row],[Inherent Impact Level]]&amp;"-"&amp;RiskRegister[[#This Row],[Inherent Likelihood Level]]</f>
        <v>-- Select Impact ----- Select Likelihood --</v>
      </c>
      <c r="AK746" s="22" t="str">
        <f>RiskRegister[[#This Row],[Residual Impact Level]]&amp;"-"&amp;RiskRegister[[#This Row],[Residual Likelihood Level]]</f>
        <v>-- Select Impact ----- Select Likelihood --</v>
      </c>
      <c r="AL746" s="22" t="str">
        <f t="shared" si="22"/>
        <v>Error</v>
      </c>
      <c r="AM746" s="22" t="str">
        <f>IF(RiskRegister[[#This Row],[Risk Status]]="Closed",RiskRegister[[#This Row],[Residual Impact Level]],RiskRegister[[#This Row],[Inherent Impact Level]])</f>
        <v>-- Select Impact --</v>
      </c>
      <c r="AN746" s="22" t="str">
        <f>IF(RiskRegister[[#This Row],[Risk Status]]="Closed",RiskRegister[[#This Row],[Residual Likelihood Level]],RiskRegister[[#This Row],[Inherent Likelihood Level]])</f>
        <v>-- Select Likelihood --</v>
      </c>
      <c r="AO746" s="22" t="str">
        <f>IF(RiskRegister[[#This Row],[Risk Status]]="Closed",RiskRegister[[#This Row],[Residual-I-L-Combo]],RiskRegister[[#This Row],[Inherent-I-L-Combo]])</f>
        <v>-- Select Impact ----- Select Likelihood --</v>
      </c>
      <c r="AP746" s="22" t="str">
        <f t="shared" si="23"/>
        <v>-- Error --</v>
      </c>
    </row>
    <row r="747" spans="1:42" s="18" customFormat="1" ht="64" x14ac:dyDescent="0.2">
      <c r="A747" s="18">
        <v>744</v>
      </c>
      <c r="G747" s="18" t="s">
        <v>87</v>
      </c>
      <c r="I747" s="18" t="s">
        <v>85</v>
      </c>
      <c r="L747" s="18" t="s">
        <v>112</v>
      </c>
      <c r="M747" s="19" t="str">
        <f>VLOOKUP(RiskRegister[[#This Row],[Inherent Impact Level]],'Rating factors'!$F$4:$G$9,2,FALSE)</f>
        <v>--- Error ---</v>
      </c>
      <c r="N747" s="18" t="s">
        <v>89</v>
      </c>
      <c r="O747" s="19" t="str">
        <f>VLOOKUP(RiskRegister[[#This Row],[Inherent Likelihood Level]],'Rating factors'!$F$16:$G$21,2,FALSE)</f>
        <v>--- Error ---</v>
      </c>
      <c r="P747" s="19" t="str">
        <f>IFERROR(VLOOKUP(RiskRegister[[#This Row],[Inherent Risk Rating]],'Rating factors'!$F$30:$G$44,2,FALSE),"-- Error --")</f>
        <v>-- Error --</v>
      </c>
      <c r="Q747" s="19" t="str">
        <f>IFERROR(RiskRegister[[#This Row],[Inherent Impact Rating]]*RiskRegister[[#This Row],[Inherent Likelihood Rating]],"-- Error --")</f>
        <v>-- Error --</v>
      </c>
      <c r="R747" s="18" t="s">
        <v>111</v>
      </c>
      <c r="T747" s="18" t="s">
        <v>112</v>
      </c>
      <c r="U747" s="19" t="str">
        <f>VLOOKUP(RiskRegister[[#This Row],[Residual Impact Level]],'Rating factors'!$F$4:$G$9,2,FALSE)</f>
        <v>--- Error ---</v>
      </c>
      <c r="V747" s="18" t="s">
        <v>89</v>
      </c>
      <c r="W747" s="19" t="str">
        <f>VLOOKUP(RiskRegister[[#This Row],[Residual Likelihood Level]],'Rating factors'!$F$16:$G$21,2,FALSE)</f>
        <v>--- Error ---</v>
      </c>
      <c r="X747" s="19" t="str">
        <f>IFERROR(VLOOKUP(RiskRegister[[#This Row],[Residual Risk Rating]],'Rating factors'!$F$30:$G$44,2,FALSE),"-- Error --")</f>
        <v>-- Error --</v>
      </c>
      <c r="Y747" s="19" t="str">
        <f>IFERROR(RiskRegister[[#This Row],[Residual Impact Rating]]*RiskRegister[[#This Row],[Residual Likelihood Rating]],"-- Error --")</f>
        <v>-- Error --</v>
      </c>
      <c r="Z747" s="18" t="s">
        <v>113</v>
      </c>
      <c r="AB747" s="61"/>
      <c r="AD747" s="22" t="str">
        <f ca="1">IF(ISBLANK(RiskRegister[[#This Row],[Risk Due Date]]), "Missing Risk Due Date", IF(RiskRegister[[#This Row],[Risk Due Date]] &lt; TODAY(), "Overdue", "Not Overdue"))</f>
        <v>Missing Risk Due Date</v>
      </c>
      <c r="AF747" s="22" t="str">
        <f>IF(ISBLANK(RiskRegister[[#This Row],[Risk Due Date]]), "Missing Risk Due Date", TEXT(RiskRegister[[#This Row],[Risk Due Date]], "YYYY-MM"))</f>
        <v>Missing Risk Due Date</v>
      </c>
      <c r="AG747" s="22" t="str">
        <f>IF(RiskRegister[[#This Row],[Created Date]]="","Created Date missing",(TEXT(RiskRegister[[#This Row],[Created Date]],"mmm") &amp; "-" &amp; YEAR(RiskRegister[[#This Row],[Created Date]])))</f>
        <v>Created Date missing</v>
      </c>
      <c r="AH747" s="79">
        <f>IF(RiskRegister[[#This Row],[Risk Status]]="Closed",RiskRegister[[#This Row],[Risk Close Date]],RiskRegister[[#This Row],[Risk Due Date]])</f>
        <v>0</v>
      </c>
      <c r="AI747" s="79">
        <f>IF(RiskRegister[[#This Row],[Risk-Change-Date]]=0,DATE(2030,1,1),RiskRegister[[#This Row],[Risk-Change-Date]])</f>
        <v>47484</v>
      </c>
      <c r="AJ747" s="22" t="str">
        <f>RiskRegister[[#This Row],[Inherent Impact Level]]&amp;"-"&amp;RiskRegister[[#This Row],[Inherent Likelihood Level]]</f>
        <v>-- Select Impact ----- Select Likelihood --</v>
      </c>
      <c r="AK747" s="22" t="str">
        <f>RiskRegister[[#This Row],[Residual Impact Level]]&amp;"-"&amp;RiskRegister[[#This Row],[Residual Likelihood Level]]</f>
        <v>-- Select Impact ----- Select Likelihood --</v>
      </c>
      <c r="AL747" s="22" t="str">
        <f t="shared" si="22"/>
        <v>Error</v>
      </c>
      <c r="AM747" s="22" t="str">
        <f>IF(RiskRegister[[#This Row],[Risk Status]]="Closed",RiskRegister[[#This Row],[Residual Impact Level]],RiskRegister[[#This Row],[Inherent Impact Level]])</f>
        <v>-- Select Impact --</v>
      </c>
      <c r="AN747" s="22" t="str">
        <f>IF(RiskRegister[[#This Row],[Risk Status]]="Closed",RiskRegister[[#This Row],[Residual Likelihood Level]],RiskRegister[[#This Row],[Inherent Likelihood Level]])</f>
        <v>-- Select Likelihood --</v>
      </c>
      <c r="AO747" s="22" t="str">
        <f>IF(RiskRegister[[#This Row],[Risk Status]]="Closed",RiskRegister[[#This Row],[Residual-I-L-Combo]],RiskRegister[[#This Row],[Inherent-I-L-Combo]])</f>
        <v>-- Select Impact ----- Select Likelihood --</v>
      </c>
      <c r="AP747" s="22" t="str">
        <f t="shared" si="23"/>
        <v>-- Error --</v>
      </c>
    </row>
    <row r="748" spans="1:42" s="18" customFormat="1" ht="64" x14ac:dyDescent="0.2">
      <c r="A748" s="18">
        <v>745</v>
      </c>
      <c r="G748" s="18" t="s">
        <v>87</v>
      </c>
      <c r="I748" s="18" t="s">
        <v>85</v>
      </c>
      <c r="L748" s="18" t="s">
        <v>112</v>
      </c>
      <c r="M748" s="19" t="str">
        <f>VLOOKUP(RiskRegister[[#This Row],[Inherent Impact Level]],'Rating factors'!$F$4:$G$9,2,FALSE)</f>
        <v>--- Error ---</v>
      </c>
      <c r="N748" s="18" t="s">
        <v>89</v>
      </c>
      <c r="O748" s="19" t="str">
        <f>VLOOKUP(RiskRegister[[#This Row],[Inherent Likelihood Level]],'Rating factors'!$F$16:$G$21,2,FALSE)</f>
        <v>--- Error ---</v>
      </c>
      <c r="P748" s="19" t="str">
        <f>IFERROR(VLOOKUP(RiskRegister[[#This Row],[Inherent Risk Rating]],'Rating factors'!$F$30:$G$44,2,FALSE),"-- Error --")</f>
        <v>-- Error --</v>
      </c>
      <c r="Q748" s="19" t="str">
        <f>IFERROR(RiskRegister[[#This Row],[Inherent Impact Rating]]*RiskRegister[[#This Row],[Inherent Likelihood Rating]],"-- Error --")</f>
        <v>-- Error --</v>
      </c>
      <c r="R748" s="18" t="s">
        <v>111</v>
      </c>
      <c r="T748" s="18" t="s">
        <v>112</v>
      </c>
      <c r="U748" s="19" t="str">
        <f>VLOOKUP(RiskRegister[[#This Row],[Residual Impact Level]],'Rating factors'!$F$4:$G$9,2,FALSE)</f>
        <v>--- Error ---</v>
      </c>
      <c r="V748" s="18" t="s">
        <v>89</v>
      </c>
      <c r="W748" s="19" t="str">
        <f>VLOOKUP(RiskRegister[[#This Row],[Residual Likelihood Level]],'Rating factors'!$F$16:$G$21,2,FALSE)</f>
        <v>--- Error ---</v>
      </c>
      <c r="X748" s="19" t="str">
        <f>IFERROR(VLOOKUP(RiskRegister[[#This Row],[Residual Risk Rating]],'Rating factors'!$F$30:$G$44,2,FALSE),"-- Error --")</f>
        <v>-- Error --</v>
      </c>
      <c r="Y748" s="19" t="str">
        <f>IFERROR(RiskRegister[[#This Row],[Residual Impact Rating]]*RiskRegister[[#This Row],[Residual Likelihood Rating]],"-- Error --")</f>
        <v>-- Error --</v>
      </c>
      <c r="Z748" s="18" t="s">
        <v>113</v>
      </c>
      <c r="AB748" s="61"/>
      <c r="AD748" s="22" t="str">
        <f ca="1">IF(ISBLANK(RiskRegister[[#This Row],[Risk Due Date]]), "Missing Risk Due Date", IF(RiskRegister[[#This Row],[Risk Due Date]] &lt; TODAY(), "Overdue", "Not Overdue"))</f>
        <v>Missing Risk Due Date</v>
      </c>
      <c r="AF748" s="22" t="str">
        <f>IF(ISBLANK(RiskRegister[[#This Row],[Risk Due Date]]), "Missing Risk Due Date", TEXT(RiskRegister[[#This Row],[Risk Due Date]], "YYYY-MM"))</f>
        <v>Missing Risk Due Date</v>
      </c>
      <c r="AG748" s="22" t="str">
        <f>IF(RiskRegister[[#This Row],[Created Date]]="","Created Date missing",(TEXT(RiskRegister[[#This Row],[Created Date]],"mmm") &amp; "-" &amp; YEAR(RiskRegister[[#This Row],[Created Date]])))</f>
        <v>Created Date missing</v>
      </c>
      <c r="AH748" s="79">
        <f>IF(RiskRegister[[#This Row],[Risk Status]]="Closed",RiskRegister[[#This Row],[Risk Close Date]],RiskRegister[[#This Row],[Risk Due Date]])</f>
        <v>0</v>
      </c>
      <c r="AI748" s="79">
        <f>IF(RiskRegister[[#This Row],[Risk-Change-Date]]=0,DATE(2030,1,1),RiskRegister[[#This Row],[Risk-Change-Date]])</f>
        <v>47484</v>
      </c>
      <c r="AJ748" s="22" t="str">
        <f>RiskRegister[[#This Row],[Inherent Impact Level]]&amp;"-"&amp;RiskRegister[[#This Row],[Inherent Likelihood Level]]</f>
        <v>-- Select Impact ----- Select Likelihood --</v>
      </c>
      <c r="AK748" s="22" t="str">
        <f>RiskRegister[[#This Row],[Residual Impact Level]]&amp;"-"&amp;RiskRegister[[#This Row],[Residual Likelihood Level]]</f>
        <v>-- Select Impact ----- Select Likelihood --</v>
      </c>
      <c r="AL748" s="22" t="str">
        <f t="shared" si="22"/>
        <v>Error</v>
      </c>
      <c r="AM748" s="22" t="str">
        <f>IF(RiskRegister[[#This Row],[Risk Status]]="Closed",RiskRegister[[#This Row],[Residual Impact Level]],RiskRegister[[#This Row],[Inherent Impact Level]])</f>
        <v>-- Select Impact --</v>
      </c>
      <c r="AN748" s="22" t="str">
        <f>IF(RiskRegister[[#This Row],[Risk Status]]="Closed",RiskRegister[[#This Row],[Residual Likelihood Level]],RiskRegister[[#This Row],[Inherent Likelihood Level]])</f>
        <v>-- Select Likelihood --</v>
      </c>
      <c r="AO748" s="22" t="str">
        <f>IF(RiskRegister[[#This Row],[Risk Status]]="Closed",RiskRegister[[#This Row],[Residual-I-L-Combo]],RiskRegister[[#This Row],[Inherent-I-L-Combo]])</f>
        <v>-- Select Impact ----- Select Likelihood --</v>
      </c>
      <c r="AP748" s="22" t="str">
        <f t="shared" si="23"/>
        <v>-- Error --</v>
      </c>
    </row>
    <row r="749" spans="1:42" s="18" customFormat="1" ht="64" x14ac:dyDescent="0.2">
      <c r="A749" s="18">
        <v>746</v>
      </c>
      <c r="G749" s="18" t="s">
        <v>87</v>
      </c>
      <c r="I749" s="18" t="s">
        <v>85</v>
      </c>
      <c r="L749" s="18" t="s">
        <v>112</v>
      </c>
      <c r="M749" s="19" t="str">
        <f>VLOOKUP(RiskRegister[[#This Row],[Inherent Impact Level]],'Rating factors'!$F$4:$G$9,2,FALSE)</f>
        <v>--- Error ---</v>
      </c>
      <c r="N749" s="18" t="s">
        <v>89</v>
      </c>
      <c r="O749" s="19" t="str">
        <f>VLOOKUP(RiskRegister[[#This Row],[Inherent Likelihood Level]],'Rating factors'!$F$16:$G$21,2,FALSE)</f>
        <v>--- Error ---</v>
      </c>
      <c r="P749" s="19" t="str">
        <f>IFERROR(VLOOKUP(RiskRegister[[#This Row],[Inherent Risk Rating]],'Rating factors'!$F$30:$G$44,2,FALSE),"-- Error --")</f>
        <v>-- Error --</v>
      </c>
      <c r="Q749" s="19" t="str">
        <f>IFERROR(RiskRegister[[#This Row],[Inherent Impact Rating]]*RiskRegister[[#This Row],[Inherent Likelihood Rating]],"-- Error --")</f>
        <v>-- Error --</v>
      </c>
      <c r="R749" s="18" t="s">
        <v>111</v>
      </c>
      <c r="T749" s="18" t="s">
        <v>112</v>
      </c>
      <c r="U749" s="19" t="str">
        <f>VLOOKUP(RiskRegister[[#This Row],[Residual Impact Level]],'Rating factors'!$F$4:$G$9,2,FALSE)</f>
        <v>--- Error ---</v>
      </c>
      <c r="V749" s="18" t="s">
        <v>89</v>
      </c>
      <c r="W749" s="19" t="str">
        <f>VLOOKUP(RiskRegister[[#This Row],[Residual Likelihood Level]],'Rating factors'!$F$16:$G$21,2,FALSE)</f>
        <v>--- Error ---</v>
      </c>
      <c r="X749" s="19" t="str">
        <f>IFERROR(VLOOKUP(RiskRegister[[#This Row],[Residual Risk Rating]],'Rating factors'!$F$30:$G$44,2,FALSE),"-- Error --")</f>
        <v>-- Error --</v>
      </c>
      <c r="Y749" s="19" t="str">
        <f>IFERROR(RiskRegister[[#This Row],[Residual Impact Rating]]*RiskRegister[[#This Row],[Residual Likelihood Rating]],"-- Error --")</f>
        <v>-- Error --</v>
      </c>
      <c r="Z749" s="18" t="s">
        <v>113</v>
      </c>
      <c r="AB749" s="61"/>
      <c r="AD749" s="22" t="str">
        <f ca="1">IF(ISBLANK(RiskRegister[[#This Row],[Risk Due Date]]), "Missing Risk Due Date", IF(RiskRegister[[#This Row],[Risk Due Date]] &lt; TODAY(), "Overdue", "Not Overdue"))</f>
        <v>Missing Risk Due Date</v>
      </c>
      <c r="AF749" s="22" t="str">
        <f>IF(ISBLANK(RiskRegister[[#This Row],[Risk Due Date]]), "Missing Risk Due Date", TEXT(RiskRegister[[#This Row],[Risk Due Date]], "YYYY-MM"))</f>
        <v>Missing Risk Due Date</v>
      </c>
      <c r="AG749" s="22" t="str">
        <f>IF(RiskRegister[[#This Row],[Created Date]]="","Created Date missing",(TEXT(RiskRegister[[#This Row],[Created Date]],"mmm") &amp; "-" &amp; YEAR(RiskRegister[[#This Row],[Created Date]])))</f>
        <v>Created Date missing</v>
      </c>
      <c r="AH749" s="79">
        <f>IF(RiskRegister[[#This Row],[Risk Status]]="Closed",RiskRegister[[#This Row],[Risk Close Date]],RiskRegister[[#This Row],[Risk Due Date]])</f>
        <v>0</v>
      </c>
      <c r="AI749" s="79">
        <f>IF(RiskRegister[[#This Row],[Risk-Change-Date]]=0,DATE(2030,1,1),RiskRegister[[#This Row],[Risk-Change-Date]])</f>
        <v>47484</v>
      </c>
      <c r="AJ749" s="22" t="str">
        <f>RiskRegister[[#This Row],[Inherent Impact Level]]&amp;"-"&amp;RiskRegister[[#This Row],[Inherent Likelihood Level]]</f>
        <v>-- Select Impact ----- Select Likelihood --</v>
      </c>
      <c r="AK749" s="22" t="str">
        <f>RiskRegister[[#This Row],[Residual Impact Level]]&amp;"-"&amp;RiskRegister[[#This Row],[Residual Likelihood Level]]</f>
        <v>-- Select Impact ----- Select Likelihood --</v>
      </c>
      <c r="AL749" s="22" t="str">
        <f t="shared" si="22"/>
        <v>Error</v>
      </c>
      <c r="AM749" s="22" t="str">
        <f>IF(RiskRegister[[#This Row],[Risk Status]]="Closed",RiskRegister[[#This Row],[Residual Impact Level]],RiskRegister[[#This Row],[Inherent Impact Level]])</f>
        <v>-- Select Impact --</v>
      </c>
      <c r="AN749" s="22" t="str">
        <f>IF(RiskRegister[[#This Row],[Risk Status]]="Closed",RiskRegister[[#This Row],[Residual Likelihood Level]],RiskRegister[[#This Row],[Inherent Likelihood Level]])</f>
        <v>-- Select Likelihood --</v>
      </c>
      <c r="AO749" s="22" t="str">
        <f>IF(RiskRegister[[#This Row],[Risk Status]]="Closed",RiskRegister[[#This Row],[Residual-I-L-Combo]],RiskRegister[[#This Row],[Inherent-I-L-Combo]])</f>
        <v>-- Select Impact ----- Select Likelihood --</v>
      </c>
      <c r="AP749" s="22" t="str">
        <f t="shared" si="23"/>
        <v>-- Error --</v>
      </c>
    </row>
    <row r="750" spans="1:42" s="18" customFormat="1" ht="64" x14ac:dyDescent="0.2">
      <c r="A750" s="18">
        <v>747</v>
      </c>
      <c r="G750" s="18" t="s">
        <v>87</v>
      </c>
      <c r="I750" s="18" t="s">
        <v>85</v>
      </c>
      <c r="L750" s="18" t="s">
        <v>112</v>
      </c>
      <c r="M750" s="19" t="str">
        <f>VLOOKUP(RiskRegister[[#This Row],[Inherent Impact Level]],'Rating factors'!$F$4:$G$9,2,FALSE)</f>
        <v>--- Error ---</v>
      </c>
      <c r="N750" s="18" t="s">
        <v>89</v>
      </c>
      <c r="O750" s="19" t="str">
        <f>VLOOKUP(RiskRegister[[#This Row],[Inherent Likelihood Level]],'Rating factors'!$F$16:$G$21,2,FALSE)</f>
        <v>--- Error ---</v>
      </c>
      <c r="P750" s="19" t="str">
        <f>IFERROR(VLOOKUP(RiskRegister[[#This Row],[Inherent Risk Rating]],'Rating factors'!$F$30:$G$44,2,FALSE),"-- Error --")</f>
        <v>-- Error --</v>
      </c>
      <c r="Q750" s="19" t="str">
        <f>IFERROR(RiskRegister[[#This Row],[Inherent Impact Rating]]*RiskRegister[[#This Row],[Inherent Likelihood Rating]],"-- Error --")</f>
        <v>-- Error --</v>
      </c>
      <c r="R750" s="18" t="s">
        <v>111</v>
      </c>
      <c r="T750" s="18" t="s">
        <v>112</v>
      </c>
      <c r="U750" s="19" t="str">
        <f>VLOOKUP(RiskRegister[[#This Row],[Residual Impact Level]],'Rating factors'!$F$4:$G$9,2,FALSE)</f>
        <v>--- Error ---</v>
      </c>
      <c r="V750" s="18" t="s">
        <v>89</v>
      </c>
      <c r="W750" s="19" t="str">
        <f>VLOOKUP(RiskRegister[[#This Row],[Residual Likelihood Level]],'Rating factors'!$F$16:$G$21,2,FALSE)</f>
        <v>--- Error ---</v>
      </c>
      <c r="X750" s="19" t="str">
        <f>IFERROR(VLOOKUP(RiskRegister[[#This Row],[Residual Risk Rating]],'Rating factors'!$F$30:$G$44,2,FALSE),"-- Error --")</f>
        <v>-- Error --</v>
      </c>
      <c r="Y750" s="19" t="str">
        <f>IFERROR(RiskRegister[[#This Row],[Residual Impact Rating]]*RiskRegister[[#This Row],[Residual Likelihood Rating]],"-- Error --")</f>
        <v>-- Error --</v>
      </c>
      <c r="Z750" s="18" t="s">
        <v>113</v>
      </c>
      <c r="AB750" s="61"/>
      <c r="AD750" s="22" t="str">
        <f ca="1">IF(ISBLANK(RiskRegister[[#This Row],[Risk Due Date]]), "Missing Risk Due Date", IF(RiskRegister[[#This Row],[Risk Due Date]] &lt; TODAY(), "Overdue", "Not Overdue"))</f>
        <v>Missing Risk Due Date</v>
      </c>
      <c r="AF750" s="22" t="str">
        <f>IF(ISBLANK(RiskRegister[[#This Row],[Risk Due Date]]), "Missing Risk Due Date", TEXT(RiskRegister[[#This Row],[Risk Due Date]], "YYYY-MM"))</f>
        <v>Missing Risk Due Date</v>
      </c>
      <c r="AG750" s="22" t="str">
        <f>IF(RiskRegister[[#This Row],[Created Date]]="","Created Date missing",(TEXT(RiskRegister[[#This Row],[Created Date]],"mmm") &amp; "-" &amp; YEAR(RiskRegister[[#This Row],[Created Date]])))</f>
        <v>Created Date missing</v>
      </c>
      <c r="AH750" s="79">
        <f>IF(RiskRegister[[#This Row],[Risk Status]]="Closed",RiskRegister[[#This Row],[Risk Close Date]],RiskRegister[[#This Row],[Risk Due Date]])</f>
        <v>0</v>
      </c>
      <c r="AI750" s="79">
        <f>IF(RiskRegister[[#This Row],[Risk-Change-Date]]=0,DATE(2030,1,1),RiskRegister[[#This Row],[Risk-Change-Date]])</f>
        <v>47484</v>
      </c>
      <c r="AJ750" s="22" t="str">
        <f>RiskRegister[[#This Row],[Inherent Impact Level]]&amp;"-"&amp;RiskRegister[[#This Row],[Inherent Likelihood Level]]</f>
        <v>-- Select Impact ----- Select Likelihood --</v>
      </c>
      <c r="AK750" s="22" t="str">
        <f>RiskRegister[[#This Row],[Residual Impact Level]]&amp;"-"&amp;RiskRegister[[#This Row],[Residual Likelihood Level]]</f>
        <v>-- Select Impact ----- Select Likelihood --</v>
      </c>
      <c r="AL750" s="22" t="str">
        <f t="shared" si="22"/>
        <v>Error</v>
      </c>
      <c r="AM750" s="22" t="str">
        <f>IF(RiskRegister[[#This Row],[Risk Status]]="Closed",RiskRegister[[#This Row],[Residual Impact Level]],RiskRegister[[#This Row],[Inherent Impact Level]])</f>
        <v>-- Select Impact --</v>
      </c>
      <c r="AN750" s="22" t="str">
        <f>IF(RiskRegister[[#This Row],[Risk Status]]="Closed",RiskRegister[[#This Row],[Residual Likelihood Level]],RiskRegister[[#This Row],[Inherent Likelihood Level]])</f>
        <v>-- Select Likelihood --</v>
      </c>
      <c r="AO750" s="22" t="str">
        <f>IF(RiskRegister[[#This Row],[Risk Status]]="Closed",RiskRegister[[#This Row],[Residual-I-L-Combo]],RiskRegister[[#This Row],[Inherent-I-L-Combo]])</f>
        <v>-- Select Impact ----- Select Likelihood --</v>
      </c>
      <c r="AP750" s="22" t="str">
        <f t="shared" si="23"/>
        <v>-- Error --</v>
      </c>
    </row>
    <row r="751" spans="1:42" s="18" customFormat="1" ht="64" x14ac:dyDescent="0.2">
      <c r="A751" s="18">
        <v>748</v>
      </c>
      <c r="G751" s="18" t="s">
        <v>87</v>
      </c>
      <c r="I751" s="18" t="s">
        <v>85</v>
      </c>
      <c r="L751" s="18" t="s">
        <v>112</v>
      </c>
      <c r="M751" s="19" t="str">
        <f>VLOOKUP(RiskRegister[[#This Row],[Inherent Impact Level]],'Rating factors'!$F$4:$G$9,2,FALSE)</f>
        <v>--- Error ---</v>
      </c>
      <c r="N751" s="18" t="s">
        <v>89</v>
      </c>
      <c r="O751" s="19" t="str">
        <f>VLOOKUP(RiskRegister[[#This Row],[Inherent Likelihood Level]],'Rating factors'!$F$16:$G$21,2,FALSE)</f>
        <v>--- Error ---</v>
      </c>
      <c r="P751" s="19" t="str">
        <f>IFERROR(VLOOKUP(RiskRegister[[#This Row],[Inherent Risk Rating]],'Rating factors'!$F$30:$G$44,2,FALSE),"-- Error --")</f>
        <v>-- Error --</v>
      </c>
      <c r="Q751" s="19" t="str">
        <f>IFERROR(RiskRegister[[#This Row],[Inherent Impact Rating]]*RiskRegister[[#This Row],[Inherent Likelihood Rating]],"-- Error --")</f>
        <v>-- Error --</v>
      </c>
      <c r="R751" s="18" t="s">
        <v>111</v>
      </c>
      <c r="T751" s="18" t="s">
        <v>112</v>
      </c>
      <c r="U751" s="19" t="str">
        <f>VLOOKUP(RiskRegister[[#This Row],[Residual Impact Level]],'Rating factors'!$F$4:$G$9,2,FALSE)</f>
        <v>--- Error ---</v>
      </c>
      <c r="V751" s="18" t="s">
        <v>89</v>
      </c>
      <c r="W751" s="19" t="str">
        <f>VLOOKUP(RiskRegister[[#This Row],[Residual Likelihood Level]],'Rating factors'!$F$16:$G$21,2,FALSE)</f>
        <v>--- Error ---</v>
      </c>
      <c r="X751" s="19" t="str">
        <f>IFERROR(VLOOKUP(RiskRegister[[#This Row],[Residual Risk Rating]],'Rating factors'!$F$30:$G$44,2,FALSE),"-- Error --")</f>
        <v>-- Error --</v>
      </c>
      <c r="Y751" s="19" t="str">
        <f>IFERROR(RiskRegister[[#This Row],[Residual Impact Rating]]*RiskRegister[[#This Row],[Residual Likelihood Rating]],"-- Error --")</f>
        <v>-- Error --</v>
      </c>
      <c r="Z751" s="18" t="s">
        <v>113</v>
      </c>
      <c r="AB751" s="61"/>
      <c r="AD751" s="22" t="str">
        <f ca="1">IF(ISBLANK(RiskRegister[[#This Row],[Risk Due Date]]), "Missing Risk Due Date", IF(RiskRegister[[#This Row],[Risk Due Date]] &lt; TODAY(), "Overdue", "Not Overdue"))</f>
        <v>Missing Risk Due Date</v>
      </c>
      <c r="AF751" s="22" t="str">
        <f>IF(ISBLANK(RiskRegister[[#This Row],[Risk Due Date]]), "Missing Risk Due Date", TEXT(RiskRegister[[#This Row],[Risk Due Date]], "YYYY-MM"))</f>
        <v>Missing Risk Due Date</v>
      </c>
      <c r="AG751" s="22" t="str">
        <f>IF(RiskRegister[[#This Row],[Created Date]]="","Created Date missing",(TEXT(RiskRegister[[#This Row],[Created Date]],"mmm") &amp; "-" &amp; YEAR(RiskRegister[[#This Row],[Created Date]])))</f>
        <v>Created Date missing</v>
      </c>
      <c r="AH751" s="79">
        <f>IF(RiskRegister[[#This Row],[Risk Status]]="Closed",RiskRegister[[#This Row],[Risk Close Date]],RiskRegister[[#This Row],[Risk Due Date]])</f>
        <v>0</v>
      </c>
      <c r="AI751" s="79">
        <f>IF(RiskRegister[[#This Row],[Risk-Change-Date]]=0,DATE(2030,1,1),RiskRegister[[#This Row],[Risk-Change-Date]])</f>
        <v>47484</v>
      </c>
      <c r="AJ751" s="22" t="str">
        <f>RiskRegister[[#This Row],[Inherent Impact Level]]&amp;"-"&amp;RiskRegister[[#This Row],[Inherent Likelihood Level]]</f>
        <v>-- Select Impact ----- Select Likelihood --</v>
      </c>
      <c r="AK751" s="22" t="str">
        <f>RiskRegister[[#This Row],[Residual Impact Level]]&amp;"-"&amp;RiskRegister[[#This Row],[Residual Likelihood Level]]</f>
        <v>-- Select Impact ----- Select Likelihood --</v>
      </c>
      <c r="AL751" s="22" t="str">
        <f t="shared" si="22"/>
        <v>Error</v>
      </c>
      <c r="AM751" s="22" t="str">
        <f>IF(RiskRegister[[#This Row],[Risk Status]]="Closed",RiskRegister[[#This Row],[Residual Impact Level]],RiskRegister[[#This Row],[Inherent Impact Level]])</f>
        <v>-- Select Impact --</v>
      </c>
      <c r="AN751" s="22" t="str">
        <f>IF(RiskRegister[[#This Row],[Risk Status]]="Closed",RiskRegister[[#This Row],[Residual Likelihood Level]],RiskRegister[[#This Row],[Inherent Likelihood Level]])</f>
        <v>-- Select Likelihood --</v>
      </c>
      <c r="AO751" s="22" t="str">
        <f>IF(RiskRegister[[#This Row],[Risk Status]]="Closed",RiskRegister[[#This Row],[Residual-I-L-Combo]],RiskRegister[[#This Row],[Inherent-I-L-Combo]])</f>
        <v>-- Select Impact ----- Select Likelihood --</v>
      </c>
      <c r="AP751" s="22" t="str">
        <f t="shared" si="23"/>
        <v>-- Error --</v>
      </c>
    </row>
    <row r="752" spans="1:42" s="18" customFormat="1" ht="64" x14ac:dyDescent="0.2">
      <c r="A752" s="18">
        <v>749</v>
      </c>
      <c r="G752" s="18" t="s">
        <v>87</v>
      </c>
      <c r="I752" s="18" t="s">
        <v>85</v>
      </c>
      <c r="L752" s="18" t="s">
        <v>112</v>
      </c>
      <c r="M752" s="19" t="str">
        <f>VLOOKUP(RiskRegister[[#This Row],[Inherent Impact Level]],'Rating factors'!$F$4:$G$9,2,FALSE)</f>
        <v>--- Error ---</v>
      </c>
      <c r="N752" s="18" t="s">
        <v>89</v>
      </c>
      <c r="O752" s="19" t="str">
        <f>VLOOKUP(RiskRegister[[#This Row],[Inherent Likelihood Level]],'Rating factors'!$F$16:$G$21,2,FALSE)</f>
        <v>--- Error ---</v>
      </c>
      <c r="P752" s="19" t="str">
        <f>IFERROR(VLOOKUP(RiskRegister[[#This Row],[Inherent Risk Rating]],'Rating factors'!$F$30:$G$44,2,FALSE),"-- Error --")</f>
        <v>-- Error --</v>
      </c>
      <c r="Q752" s="19" t="str">
        <f>IFERROR(RiskRegister[[#This Row],[Inherent Impact Rating]]*RiskRegister[[#This Row],[Inherent Likelihood Rating]],"-- Error --")</f>
        <v>-- Error --</v>
      </c>
      <c r="R752" s="18" t="s">
        <v>111</v>
      </c>
      <c r="T752" s="18" t="s">
        <v>112</v>
      </c>
      <c r="U752" s="19" t="str">
        <f>VLOOKUP(RiskRegister[[#This Row],[Residual Impact Level]],'Rating factors'!$F$4:$G$9,2,FALSE)</f>
        <v>--- Error ---</v>
      </c>
      <c r="V752" s="18" t="s">
        <v>89</v>
      </c>
      <c r="W752" s="19" t="str">
        <f>VLOOKUP(RiskRegister[[#This Row],[Residual Likelihood Level]],'Rating factors'!$F$16:$G$21,2,FALSE)</f>
        <v>--- Error ---</v>
      </c>
      <c r="X752" s="19" t="str">
        <f>IFERROR(VLOOKUP(RiskRegister[[#This Row],[Residual Risk Rating]],'Rating factors'!$F$30:$G$44,2,FALSE),"-- Error --")</f>
        <v>-- Error --</v>
      </c>
      <c r="Y752" s="19" t="str">
        <f>IFERROR(RiskRegister[[#This Row],[Residual Impact Rating]]*RiskRegister[[#This Row],[Residual Likelihood Rating]],"-- Error --")</f>
        <v>-- Error --</v>
      </c>
      <c r="Z752" s="18" t="s">
        <v>113</v>
      </c>
      <c r="AB752" s="61"/>
      <c r="AD752" s="22" t="str">
        <f ca="1">IF(ISBLANK(RiskRegister[[#This Row],[Risk Due Date]]), "Missing Risk Due Date", IF(RiskRegister[[#This Row],[Risk Due Date]] &lt; TODAY(), "Overdue", "Not Overdue"))</f>
        <v>Missing Risk Due Date</v>
      </c>
      <c r="AF752" s="22" t="str">
        <f>IF(ISBLANK(RiskRegister[[#This Row],[Risk Due Date]]), "Missing Risk Due Date", TEXT(RiskRegister[[#This Row],[Risk Due Date]], "YYYY-MM"))</f>
        <v>Missing Risk Due Date</v>
      </c>
      <c r="AG752" s="22" t="str">
        <f>IF(RiskRegister[[#This Row],[Created Date]]="","Created Date missing",(TEXT(RiskRegister[[#This Row],[Created Date]],"mmm") &amp; "-" &amp; YEAR(RiskRegister[[#This Row],[Created Date]])))</f>
        <v>Created Date missing</v>
      </c>
      <c r="AH752" s="79">
        <f>IF(RiskRegister[[#This Row],[Risk Status]]="Closed",RiskRegister[[#This Row],[Risk Close Date]],RiskRegister[[#This Row],[Risk Due Date]])</f>
        <v>0</v>
      </c>
      <c r="AI752" s="79">
        <f>IF(RiskRegister[[#This Row],[Risk-Change-Date]]=0,DATE(2030,1,1),RiskRegister[[#This Row],[Risk-Change-Date]])</f>
        <v>47484</v>
      </c>
      <c r="AJ752" s="22" t="str">
        <f>RiskRegister[[#This Row],[Inherent Impact Level]]&amp;"-"&amp;RiskRegister[[#This Row],[Inherent Likelihood Level]]</f>
        <v>-- Select Impact ----- Select Likelihood --</v>
      </c>
      <c r="AK752" s="22" t="str">
        <f>RiskRegister[[#This Row],[Residual Impact Level]]&amp;"-"&amp;RiskRegister[[#This Row],[Residual Likelihood Level]]</f>
        <v>-- Select Impact ----- Select Likelihood --</v>
      </c>
      <c r="AL752" s="22" t="str">
        <f t="shared" si="22"/>
        <v>Error</v>
      </c>
      <c r="AM752" s="22" t="str">
        <f>IF(RiskRegister[[#This Row],[Risk Status]]="Closed",RiskRegister[[#This Row],[Residual Impact Level]],RiskRegister[[#This Row],[Inherent Impact Level]])</f>
        <v>-- Select Impact --</v>
      </c>
      <c r="AN752" s="22" t="str">
        <f>IF(RiskRegister[[#This Row],[Risk Status]]="Closed",RiskRegister[[#This Row],[Residual Likelihood Level]],RiskRegister[[#This Row],[Inherent Likelihood Level]])</f>
        <v>-- Select Likelihood --</v>
      </c>
      <c r="AO752" s="22" t="str">
        <f>IF(RiskRegister[[#This Row],[Risk Status]]="Closed",RiskRegister[[#This Row],[Residual-I-L-Combo]],RiskRegister[[#This Row],[Inherent-I-L-Combo]])</f>
        <v>-- Select Impact ----- Select Likelihood --</v>
      </c>
      <c r="AP752" s="22" t="str">
        <f t="shared" si="23"/>
        <v>-- Error --</v>
      </c>
    </row>
    <row r="753" spans="1:42" s="18" customFormat="1" ht="64" x14ac:dyDescent="0.2">
      <c r="A753" s="18">
        <v>750</v>
      </c>
      <c r="G753" s="18" t="s">
        <v>87</v>
      </c>
      <c r="I753" s="18" t="s">
        <v>85</v>
      </c>
      <c r="L753" s="18" t="s">
        <v>112</v>
      </c>
      <c r="M753" s="19" t="str">
        <f>VLOOKUP(RiskRegister[[#This Row],[Inherent Impact Level]],'Rating factors'!$F$4:$G$9,2,FALSE)</f>
        <v>--- Error ---</v>
      </c>
      <c r="N753" s="18" t="s">
        <v>89</v>
      </c>
      <c r="O753" s="19" t="str">
        <f>VLOOKUP(RiskRegister[[#This Row],[Inherent Likelihood Level]],'Rating factors'!$F$16:$G$21,2,FALSE)</f>
        <v>--- Error ---</v>
      </c>
      <c r="P753" s="19" t="str">
        <f>IFERROR(VLOOKUP(RiskRegister[[#This Row],[Inherent Risk Rating]],'Rating factors'!$F$30:$G$44,2,FALSE),"-- Error --")</f>
        <v>-- Error --</v>
      </c>
      <c r="Q753" s="19" t="str">
        <f>IFERROR(RiskRegister[[#This Row],[Inherent Impact Rating]]*RiskRegister[[#This Row],[Inherent Likelihood Rating]],"-- Error --")</f>
        <v>-- Error --</v>
      </c>
      <c r="R753" s="18" t="s">
        <v>111</v>
      </c>
      <c r="T753" s="18" t="s">
        <v>112</v>
      </c>
      <c r="U753" s="19" t="str">
        <f>VLOOKUP(RiskRegister[[#This Row],[Residual Impact Level]],'Rating factors'!$F$4:$G$9,2,FALSE)</f>
        <v>--- Error ---</v>
      </c>
      <c r="V753" s="18" t="s">
        <v>89</v>
      </c>
      <c r="W753" s="19" t="str">
        <f>VLOOKUP(RiskRegister[[#This Row],[Residual Likelihood Level]],'Rating factors'!$F$16:$G$21,2,FALSE)</f>
        <v>--- Error ---</v>
      </c>
      <c r="X753" s="19" t="str">
        <f>IFERROR(VLOOKUP(RiskRegister[[#This Row],[Residual Risk Rating]],'Rating factors'!$F$30:$G$44,2,FALSE),"-- Error --")</f>
        <v>-- Error --</v>
      </c>
      <c r="Y753" s="19" t="str">
        <f>IFERROR(RiskRegister[[#This Row],[Residual Impact Rating]]*RiskRegister[[#This Row],[Residual Likelihood Rating]],"-- Error --")</f>
        <v>-- Error --</v>
      </c>
      <c r="Z753" s="18" t="s">
        <v>113</v>
      </c>
      <c r="AB753" s="61"/>
      <c r="AD753" s="22" t="str">
        <f ca="1">IF(ISBLANK(RiskRegister[[#This Row],[Risk Due Date]]), "Missing Risk Due Date", IF(RiskRegister[[#This Row],[Risk Due Date]] &lt; TODAY(), "Overdue", "Not Overdue"))</f>
        <v>Missing Risk Due Date</v>
      </c>
      <c r="AF753" s="22" t="str">
        <f>IF(ISBLANK(RiskRegister[[#This Row],[Risk Due Date]]), "Missing Risk Due Date", TEXT(RiskRegister[[#This Row],[Risk Due Date]], "YYYY-MM"))</f>
        <v>Missing Risk Due Date</v>
      </c>
      <c r="AG753" s="22" t="str">
        <f>IF(RiskRegister[[#This Row],[Created Date]]="","Created Date missing",(TEXT(RiskRegister[[#This Row],[Created Date]],"mmm") &amp; "-" &amp; YEAR(RiskRegister[[#This Row],[Created Date]])))</f>
        <v>Created Date missing</v>
      </c>
      <c r="AH753" s="79">
        <f>IF(RiskRegister[[#This Row],[Risk Status]]="Closed",RiskRegister[[#This Row],[Risk Close Date]],RiskRegister[[#This Row],[Risk Due Date]])</f>
        <v>0</v>
      </c>
      <c r="AI753" s="79">
        <f>IF(RiskRegister[[#This Row],[Risk-Change-Date]]=0,DATE(2030,1,1),RiskRegister[[#This Row],[Risk-Change-Date]])</f>
        <v>47484</v>
      </c>
      <c r="AJ753" s="22" t="str">
        <f>RiskRegister[[#This Row],[Inherent Impact Level]]&amp;"-"&amp;RiskRegister[[#This Row],[Inherent Likelihood Level]]</f>
        <v>-- Select Impact ----- Select Likelihood --</v>
      </c>
      <c r="AK753" s="22" t="str">
        <f>RiskRegister[[#This Row],[Residual Impact Level]]&amp;"-"&amp;RiskRegister[[#This Row],[Residual Likelihood Level]]</f>
        <v>-- Select Impact ----- Select Likelihood --</v>
      </c>
      <c r="AL753" s="22" t="str">
        <f t="shared" si="22"/>
        <v>Error</v>
      </c>
      <c r="AM753" s="22" t="str">
        <f>IF(RiskRegister[[#This Row],[Risk Status]]="Closed",RiskRegister[[#This Row],[Residual Impact Level]],RiskRegister[[#This Row],[Inherent Impact Level]])</f>
        <v>-- Select Impact --</v>
      </c>
      <c r="AN753" s="22" t="str">
        <f>IF(RiskRegister[[#This Row],[Risk Status]]="Closed",RiskRegister[[#This Row],[Residual Likelihood Level]],RiskRegister[[#This Row],[Inherent Likelihood Level]])</f>
        <v>-- Select Likelihood --</v>
      </c>
      <c r="AO753" s="22" t="str">
        <f>IF(RiskRegister[[#This Row],[Risk Status]]="Closed",RiskRegister[[#This Row],[Residual-I-L-Combo]],RiskRegister[[#This Row],[Inherent-I-L-Combo]])</f>
        <v>-- Select Impact ----- Select Likelihood --</v>
      </c>
      <c r="AP753" s="22" t="str">
        <f t="shared" si="23"/>
        <v>-- Error --</v>
      </c>
    </row>
    <row r="754" spans="1:42" s="18" customFormat="1" ht="64" x14ac:dyDescent="0.2">
      <c r="A754" s="18">
        <v>751</v>
      </c>
      <c r="G754" s="18" t="s">
        <v>87</v>
      </c>
      <c r="I754" s="18" t="s">
        <v>85</v>
      </c>
      <c r="L754" s="18" t="s">
        <v>112</v>
      </c>
      <c r="M754" s="19" t="str">
        <f>VLOOKUP(RiskRegister[[#This Row],[Inherent Impact Level]],'Rating factors'!$F$4:$G$9,2,FALSE)</f>
        <v>--- Error ---</v>
      </c>
      <c r="N754" s="18" t="s">
        <v>89</v>
      </c>
      <c r="O754" s="19" t="str">
        <f>VLOOKUP(RiskRegister[[#This Row],[Inherent Likelihood Level]],'Rating factors'!$F$16:$G$21,2,FALSE)</f>
        <v>--- Error ---</v>
      </c>
      <c r="P754" s="19" t="str">
        <f>IFERROR(VLOOKUP(RiskRegister[[#This Row],[Inherent Risk Rating]],'Rating factors'!$F$30:$G$44,2,FALSE),"-- Error --")</f>
        <v>-- Error --</v>
      </c>
      <c r="Q754" s="19" t="str">
        <f>IFERROR(RiskRegister[[#This Row],[Inherent Impact Rating]]*RiskRegister[[#This Row],[Inherent Likelihood Rating]],"-- Error --")</f>
        <v>-- Error --</v>
      </c>
      <c r="R754" s="18" t="s">
        <v>111</v>
      </c>
      <c r="T754" s="18" t="s">
        <v>112</v>
      </c>
      <c r="U754" s="19" t="str">
        <f>VLOOKUP(RiskRegister[[#This Row],[Residual Impact Level]],'Rating factors'!$F$4:$G$9,2,FALSE)</f>
        <v>--- Error ---</v>
      </c>
      <c r="V754" s="18" t="s">
        <v>89</v>
      </c>
      <c r="W754" s="19" t="str">
        <f>VLOOKUP(RiskRegister[[#This Row],[Residual Likelihood Level]],'Rating factors'!$F$16:$G$21,2,FALSE)</f>
        <v>--- Error ---</v>
      </c>
      <c r="X754" s="19" t="str">
        <f>IFERROR(VLOOKUP(RiskRegister[[#This Row],[Residual Risk Rating]],'Rating factors'!$F$30:$G$44,2,FALSE),"-- Error --")</f>
        <v>-- Error --</v>
      </c>
      <c r="Y754" s="19" t="str">
        <f>IFERROR(RiskRegister[[#This Row],[Residual Impact Rating]]*RiskRegister[[#This Row],[Residual Likelihood Rating]],"-- Error --")</f>
        <v>-- Error --</v>
      </c>
      <c r="Z754" s="18" t="s">
        <v>113</v>
      </c>
      <c r="AB754" s="61"/>
      <c r="AD754" s="22" t="str">
        <f ca="1">IF(ISBLANK(RiskRegister[[#This Row],[Risk Due Date]]), "Missing Risk Due Date", IF(RiskRegister[[#This Row],[Risk Due Date]] &lt; TODAY(), "Overdue", "Not Overdue"))</f>
        <v>Missing Risk Due Date</v>
      </c>
      <c r="AF754" s="22" t="str">
        <f>IF(ISBLANK(RiskRegister[[#This Row],[Risk Due Date]]), "Missing Risk Due Date", TEXT(RiskRegister[[#This Row],[Risk Due Date]], "YYYY-MM"))</f>
        <v>Missing Risk Due Date</v>
      </c>
      <c r="AG754" s="22" t="str">
        <f>IF(RiskRegister[[#This Row],[Created Date]]="","Created Date missing",(TEXT(RiskRegister[[#This Row],[Created Date]],"mmm") &amp; "-" &amp; YEAR(RiskRegister[[#This Row],[Created Date]])))</f>
        <v>Created Date missing</v>
      </c>
      <c r="AH754" s="79">
        <f>IF(RiskRegister[[#This Row],[Risk Status]]="Closed",RiskRegister[[#This Row],[Risk Close Date]],RiskRegister[[#This Row],[Risk Due Date]])</f>
        <v>0</v>
      </c>
      <c r="AI754" s="79">
        <f>IF(RiskRegister[[#This Row],[Risk-Change-Date]]=0,DATE(2030,1,1),RiskRegister[[#This Row],[Risk-Change-Date]])</f>
        <v>47484</v>
      </c>
      <c r="AJ754" s="22" t="str">
        <f>RiskRegister[[#This Row],[Inherent Impact Level]]&amp;"-"&amp;RiskRegister[[#This Row],[Inherent Likelihood Level]]</f>
        <v>-- Select Impact ----- Select Likelihood --</v>
      </c>
      <c r="AK754" s="22" t="str">
        <f>RiskRegister[[#This Row],[Residual Impact Level]]&amp;"-"&amp;RiskRegister[[#This Row],[Residual Likelihood Level]]</f>
        <v>-- Select Impact ----- Select Likelihood --</v>
      </c>
      <c r="AL754" s="22" t="str">
        <f t="shared" si="22"/>
        <v>Error</v>
      </c>
      <c r="AM754" s="22" t="str">
        <f>IF(RiskRegister[[#This Row],[Risk Status]]="Closed",RiskRegister[[#This Row],[Residual Impact Level]],RiskRegister[[#This Row],[Inherent Impact Level]])</f>
        <v>-- Select Impact --</v>
      </c>
      <c r="AN754" s="22" t="str">
        <f>IF(RiskRegister[[#This Row],[Risk Status]]="Closed",RiskRegister[[#This Row],[Residual Likelihood Level]],RiskRegister[[#This Row],[Inherent Likelihood Level]])</f>
        <v>-- Select Likelihood --</v>
      </c>
      <c r="AO754" s="22" t="str">
        <f>IF(RiskRegister[[#This Row],[Risk Status]]="Closed",RiskRegister[[#This Row],[Residual-I-L-Combo]],RiskRegister[[#This Row],[Inherent-I-L-Combo]])</f>
        <v>-- Select Impact ----- Select Likelihood --</v>
      </c>
      <c r="AP754" s="22" t="str">
        <f t="shared" si="23"/>
        <v>-- Error --</v>
      </c>
    </row>
    <row r="755" spans="1:42" s="18" customFormat="1" ht="64" x14ac:dyDescent="0.2">
      <c r="A755" s="18">
        <v>752</v>
      </c>
      <c r="G755" s="18" t="s">
        <v>87</v>
      </c>
      <c r="I755" s="18" t="s">
        <v>85</v>
      </c>
      <c r="L755" s="18" t="s">
        <v>112</v>
      </c>
      <c r="M755" s="19" t="str">
        <f>VLOOKUP(RiskRegister[[#This Row],[Inherent Impact Level]],'Rating factors'!$F$4:$G$9,2,FALSE)</f>
        <v>--- Error ---</v>
      </c>
      <c r="N755" s="18" t="s">
        <v>89</v>
      </c>
      <c r="O755" s="19" t="str">
        <f>VLOOKUP(RiskRegister[[#This Row],[Inherent Likelihood Level]],'Rating factors'!$F$16:$G$21,2,FALSE)</f>
        <v>--- Error ---</v>
      </c>
      <c r="P755" s="19" t="str">
        <f>IFERROR(VLOOKUP(RiskRegister[[#This Row],[Inherent Risk Rating]],'Rating factors'!$F$30:$G$44,2,FALSE),"-- Error --")</f>
        <v>-- Error --</v>
      </c>
      <c r="Q755" s="19" t="str">
        <f>IFERROR(RiskRegister[[#This Row],[Inherent Impact Rating]]*RiskRegister[[#This Row],[Inherent Likelihood Rating]],"-- Error --")</f>
        <v>-- Error --</v>
      </c>
      <c r="R755" s="18" t="s">
        <v>111</v>
      </c>
      <c r="T755" s="18" t="s">
        <v>112</v>
      </c>
      <c r="U755" s="19" t="str">
        <f>VLOOKUP(RiskRegister[[#This Row],[Residual Impact Level]],'Rating factors'!$F$4:$G$9,2,FALSE)</f>
        <v>--- Error ---</v>
      </c>
      <c r="V755" s="18" t="s">
        <v>89</v>
      </c>
      <c r="W755" s="19" t="str">
        <f>VLOOKUP(RiskRegister[[#This Row],[Residual Likelihood Level]],'Rating factors'!$F$16:$G$21,2,FALSE)</f>
        <v>--- Error ---</v>
      </c>
      <c r="X755" s="19" t="str">
        <f>IFERROR(VLOOKUP(RiskRegister[[#This Row],[Residual Risk Rating]],'Rating factors'!$F$30:$G$44,2,FALSE),"-- Error --")</f>
        <v>-- Error --</v>
      </c>
      <c r="Y755" s="19" t="str">
        <f>IFERROR(RiskRegister[[#This Row],[Residual Impact Rating]]*RiskRegister[[#This Row],[Residual Likelihood Rating]],"-- Error --")</f>
        <v>-- Error --</v>
      </c>
      <c r="Z755" s="18" t="s">
        <v>113</v>
      </c>
      <c r="AB755" s="61"/>
      <c r="AD755" s="22" t="str">
        <f ca="1">IF(ISBLANK(RiskRegister[[#This Row],[Risk Due Date]]), "Missing Risk Due Date", IF(RiskRegister[[#This Row],[Risk Due Date]] &lt; TODAY(), "Overdue", "Not Overdue"))</f>
        <v>Missing Risk Due Date</v>
      </c>
      <c r="AF755" s="22" t="str">
        <f>IF(ISBLANK(RiskRegister[[#This Row],[Risk Due Date]]), "Missing Risk Due Date", TEXT(RiskRegister[[#This Row],[Risk Due Date]], "YYYY-MM"))</f>
        <v>Missing Risk Due Date</v>
      </c>
      <c r="AG755" s="22" t="str">
        <f>IF(RiskRegister[[#This Row],[Created Date]]="","Created Date missing",(TEXT(RiskRegister[[#This Row],[Created Date]],"mmm") &amp; "-" &amp; YEAR(RiskRegister[[#This Row],[Created Date]])))</f>
        <v>Created Date missing</v>
      </c>
      <c r="AH755" s="79">
        <f>IF(RiskRegister[[#This Row],[Risk Status]]="Closed",RiskRegister[[#This Row],[Risk Close Date]],RiskRegister[[#This Row],[Risk Due Date]])</f>
        <v>0</v>
      </c>
      <c r="AI755" s="79">
        <f>IF(RiskRegister[[#This Row],[Risk-Change-Date]]=0,DATE(2030,1,1),RiskRegister[[#This Row],[Risk-Change-Date]])</f>
        <v>47484</v>
      </c>
      <c r="AJ755" s="22" t="str">
        <f>RiskRegister[[#This Row],[Inherent Impact Level]]&amp;"-"&amp;RiskRegister[[#This Row],[Inherent Likelihood Level]]</f>
        <v>-- Select Impact ----- Select Likelihood --</v>
      </c>
      <c r="AK755" s="22" t="str">
        <f>RiskRegister[[#This Row],[Residual Impact Level]]&amp;"-"&amp;RiskRegister[[#This Row],[Residual Likelihood Level]]</f>
        <v>-- Select Impact ----- Select Likelihood --</v>
      </c>
      <c r="AL755" s="22" t="str">
        <f t="shared" si="22"/>
        <v>Error</v>
      </c>
      <c r="AM755" s="22" t="str">
        <f>IF(RiskRegister[[#This Row],[Risk Status]]="Closed",RiskRegister[[#This Row],[Residual Impact Level]],RiskRegister[[#This Row],[Inherent Impact Level]])</f>
        <v>-- Select Impact --</v>
      </c>
      <c r="AN755" s="22" t="str">
        <f>IF(RiskRegister[[#This Row],[Risk Status]]="Closed",RiskRegister[[#This Row],[Residual Likelihood Level]],RiskRegister[[#This Row],[Inherent Likelihood Level]])</f>
        <v>-- Select Likelihood --</v>
      </c>
      <c r="AO755" s="22" t="str">
        <f>IF(RiskRegister[[#This Row],[Risk Status]]="Closed",RiskRegister[[#This Row],[Residual-I-L-Combo]],RiskRegister[[#This Row],[Inherent-I-L-Combo]])</f>
        <v>-- Select Impact ----- Select Likelihood --</v>
      </c>
      <c r="AP755" s="22" t="str">
        <f t="shared" si="23"/>
        <v>-- Error --</v>
      </c>
    </row>
    <row r="756" spans="1:42" s="18" customFormat="1" ht="64" x14ac:dyDescent="0.2">
      <c r="A756" s="18">
        <v>753</v>
      </c>
      <c r="G756" s="18" t="s">
        <v>87</v>
      </c>
      <c r="I756" s="18" t="s">
        <v>85</v>
      </c>
      <c r="L756" s="18" t="s">
        <v>112</v>
      </c>
      <c r="M756" s="19" t="str">
        <f>VLOOKUP(RiskRegister[[#This Row],[Inherent Impact Level]],'Rating factors'!$F$4:$G$9,2,FALSE)</f>
        <v>--- Error ---</v>
      </c>
      <c r="N756" s="18" t="s">
        <v>89</v>
      </c>
      <c r="O756" s="19" t="str">
        <f>VLOOKUP(RiskRegister[[#This Row],[Inherent Likelihood Level]],'Rating factors'!$F$16:$G$21,2,FALSE)</f>
        <v>--- Error ---</v>
      </c>
      <c r="P756" s="19" t="str">
        <f>IFERROR(VLOOKUP(RiskRegister[[#This Row],[Inherent Risk Rating]],'Rating factors'!$F$30:$G$44,2,FALSE),"-- Error --")</f>
        <v>-- Error --</v>
      </c>
      <c r="Q756" s="19" t="str">
        <f>IFERROR(RiskRegister[[#This Row],[Inherent Impact Rating]]*RiskRegister[[#This Row],[Inherent Likelihood Rating]],"-- Error --")</f>
        <v>-- Error --</v>
      </c>
      <c r="R756" s="18" t="s">
        <v>111</v>
      </c>
      <c r="T756" s="18" t="s">
        <v>112</v>
      </c>
      <c r="U756" s="19" t="str">
        <f>VLOOKUP(RiskRegister[[#This Row],[Residual Impact Level]],'Rating factors'!$F$4:$G$9,2,FALSE)</f>
        <v>--- Error ---</v>
      </c>
      <c r="V756" s="18" t="s">
        <v>89</v>
      </c>
      <c r="W756" s="19" t="str">
        <f>VLOOKUP(RiskRegister[[#This Row],[Residual Likelihood Level]],'Rating factors'!$F$16:$G$21,2,FALSE)</f>
        <v>--- Error ---</v>
      </c>
      <c r="X756" s="19" t="str">
        <f>IFERROR(VLOOKUP(RiskRegister[[#This Row],[Residual Risk Rating]],'Rating factors'!$F$30:$G$44,2,FALSE),"-- Error --")</f>
        <v>-- Error --</v>
      </c>
      <c r="Y756" s="19" t="str">
        <f>IFERROR(RiskRegister[[#This Row],[Residual Impact Rating]]*RiskRegister[[#This Row],[Residual Likelihood Rating]],"-- Error --")</f>
        <v>-- Error --</v>
      </c>
      <c r="Z756" s="18" t="s">
        <v>113</v>
      </c>
      <c r="AB756" s="61"/>
      <c r="AD756" s="22" t="str">
        <f ca="1">IF(ISBLANK(RiskRegister[[#This Row],[Risk Due Date]]), "Missing Risk Due Date", IF(RiskRegister[[#This Row],[Risk Due Date]] &lt; TODAY(), "Overdue", "Not Overdue"))</f>
        <v>Missing Risk Due Date</v>
      </c>
      <c r="AF756" s="22" t="str">
        <f>IF(ISBLANK(RiskRegister[[#This Row],[Risk Due Date]]), "Missing Risk Due Date", TEXT(RiskRegister[[#This Row],[Risk Due Date]], "YYYY-MM"))</f>
        <v>Missing Risk Due Date</v>
      </c>
      <c r="AG756" s="22" t="str">
        <f>IF(RiskRegister[[#This Row],[Created Date]]="","Created Date missing",(TEXT(RiskRegister[[#This Row],[Created Date]],"mmm") &amp; "-" &amp; YEAR(RiskRegister[[#This Row],[Created Date]])))</f>
        <v>Created Date missing</v>
      </c>
      <c r="AH756" s="79">
        <f>IF(RiskRegister[[#This Row],[Risk Status]]="Closed",RiskRegister[[#This Row],[Risk Close Date]],RiskRegister[[#This Row],[Risk Due Date]])</f>
        <v>0</v>
      </c>
      <c r="AI756" s="79">
        <f>IF(RiskRegister[[#This Row],[Risk-Change-Date]]=0,DATE(2030,1,1),RiskRegister[[#This Row],[Risk-Change-Date]])</f>
        <v>47484</v>
      </c>
      <c r="AJ756" s="22" t="str">
        <f>RiskRegister[[#This Row],[Inherent Impact Level]]&amp;"-"&amp;RiskRegister[[#This Row],[Inherent Likelihood Level]]</f>
        <v>-- Select Impact ----- Select Likelihood --</v>
      </c>
      <c r="AK756" s="22" t="str">
        <f>RiskRegister[[#This Row],[Residual Impact Level]]&amp;"-"&amp;RiskRegister[[#This Row],[Residual Likelihood Level]]</f>
        <v>-- Select Impact ----- Select Likelihood --</v>
      </c>
      <c r="AL756" s="22" t="str">
        <f t="shared" si="22"/>
        <v>Error</v>
      </c>
      <c r="AM756" s="22" t="str">
        <f>IF(RiskRegister[[#This Row],[Risk Status]]="Closed",RiskRegister[[#This Row],[Residual Impact Level]],RiskRegister[[#This Row],[Inherent Impact Level]])</f>
        <v>-- Select Impact --</v>
      </c>
      <c r="AN756" s="22" t="str">
        <f>IF(RiskRegister[[#This Row],[Risk Status]]="Closed",RiskRegister[[#This Row],[Residual Likelihood Level]],RiskRegister[[#This Row],[Inherent Likelihood Level]])</f>
        <v>-- Select Likelihood --</v>
      </c>
      <c r="AO756" s="22" t="str">
        <f>IF(RiskRegister[[#This Row],[Risk Status]]="Closed",RiskRegister[[#This Row],[Residual-I-L-Combo]],RiskRegister[[#This Row],[Inherent-I-L-Combo]])</f>
        <v>-- Select Impact ----- Select Likelihood --</v>
      </c>
      <c r="AP756" s="22" t="str">
        <f t="shared" si="23"/>
        <v>-- Error --</v>
      </c>
    </row>
    <row r="757" spans="1:42" s="18" customFormat="1" ht="64" x14ac:dyDescent="0.2">
      <c r="A757" s="18">
        <v>754</v>
      </c>
      <c r="G757" s="18" t="s">
        <v>87</v>
      </c>
      <c r="I757" s="18" t="s">
        <v>85</v>
      </c>
      <c r="L757" s="18" t="s">
        <v>112</v>
      </c>
      <c r="M757" s="19" t="str">
        <f>VLOOKUP(RiskRegister[[#This Row],[Inherent Impact Level]],'Rating factors'!$F$4:$G$9,2,FALSE)</f>
        <v>--- Error ---</v>
      </c>
      <c r="N757" s="18" t="s">
        <v>89</v>
      </c>
      <c r="O757" s="19" t="str">
        <f>VLOOKUP(RiskRegister[[#This Row],[Inherent Likelihood Level]],'Rating factors'!$F$16:$G$21,2,FALSE)</f>
        <v>--- Error ---</v>
      </c>
      <c r="P757" s="19" t="str">
        <f>IFERROR(VLOOKUP(RiskRegister[[#This Row],[Inherent Risk Rating]],'Rating factors'!$F$30:$G$44,2,FALSE),"-- Error --")</f>
        <v>-- Error --</v>
      </c>
      <c r="Q757" s="19" t="str">
        <f>IFERROR(RiskRegister[[#This Row],[Inherent Impact Rating]]*RiskRegister[[#This Row],[Inherent Likelihood Rating]],"-- Error --")</f>
        <v>-- Error --</v>
      </c>
      <c r="R757" s="18" t="s">
        <v>111</v>
      </c>
      <c r="T757" s="18" t="s">
        <v>112</v>
      </c>
      <c r="U757" s="19" t="str">
        <f>VLOOKUP(RiskRegister[[#This Row],[Residual Impact Level]],'Rating factors'!$F$4:$G$9,2,FALSE)</f>
        <v>--- Error ---</v>
      </c>
      <c r="V757" s="18" t="s">
        <v>89</v>
      </c>
      <c r="W757" s="19" t="str">
        <f>VLOOKUP(RiskRegister[[#This Row],[Residual Likelihood Level]],'Rating factors'!$F$16:$G$21,2,FALSE)</f>
        <v>--- Error ---</v>
      </c>
      <c r="X757" s="19" t="str">
        <f>IFERROR(VLOOKUP(RiskRegister[[#This Row],[Residual Risk Rating]],'Rating factors'!$F$30:$G$44,2,FALSE),"-- Error --")</f>
        <v>-- Error --</v>
      </c>
      <c r="Y757" s="19" t="str">
        <f>IFERROR(RiskRegister[[#This Row],[Residual Impact Rating]]*RiskRegister[[#This Row],[Residual Likelihood Rating]],"-- Error --")</f>
        <v>-- Error --</v>
      </c>
      <c r="Z757" s="18" t="s">
        <v>113</v>
      </c>
      <c r="AB757" s="61"/>
      <c r="AD757" s="22" t="str">
        <f ca="1">IF(ISBLANK(RiskRegister[[#This Row],[Risk Due Date]]), "Missing Risk Due Date", IF(RiskRegister[[#This Row],[Risk Due Date]] &lt; TODAY(), "Overdue", "Not Overdue"))</f>
        <v>Missing Risk Due Date</v>
      </c>
      <c r="AF757" s="22" t="str">
        <f>IF(ISBLANK(RiskRegister[[#This Row],[Risk Due Date]]), "Missing Risk Due Date", TEXT(RiskRegister[[#This Row],[Risk Due Date]], "YYYY-MM"))</f>
        <v>Missing Risk Due Date</v>
      </c>
      <c r="AG757" s="22" t="str">
        <f>IF(RiskRegister[[#This Row],[Created Date]]="","Created Date missing",(TEXT(RiskRegister[[#This Row],[Created Date]],"mmm") &amp; "-" &amp; YEAR(RiskRegister[[#This Row],[Created Date]])))</f>
        <v>Created Date missing</v>
      </c>
      <c r="AH757" s="79">
        <f>IF(RiskRegister[[#This Row],[Risk Status]]="Closed",RiskRegister[[#This Row],[Risk Close Date]],RiskRegister[[#This Row],[Risk Due Date]])</f>
        <v>0</v>
      </c>
      <c r="AI757" s="79">
        <f>IF(RiskRegister[[#This Row],[Risk-Change-Date]]=0,DATE(2030,1,1),RiskRegister[[#This Row],[Risk-Change-Date]])</f>
        <v>47484</v>
      </c>
      <c r="AJ757" s="22" t="str">
        <f>RiskRegister[[#This Row],[Inherent Impact Level]]&amp;"-"&amp;RiskRegister[[#This Row],[Inherent Likelihood Level]]</f>
        <v>-- Select Impact ----- Select Likelihood --</v>
      </c>
      <c r="AK757" s="22" t="str">
        <f>RiskRegister[[#This Row],[Residual Impact Level]]&amp;"-"&amp;RiskRegister[[#This Row],[Residual Likelihood Level]]</f>
        <v>-- Select Impact ----- Select Likelihood --</v>
      </c>
      <c r="AL757" s="22" t="str">
        <f t="shared" si="22"/>
        <v>Error</v>
      </c>
      <c r="AM757" s="22" t="str">
        <f>IF(RiskRegister[[#This Row],[Risk Status]]="Closed",RiskRegister[[#This Row],[Residual Impact Level]],RiskRegister[[#This Row],[Inherent Impact Level]])</f>
        <v>-- Select Impact --</v>
      </c>
      <c r="AN757" s="22" t="str">
        <f>IF(RiskRegister[[#This Row],[Risk Status]]="Closed",RiskRegister[[#This Row],[Residual Likelihood Level]],RiskRegister[[#This Row],[Inherent Likelihood Level]])</f>
        <v>-- Select Likelihood --</v>
      </c>
      <c r="AO757" s="22" t="str">
        <f>IF(RiskRegister[[#This Row],[Risk Status]]="Closed",RiskRegister[[#This Row],[Residual-I-L-Combo]],RiskRegister[[#This Row],[Inherent-I-L-Combo]])</f>
        <v>-- Select Impact ----- Select Likelihood --</v>
      </c>
      <c r="AP757" s="22" t="str">
        <f t="shared" si="23"/>
        <v>-- Error --</v>
      </c>
    </row>
    <row r="758" spans="1:42" s="18" customFormat="1" ht="64" x14ac:dyDescent="0.2">
      <c r="A758" s="18">
        <v>755</v>
      </c>
      <c r="G758" s="18" t="s">
        <v>87</v>
      </c>
      <c r="I758" s="18" t="s">
        <v>85</v>
      </c>
      <c r="L758" s="18" t="s">
        <v>112</v>
      </c>
      <c r="M758" s="19" t="str">
        <f>VLOOKUP(RiskRegister[[#This Row],[Inherent Impact Level]],'Rating factors'!$F$4:$G$9,2,FALSE)</f>
        <v>--- Error ---</v>
      </c>
      <c r="N758" s="18" t="s">
        <v>89</v>
      </c>
      <c r="O758" s="19" t="str">
        <f>VLOOKUP(RiskRegister[[#This Row],[Inherent Likelihood Level]],'Rating factors'!$F$16:$G$21,2,FALSE)</f>
        <v>--- Error ---</v>
      </c>
      <c r="P758" s="19" t="str">
        <f>IFERROR(VLOOKUP(RiskRegister[[#This Row],[Inherent Risk Rating]],'Rating factors'!$F$30:$G$44,2,FALSE),"-- Error --")</f>
        <v>-- Error --</v>
      </c>
      <c r="Q758" s="19" t="str">
        <f>IFERROR(RiskRegister[[#This Row],[Inherent Impact Rating]]*RiskRegister[[#This Row],[Inherent Likelihood Rating]],"-- Error --")</f>
        <v>-- Error --</v>
      </c>
      <c r="R758" s="18" t="s">
        <v>111</v>
      </c>
      <c r="T758" s="18" t="s">
        <v>112</v>
      </c>
      <c r="U758" s="19" t="str">
        <f>VLOOKUP(RiskRegister[[#This Row],[Residual Impact Level]],'Rating factors'!$F$4:$G$9,2,FALSE)</f>
        <v>--- Error ---</v>
      </c>
      <c r="V758" s="18" t="s">
        <v>89</v>
      </c>
      <c r="W758" s="19" t="str">
        <f>VLOOKUP(RiskRegister[[#This Row],[Residual Likelihood Level]],'Rating factors'!$F$16:$G$21,2,FALSE)</f>
        <v>--- Error ---</v>
      </c>
      <c r="X758" s="19" t="str">
        <f>IFERROR(VLOOKUP(RiskRegister[[#This Row],[Residual Risk Rating]],'Rating factors'!$F$30:$G$44,2,FALSE),"-- Error --")</f>
        <v>-- Error --</v>
      </c>
      <c r="Y758" s="19" t="str">
        <f>IFERROR(RiskRegister[[#This Row],[Residual Impact Rating]]*RiskRegister[[#This Row],[Residual Likelihood Rating]],"-- Error --")</f>
        <v>-- Error --</v>
      </c>
      <c r="Z758" s="18" t="s">
        <v>113</v>
      </c>
      <c r="AB758" s="61"/>
      <c r="AD758" s="22" t="str">
        <f ca="1">IF(ISBLANK(RiskRegister[[#This Row],[Risk Due Date]]), "Missing Risk Due Date", IF(RiskRegister[[#This Row],[Risk Due Date]] &lt; TODAY(), "Overdue", "Not Overdue"))</f>
        <v>Missing Risk Due Date</v>
      </c>
      <c r="AF758" s="22" t="str">
        <f>IF(ISBLANK(RiskRegister[[#This Row],[Risk Due Date]]), "Missing Risk Due Date", TEXT(RiskRegister[[#This Row],[Risk Due Date]], "YYYY-MM"))</f>
        <v>Missing Risk Due Date</v>
      </c>
      <c r="AG758" s="22" t="str">
        <f>IF(RiskRegister[[#This Row],[Created Date]]="","Created Date missing",(TEXT(RiskRegister[[#This Row],[Created Date]],"mmm") &amp; "-" &amp; YEAR(RiskRegister[[#This Row],[Created Date]])))</f>
        <v>Created Date missing</v>
      </c>
      <c r="AH758" s="79">
        <f>IF(RiskRegister[[#This Row],[Risk Status]]="Closed",RiskRegister[[#This Row],[Risk Close Date]],RiskRegister[[#This Row],[Risk Due Date]])</f>
        <v>0</v>
      </c>
      <c r="AI758" s="79">
        <f>IF(RiskRegister[[#This Row],[Risk-Change-Date]]=0,DATE(2030,1,1),RiskRegister[[#This Row],[Risk-Change-Date]])</f>
        <v>47484</v>
      </c>
      <c r="AJ758" s="22" t="str">
        <f>RiskRegister[[#This Row],[Inherent Impact Level]]&amp;"-"&amp;RiskRegister[[#This Row],[Inherent Likelihood Level]]</f>
        <v>-- Select Impact ----- Select Likelihood --</v>
      </c>
      <c r="AK758" s="22" t="str">
        <f>RiskRegister[[#This Row],[Residual Impact Level]]&amp;"-"&amp;RiskRegister[[#This Row],[Residual Likelihood Level]]</f>
        <v>-- Select Impact ----- Select Likelihood --</v>
      </c>
      <c r="AL758" s="22" t="str">
        <f t="shared" si="22"/>
        <v>Error</v>
      </c>
      <c r="AM758" s="22" t="str">
        <f>IF(RiskRegister[[#This Row],[Risk Status]]="Closed",RiskRegister[[#This Row],[Residual Impact Level]],RiskRegister[[#This Row],[Inherent Impact Level]])</f>
        <v>-- Select Impact --</v>
      </c>
      <c r="AN758" s="22" t="str">
        <f>IF(RiskRegister[[#This Row],[Risk Status]]="Closed",RiskRegister[[#This Row],[Residual Likelihood Level]],RiskRegister[[#This Row],[Inherent Likelihood Level]])</f>
        <v>-- Select Likelihood --</v>
      </c>
      <c r="AO758" s="22" t="str">
        <f>IF(RiskRegister[[#This Row],[Risk Status]]="Closed",RiskRegister[[#This Row],[Residual-I-L-Combo]],RiskRegister[[#This Row],[Inherent-I-L-Combo]])</f>
        <v>-- Select Impact ----- Select Likelihood --</v>
      </c>
      <c r="AP758" s="22" t="str">
        <f t="shared" si="23"/>
        <v>-- Error --</v>
      </c>
    </row>
    <row r="759" spans="1:42" s="18" customFormat="1" ht="64" x14ac:dyDescent="0.2">
      <c r="A759" s="18">
        <v>756</v>
      </c>
      <c r="G759" s="18" t="s">
        <v>87</v>
      </c>
      <c r="I759" s="18" t="s">
        <v>85</v>
      </c>
      <c r="L759" s="18" t="s">
        <v>112</v>
      </c>
      <c r="M759" s="19" t="str">
        <f>VLOOKUP(RiskRegister[[#This Row],[Inherent Impact Level]],'Rating factors'!$F$4:$G$9,2,FALSE)</f>
        <v>--- Error ---</v>
      </c>
      <c r="N759" s="18" t="s">
        <v>89</v>
      </c>
      <c r="O759" s="19" t="str">
        <f>VLOOKUP(RiskRegister[[#This Row],[Inherent Likelihood Level]],'Rating factors'!$F$16:$G$21,2,FALSE)</f>
        <v>--- Error ---</v>
      </c>
      <c r="P759" s="19" t="str">
        <f>IFERROR(VLOOKUP(RiskRegister[[#This Row],[Inherent Risk Rating]],'Rating factors'!$F$30:$G$44,2,FALSE),"-- Error --")</f>
        <v>-- Error --</v>
      </c>
      <c r="Q759" s="19" t="str">
        <f>IFERROR(RiskRegister[[#This Row],[Inherent Impact Rating]]*RiskRegister[[#This Row],[Inherent Likelihood Rating]],"-- Error --")</f>
        <v>-- Error --</v>
      </c>
      <c r="R759" s="18" t="s">
        <v>111</v>
      </c>
      <c r="T759" s="18" t="s">
        <v>112</v>
      </c>
      <c r="U759" s="19" t="str">
        <f>VLOOKUP(RiskRegister[[#This Row],[Residual Impact Level]],'Rating factors'!$F$4:$G$9,2,FALSE)</f>
        <v>--- Error ---</v>
      </c>
      <c r="V759" s="18" t="s">
        <v>89</v>
      </c>
      <c r="W759" s="19" t="str">
        <f>VLOOKUP(RiskRegister[[#This Row],[Residual Likelihood Level]],'Rating factors'!$F$16:$G$21,2,FALSE)</f>
        <v>--- Error ---</v>
      </c>
      <c r="X759" s="19" t="str">
        <f>IFERROR(VLOOKUP(RiskRegister[[#This Row],[Residual Risk Rating]],'Rating factors'!$F$30:$G$44,2,FALSE),"-- Error --")</f>
        <v>-- Error --</v>
      </c>
      <c r="Y759" s="19" t="str">
        <f>IFERROR(RiskRegister[[#This Row],[Residual Impact Rating]]*RiskRegister[[#This Row],[Residual Likelihood Rating]],"-- Error --")</f>
        <v>-- Error --</v>
      </c>
      <c r="Z759" s="18" t="s">
        <v>113</v>
      </c>
      <c r="AB759" s="61"/>
      <c r="AD759" s="22" t="str">
        <f ca="1">IF(ISBLANK(RiskRegister[[#This Row],[Risk Due Date]]), "Missing Risk Due Date", IF(RiskRegister[[#This Row],[Risk Due Date]] &lt; TODAY(), "Overdue", "Not Overdue"))</f>
        <v>Missing Risk Due Date</v>
      </c>
      <c r="AF759" s="22" t="str">
        <f>IF(ISBLANK(RiskRegister[[#This Row],[Risk Due Date]]), "Missing Risk Due Date", TEXT(RiskRegister[[#This Row],[Risk Due Date]], "YYYY-MM"))</f>
        <v>Missing Risk Due Date</v>
      </c>
      <c r="AG759" s="22" t="str">
        <f>IF(RiskRegister[[#This Row],[Created Date]]="","Created Date missing",(TEXT(RiskRegister[[#This Row],[Created Date]],"mmm") &amp; "-" &amp; YEAR(RiskRegister[[#This Row],[Created Date]])))</f>
        <v>Created Date missing</v>
      </c>
      <c r="AH759" s="79">
        <f>IF(RiskRegister[[#This Row],[Risk Status]]="Closed",RiskRegister[[#This Row],[Risk Close Date]],RiskRegister[[#This Row],[Risk Due Date]])</f>
        <v>0</v>
      </c>
      <c r="AI759" s="79">
        <f>IF(RiskRegister[[#This Row],[Risk-Change-Date]]=0,DATE(2030,1,1),RiskRegister[[#This Row],[Risk-Change-Date]])</f>
        <v>47484</v>
      </c>
      <c r="AJ759" s="22" t="str">
        <f>RiskRegister[[#This Row],[Inherent Impact Level]]&amp;"-"&amp;RiskRegister[[#This Row],[Inherent Likelihood Level]]</f>
        <v>-- Select Impact ----- Select Likelihood --</v>
      </c>
      <c r="AK759" s="22" t="str">
        <f>RiskRegister[[#This Row],[Residual Impact Level]]&amp;"-"&amp;RiskRegister[[#This Row],[Residual Likelihood Level]]</f>
        <v>-- Select Impact ----- Select Likelihood --</v>
      </c>
      <c r="AL759" s="22" t="str">
        <f t="shared" si="22"/>
        <v>Error</v>
      </c>
      <c r="AM759" s="22" t="str">
        <f>IF(RiskRegister[[#This Row],[Risk Status]]="Closed",RiskRegister[[#This Row],[Residual Impact Level]],RiskRegister[[#This Row],[Inherent Impact Level]])</f>
        <v>-- Select Impact --</v>
      </c>
      <c r="AN759" s="22" t="str">
        <f>IF(RiskRegister[[#This Row],[Risk Status]]="Closed",RiskRegister[[#This Row],[Residual Likelihood Level]],RiskRegister[[#This Row],[Inherent Likelihood Level]])</f>
        <v>-- Select Likelihood --</v>
      </c>
      <c r="AO759" s="22" t="str">
        <f>IF(RiskRegister[[#This Row],[Risk Status]]="Closed",RiskRegister[[#This Row],[Residual-I-L-Combo]],RiskRegister[[#This Row],[Inherent-I-L-Combo]])</f>
        <v>-- Select Impact ----- Select Likelihood --</v>
      </c>
      <c r="AP759" s="22" t="str">
        <f t="shared" si="23"/>
        <v>-- Error --</v>
      </c>
    </row>
    <row r="760" spans="1:42" s="18" customFormat="1" ht="64" x14ac:dyDescent="0.2">
      <c r="A760" s="18">
        <v>757</v>
      </c>
      <c r="G760" s="18" t="s">
        <v>87</v>
      </c>
      <c r="I760" s="18" t="s">
        <v>85</v>
      </c>
      <c r="L760" s="18" t="s">
        <v>112</v>
      </c>
      <c r="M760" s="19" t="str">
        <f>VLOOKUP(RiskRegister[[#This Row],[Inherent Impact Level]],'Rating factors'!$F$4:$G$9,2,FALSE)</f>
        <v>--- Error ---</v>
      </c>
      <c r="N760" s="18" t="s">
        <v>89</v>
      </c>
      <c r="O760" s="19" t="str">
        <f>VLOOKUP(RiskRegister[[#This Row],[Inherent Likelihood Level]],'Rating factors'!$F$16:$G$21,2,FALSE)</f>
        <v>--- Error ---</v>
      </c>
      <c r="P760" s="19" t="str">
        <f>IFERROR(VLOOKUP(RiskRegister[[#This Row],[Inherent Risk Rating]],'Rating factors'!$F$30:$G$44,2,FALSE),"-- Error --")</f>
        <v>-- Error --</v>
      </c>
      <c r="Q760" s="19" t="str">
        <f>IFERROR(RiskRegister[[#This Row],[Inherent Impact Rating]]*RiskRegister[[#This Row],[Inherent Likelihood Rating]],"-- Error --")</f>
        <v>-- Error --</v>
      </c>
      <c r="R760" s="18" t="s">
        <v>111</v>
      </c>
      <c r="T760" s="18" t="s">
        <v>112</v>
      </c>
      <c r="U760" s="19" t="str">
        <f>VLOOKUP(RiskRegister[[#This Row],[Residual Impact Level]],'Rating factors'!$F$4:$G$9,2,FALSE)</f>
        <v>--- Error ---</v>
      </c>
      <c r="V760" s="18" t="s">
        <v>89</v>
      </c>
      <c r="W760" s="19" t="str">
        <f>VLOOKUP(RiskRegister[[#This Row],[Residual Likelihood Level]],'Rating factors'!$F$16:$G$21,2,FALSE)</f>
        <v>--- Error ---</v>
      </c>
      <c r="X760" s="19" t="str">
        <f>IFERROR(VLOOKUP(RiskRegister[[#This Row],[Residual Risk Rating]],'Rating factors'!$F$30:$G$44,2,FALSE),"-- Error --")</f>
        <v>-- Error --</v>
      </c>
      <c r="Y760" s="19" t="str">
        <f>IFERROR(RiskRegister[[#This Row],[Residual Impact Rating]]*RiskRegister[[#This Row],[Residual Likelihood Rating]],"-- Error --")</f>
        <v>-- Error --</v>
      </c>
      <c r="Z760" s="18" t="s">
        <v>113</v>
      </c>
      <c r="AB760" s="61"/>
      <c r="AD760" s="22" t="str">
        <f ca="1">IF(ISBLANK(RiskRegister[[#This Row],[Risk Due Date]]), "Missing Risk Due Date", IF(RiskRegister[[#This Row],[Risk Due Date]] &lt; TODAY(), "Overdue", "Not Overdue"))</f>
        <v>Missing Risk Due Date</v>
      </c>
      <c r="AF760" s="22" t="str">
        <f>IF(ISBLANK(RiskRegister[[#This Row],[Risk Due Date]]), "Missing Risk Due Date", TEXT(RiskRegister[[#This Row],[Risk Due Date]], "YYYY-MM"))</f>
        <v>Missing Risk Due Date</v>
      </c>
      <c r="AG760" s="22" t="str">
        <f>IF(RiskRegister[[#This Row],[Created Date]]="","Created Date missing",(TEXT(RiskRegister[[#This Row],[Created Date]],"mmm") &amp; "-" &amp; YEAR(RiskRegister[[#This Row],[Created Date]])))</f>
        <v>Created Date missing</v>
      </c>
      <c r="AH760" s="79">
        <f>IF(RiskRegister[[#This Row],[Risk Status]]="Closed",RiskRegister[[#This Row],[Risk Close Date]],RiskRegister[[#This Row],[Risk Due Date]])</f>
        <v>0</v>
      </c>
      <c r="AI760" s="79">
        <f>IF(RiskRegister[[#This Row],[Risk-Change-Date]]=0,DATE(2030,1,1),RiskRegister[[#This Row],[Risk-Change-Date]])</f>
        <v>47484</v>
      </c>
      <c r="AJ760" s="22" t="str">
        <f>RiskRegister[[#This Row],[Inherent Impact Level]]&amp;"-"&amp;RiskRegister[[#This Row],[Inherent Likelihood Level]]</f>
        <v>-- Select Impact ----- Select Likelihood --</v>
      </c>
      <c r="AK760" s="22" t="str">
        <f>RiskRegister[[#This Row],[Residual Impact Level]]&amp;"-"&amp;RiskRegister[[#This Row],[Residual Likelihood Level]]</f>
        <v>-- Select Impact ----- Select Likelihood --</v>
      </c>
      <c r="AL760" s="22" t="str">
        <f t="shared" si="22"/>
        <v>Error</v>
      </c>
      <c r="AM760" s="22" t="str">
        <f>IF(RiskRegister[[#This Row],[Risk Status]]="Closed",RiskRegister[[#This Row],[Residual Impact Level]],RiskRegister[[#This Row],[Inherent Impact Level]])</f>
        <v>-- Select Impact --</v>
      </c>
      <c r="AN760" s="22" t="str">
        <f>IF(RiskRegister[[#This Row],[Risk Status]]="Closed",RiskRegister[[#This Row],[Residual Likelihood Level]],RiskRegister[[#This Row],[Inherent Likelihood Level]])</f>
        <v>-- Select Likelihood --</v>
      </c>
      <c r="AO760" s="22" t="str">
        <f>IF(RiskRegister[[#This Row],[Risk Status]]="Closed",RiskRegister[[#This Row],[Residual-I-L-Combo]],RiskRegister[[#This Row],[Inherent-I-L-Combo]])</f>
        <v>-- Select Impact ----- Select Likelihood --</v>
      </c>
      <c r="AP760" s="22" t="str">
        <f t="shared" si="23"/>
        <v>-- Error --</v>
      </c>
    </row>
    <row r="761" spans="1:42" s="18" customFormat="1" ht="64" x14ac:dyDescent="0.2">
      <c r="A761" s="18">
        <v>758</v>
      </c>
      <c r="G761" s="18" t="s">
        <v>87</v>
      </c>
      <c r="I761" s="18" t="s">
        <v>85</v>
      </c>
      <c r="L761" s="18" t="s">
        <v>112</v>
      </c>
      <c r="M761" s="19" t="str">
        <f>VLOOKUP(RiskRegister[[#This Row],[Inherent Impact Level]],'Rating factors'!$F$4:$G$9,2,FALSE)</f>
        <v>--- Error ---</v>
      </c>
      <c r="N761" s="18" t="s">
        <v>89</v>
      </c>
      <c r="O761" s="19" t="str">
        <f>VLOOKUP(RiskRegister[[#This Row],[Inherent Likelihood Level]],'Rating factors'!$F$16:$G$21,2,FALSE)</f>
        <v>--- Error ---</v>
      </c>
      <c r="P761" s="19" t="str">
        <f>IFERROR(VLOOKUP(RiskRegister[[#This Row],[Inherent Risk Rating]],'Rating factors'!$F$30:$G$44,2,FALSE),"-- Error --")</f>
        <v>-- Error --</v>
      </c>
      <c r="Q761" s="19" t="str">
        <f>IFERROR(RiskRegister[[#This Row],[Inherent Impact Rating]]*RiskRegister[[#This Row],[Inherent Likelihood Rating]],"-- Error --")</f>
        <v>-- Error --</v>
      </c>
      <c r="R761" s="18" t="s">
        <v>111</v>
      </c>
      <c r="T761" s="18" t="s">
        <v>112</v>
      </c>
      <c r="U761" s="19" t="str">
        <f>VLOOKUP(RiskRegister[[#This Row],[Residual Impact Level]],'Rating factors'!$F$4:$G$9,2,FALSE)</f>
        <v>--- Error ---</v>
      </c>
      <c r="V761" s="18" t="s">
        <v>89</v>
      </c>
      <c r="W761" s="19" t="str">
        <f>VLOOKUP(RiskRegister[[#This Row],[Residual Likelihood Level]],'Rating factors'!$F$16:$G$21,2,FALSE)</f>
        <v>--- Error ---</v>
      </c>
      <c r="X761" s="19" t="str">
        <f>IFERROR(VLOOKUP(RiskRegister[[#This Row],[Residual Risk Rating]],'Rating factors'!$F$30:$G$44,2,FALSE),"-- Error --")</f>
        <v>-- Error --</v>
      </c>
      <c r="Y761" s="19" t="str">
        <f>IFERROR(RiskRegister[[#This Row],[Residual Impact Rating]]*RiskRegister[[#This Row],[Residual Likelihood Rating]],"-- Error --")</f>
        <v>-- Error --</v>
      </c>
      <c r="Z761" s="18" t="s">
        <v>113</v>
      </c>
      <c r="AB761" s="61"/>
      <c r="AD761" s="22" t="str">
        <f ca="1">IF(ISBLANK(RiskRegister[[#This Row],[Risk Due Date]]), "Missing Risk Due Date", IF(RiskRegister[[#This Row],[Risk Due Date]] &lt; TODAY(), "Overdue", "Not Overdue"))</f>
        <v>Missing Risk Due Date</v>
      </c>
      <c r="AF761" s="22" t="str">
        <f>IF(ISBLANK(RiskRegister[[#This Row],[Risk Due Date]]), "Missing Risk Due Date", TEXT(RiskRegister[[#This Row],[Risk Due Date]], "YYYY-MM"))</f>
        <v>Missing Risk Due Date</v>
      </c>
      <c r="AG761" s="22" t="str">
        <f>IF(RiskRegister[[#This Row],[Created Date]]="","Created Date missing",(TEXT(RiskRegister[[#This Row],[Created Date]],"mmm") &amp; "-" &amp; YEAR(RiskRegister[[#This Row],[Created Date]])))</f>
        <v>Created Date missing</v>
      </c>
      <c r="AH761" s="79">
        <f>IF(RiskRegister[[#This Row],[Risk Status]]="Closed",RiskRegister[[#This Row],[Risk Close Date]],RiskRegister[[#This Row],[Risk Due Date]])</f>
        <v>0</v>
      </c>
      <c r="AI761" s="79">
        <f>IF(RiskRegister[[#This Row],[Risk-Change-Date]]=0,DATE(2030,1,1),RiskRegister[[#This Row],[Risk-Change-Date]])</f>
        <v>47484</v>
      </c>
      <c r="AJ761" s="22" t="str">
        <f>RiskRegister[[#This Row],[Inherent Impact Level]]&amp;"-"&amp;RiskRegister[[#This Row],[Inherent Likelihood Level]]</f>
        <v>-- Select Impact ----- Select Likelihood --</v>
      </c>
      <c r="AK761" s="22" t="str">
        <f>RiskRegister[[#This Row],[Residual Impact Level]]&amp;"-"&amp;RiskRegister[[#This Row],[Residual Likelihood Level]]</f>
        <v>-- Select Impact ----- Select Likelihood --</v>
      </c>
      <c r="AL761" s="22" t="str">
        <f t="shared" si="22"/>
        <v>Error</v>
      </c>
      <c r="AM761" s="22" t="str">
        <f>IF(RiskRegister[[#This Row],[Risk Status]]="Closed",RiskRegister[[#This Row],[Residual Impact Level]],RiskRegister[[#This Row],[Inherent Impact Level]])</f>
        <v>-- Select Impact --</v>
      </c>
      <c r="AN761" s="22" t="str">
        <f>IF(RiskRegister[[#This Row],[Risk Status]]="Closed",RiskRegister[[#This Row],[Residual Likelihood Level]],RiskRegister[[#This Row],[Inherent Likelihood Level]])</f>
        <v>-- Select Likelihood --</v>
      </c>
      <c r="AO761" s="22" t="str">
        <f>IF(RiskRegister[[#This Row],[Risk Status]]="Closed",RiskRegister[[#This Row],[Residual-I-L-Combo]],RiskRegister[[#This Row],[Inherent-I-L-Combo]])</f>
        <v>-- Select Impact ----- Select Likelihood --</v>
      </c>
      <c r="AP761" s="22" t="str">
        <f t="shared" si="23"/>
        <v>-- Error --</v>
      </c>
    </row>
    <row r="762" spans="1:42" s="18" customFormat="1" ht="64" x14ac:dyDescent="0.2">
      <c r="A762" s="18">
        <v>759</v>
      </c>
      <c r="G762" s="18" t="s">
        <v>87</v>
      </c>
      <c r="I762" s="18" t="s">
        <v>85</v>
      </c>
      <c r="L762" s="18" t="s">
        <v>112</v>
      </c>
      <c r="M762" s="19" t="str">
        <f>VLOOKUP(RiskRegister[[#This Row],[Inherent Impact Level]],'Rating factors'!$F$4:$G$9,2,FALSE)</f>
        <v>--- Error ---</v>
      </c>
      <c r="N762" s="18" t="s">
        <v>89</v>
      </c>
      <c r="O762" s="19" t="str">
        <f>VLOOKUP(RiskRegister[[#This Row],[Inherent Likelihood Level]],'Rating factors'!$F$16:$G$21,2,FALSE)</f>
        <v>--- Error ---</v>
      </c>
      <c r="P762" s="19" t="str">
        <f>IFERROR(VLOOKUP(RiskRegister[[#This Row],[Inherent Risk Rating]],'Rating factors'!$F$30:$G$44,2,FALSE),"-- Error --")</f>
        <v>-- Error --</v>
      </c>
      <c r="Q762" s="19" t="str">
        <f>IFERROR(RiskRegister[[#This Row],[Inherent Impact Rating]]*RiskRegister[[#This Row],[Inherent Likelihood Rating]],"-- Error --")</f>
        <v>-- Error --</v>
      </c>
      <c r="R762" s="18" t="s">
        <v>111</v>
      </c>
      <c r="T762" s="18" t="s">
        <v>112</v>
      </c>
      <c r="U762" s="19" t="str">
        <f>VLOOKUP(RiskRegister[[#This Row],[Residual Impact Level]],'Rating factors'!$F$4:$G$9,2,FALSE)</f>
        <v>--- Error ---</v>
      </c>
      <c r="V762" s="18" t="s">
        <v>89</v>
      </c>
      <c r="W762" s="19" t="str">
        <f>VLOOKUP(RiskRegister[[#This Row],[Residual Likelihood Level]],'Rating factors'!$F$16:$G$21,2,FALSE)</f>
        <v>--- Error ---</v>
      </c>
      <c r="X762" s="19" t="str">
        <f>IFERROR(VLOOKUP(RiskRegister[[#This Row],[Residual Risk Rating]],'Rating factors'!$F$30:$G$44,2,FALSE),"-- Error --")</f>
        <v>-- Error --</v>
      </c>
      <c r="Y762" s="19" t="str">
        <f>IFERROR(RiskRegister[[#This Row],[Residual Impact Rating]]*RiskRegister[[#This Row],[Residual Likelihood Rating]],"-- Error --")</f>
        <v>-- Error --</v>
      </c>
      <c r="Z762" s="18" t="s">
        <v>113</v>
      </c>
      <c r="AB762" s="61"/>
      <c r="AD762" s="22" t="str">
        <f ca="1">IF(ISBLANK(RiskRegister[[#This Row],[Risk Due Date]]), "Missing Risk Due Date", IF(RiskRegister[[#This Row],[Risk Due Date]] &lt; TODAY(), "Overdue", "Not Overdue"))</f>
        <v>Missing Risk Due Date</v>
      </c>
      <c r="AF762" s="22" t="str">
        <f>IF(ISBLANK(RiskRegister[[#This Row],[Risk Due Date]]), "Missing Risk Due Date", TEXT(RiskRegister[[#This Row],[Risk Due Date]], "YYYY-MM"))</f>
        <v>Missing Risk Due Date</v>
      </c>
      <c r="AG762" s="22" t="str">
        <f>IF(RiskRegister[[#This Row],[Created Date]]="","Created Date missing",(TEXT(RiskRegister[[#This Row],[Created Date]],"mmm") &amp; "-" &amp; YEAR(RiskRegister[[#This Row],[Created Date]])))</f>
        <v>Created Date missing</v>
      </c>
      <c r="AH762" s="79">
        <f>IF(RiskRegister[[#This Row],[Risk Status]]="Closed",RiskRegister[[#This Row],[Risk Close Date]],RiskRegister[[#This Row],[Risk Due Date]])</f>
        <v>0</v>
      </c>
      <c r="AI762" s="79">
        <f>IF(RiskRegister[[#This Row],[Risk-Change-Date]]=0,DATE(2030,1,1),RiskRegister[[#This Row],[Risk-Change-Date]])</f>
        <v>47484</v>
      </c>
      <c r="AJ762" s="22" t="str">
        <f>RiskRegister[[#This Row],[Inherent Impact Level]]&amp;"-"&amp;RiskRegister[[#This Row],[Inherent Likelihood Level]]</f>
        <v>-- Select Impact ----- Select Likelihood --</v>
      </c>
      <c r="AK762" s="22" t="str">
        <f>RiskRegister[[#This Row],[Residual Impact Level]]&amp;"-"&amp;RiskRegister[[#This Row],[Residual Likelihood Level]]</f>
        <v>-- Select Impact ----- Select Likelihood --</v>
      </c>
      <c r="AL762" s="22" t="str">
        <f t="shared" si="22"/>
        <v>Error</v>
      </c>
      <c r="AM762" s="22" t="str">
        <f>IF(RiskRegister[[#This Row],[Risk Status]]="Closed",RiskRegister[[#This Row],[Residual Impact Level]],RiskRegister[[#This Row],[Inherent Impact Level]])</f>
        <v>-- Select Impact --</v>
      </c>
      <c r="AN762" s="22" t="str">
        <f>IF(RiskRegister[[#This Row],[Risk Status]]="Closed",RiskRegister[[#This Row],[Residual Likelihood Level]],RiskRegister[[#This Row],[Inherent Likelihood Level]])</f>
        <v>-- Select Likelihood --</v>
      </c>
      <c r="AO762" s="22" t="str">
        <f>IF(RiskRegister[[#This Row],[Risk Status]]="Closed",RiskRegister[[#This Row],[Residual-I-L-Combo]],RiskRegister[[#This Row],[Inherent-I-L-Combo]])</f>
        <v>-- Select Impact ----- Select Likelihood --</v>
      </c>
      <c r="AP762" s="22" t="str">
        <f t="shared" si="23"/>
        <v>-- Error --</v>
      </c>
    </row>
    <row r="763" spans="1:42" s="18" customFormat="1" ht="64" x14ac:dyDescent="0.2">
      <c r="A763" s="18">
        <v>760</v>
      </c>
      <c r="G763" s="18" t="s">
        <v>87</v>
      </c>
      <c r="I763" s="18" t="s">
        <v>85</v>
      </c>
      <c r="L763" s="18" t="s">
        <v>112</v>
      </c>
      <c r="M763" s="19" t="str">
        <f>VLOOKUP(RiskRegister[[#This Row],[Inherent Impact Level]],'Rating factors'!$F$4:$G$9,2,FALSE)</f>
        <v>--- Error ---</v>
      </c>
      <c r="N763" s="18" t="s">
        <v>89</v>
      </c>
      <c r="O763" s="19" t="str">
        <f>VLOOKUP(RiskRegister[[#This Row],[Inherent Likelihood Level]],'Rating factors'!$F$16:$G$21,2,FALSE)</f>
        <v>--- Error ---</v>
      </c>
      <c r="P763" s="19" t="str">
        <f>IFERROR(VLOOKUP(RiskRegister[[#This Row],[Inherent Risk Rating]],'Rating factors'!$F$30:$G$44,2,FALSE),"-- Error --")</f>
        <v>-- Error --</v>
      </c>
      <c r="Q763" s="19" t="str">
        <f>IFERROR(RiskRegister[[#This Row],[Inherent Impact Rating]]*RiskRegister[[#This Row],[Inherent Likelihood Rating]],"-- Error --")</f>
        <v>-- Error --</v>
      </c>
      <c r="R763" s="18" t="s">
        <v>111</v>
      </c>
      <c r="T763" s="18" t="s">
        <v>112</v>
      </c>
      <c r="U763" s="19" t="str">
        <f>VLOOKUP(RiskRegister[[#This Row],[Residual Impact Level]],'Rating factors'!$F$4:$G$9,2,FALSE)</f>
        <v>--- Error ---</v>
      </c>
      <c r="V763" s="18" t="s">
        <v>89</v>
      </c>
      <c r="W763" s="19" t="str">
        <f>VLOOKUP(RiskRegister[[#This Row],[Residual Likelihood Level]],'Rating factors'!$F$16:$G$21,2,FALSE)</f>
        <v>--- Error ---</v>
      </c>
      <c r="X763" s="19" t="str">
        <f>IFERROR(VLOOKUP(RiskRegister[[#This Row],[Residual Risk Rating]],'Rating factors'!$F$30:$G$44,2,FALSE),"-- Error --")</f>
        <v>-- Error --</v>
      </c>
      <c r="Y763" s="19" t="str">
        <f>IFERROR(RiskRegister[[#This Row],[Residual Impact Rating]]*RiskRegister[[#This Row],[Residual Likelihood Rating]],"-- Error --")</f>
        <v>-- Error --</v>
      </c>
      <c r="Z763" s="18" t="s">
        <v>113</v>
      </c>
      <c r="AB763" s="61"/>
      <c r="AD763" s="22" t="str">
        <f ca="1">IF(ISBLANK(RiskRegister[[#This Row],[Risk Due Date]]), "Missing Risk Due Date", IF(RiskRegister[[#This Row],[Risk Due Date]] &lt; TODAY(), "Overdue", "Not Overdue"))</f>
        <v>Missing Risk Due Date</v>
      </c>
      <c r="AF763" s="22" t="str">
        <f>IF(ISBLANK(RiskRegister[[#This Row],[Risk Due Date]]), "Missing Risk Due Date", TEXT(RiskRegister[[#This Row],[Risk Due Date]], "YYYY-MM"))</f>
        <v>Missing Risk Due Date</v>
      </c>
      <c r="AG763" s="22" t="str">
        <f>IF(RiskRegister[[#This Row],[Created Date]]="","Created Date missing",(TEXT(RiskRegister[[#This Row],[Created Date]],"mmm") &amp; "-" &amp; YEAR(RiskRegister[[#This Row],[Created Date]])))</f>
        <v>Created Date missing</v>
      </c>
      <c r="AH763" s="79">
        <f>IF(RiskRegister[[#This Row],[Risk Status]]="Closed",RiskRegister[[#This Row],[Risk Close Date]],RiskRegister[[#This Row],[Risk Due Date]])</f>
        <v>0</v>
      </c>
      <c r="AI763" s="79">
        <f>IF(RiskRegister[[#This Row],[Risk-Change-Date]]=0,DATE(2030,1,1),RiskRegister[[#This Row],[Risk-Change-Date]])</f>
        <v>47484</v>
      </c>
      <c r="AJ763" s="22" t="str">
        <f>RiskRegister[[#This Row],[Inherent Impact Level]]&amp;"-"&amp;RiskRegister[[#This Row],[Inherent Likelihood Level]]</f>
        <v>-- Select Impact ----- Select Likelihood --</v>
      </c>
      <c r="AK763" s="22" t="str">
        <f>RiskRegister[[#This Row],[Residual Impact Level]]&amp;"-"&amp;RiskRegister[[#This Row],[Residual Likelihood Level]]</f>
        <v>-- Select Impact ----- Select Likelihood --</v>
      </c>
      <c r="AL763" s="22" t="str">
        <f t="shared" si="22"/>
        <v>Error</v>
      </c>
      <c r="AM763" s="22" t="str">
        <f>IF(RiskRegister[[#This Row],[Risk Status]]="Closed",RiskRegister[[#This Row],[Residual Impact Level]],RiskRegister[[#This Row],[Inherent Impact Level]])</f>
        <v>-- Select Impact --</v>
      </c>
      <c r="AN763" s="22" t="str">
        <f>IF(RiskRegister[[#This Row],[Risk Status]]="Closed",RiskRegister[[#This Row],[Residual Likelihood Level]],RiskRegister[[#This Row],[Inherent Likelihood Level]])</f>
        <v>-- Select Likelihood --</v>
      </c>
      <c r="AO763" s="22" t="str">
        <f>IF(RiskRegister[[#This Row],[Risk Status]]="Closed",RiskRegister[[#This Row],[Residual-I-L-Combo]],RiskRegister[[#This Row],[Inherent-I-L-Combo]])</f>
        <v>-- Select Impact ----- Select Likelihood --</v>
      </c>
      <c r="AP763" s="22" t="str">
        <f t="shared" si="23"/>
        <v>-- Error --</v>
      </c>
    </row>
    <row r="764" spans="1:42" s="18" customFormat="1" ht="64" x14ac:dyDescent="0.2">
      <c r="A764" s="18">
        <v>761</v>
      </c>
      <c r="G764" s="18" t="s">
        <v>87</v>
      </c>
      <c r="I764" s="18" t="s">
        <v>85</v>
      </c>
      <c r="L764" s="18" t="s">
        <v>112</v>
      </c>
      <c r="M764" s="19" t="str">
        <f>VLOOKUP(RiskRegister[[#This Row],[Inherent Impact Level]],'Rating factors'!$F$4:$G$9,2,FALSE)</f>
        <v>--- Error ---</v>
      </c>
      <c r="N764" s="18" t="s">
        <v>89</v>
      </c>
      <c r="O764" s="19" t="str">
        <f>VLOOKUP(RiskRegister[[#This Row],[Inherent Likelihood Level]],'Rating factors'!$F$16:$G$21,2,FALSE)</f>
        <v>--- Error ---</v>
      </c>
      <c r="P764" s="19" t="str">
        <f>IFERROR(VLOOKUP(RiskRegister[[#This Row],[Inherent Risk Rating]],'Rating factors'!$F$30:$G$44,2,FALSE),"-- Error --")</f>
        <v>-- Error --</v>
      </c>
      <c r="Q764" s="19" t="str">
        <f>IFERROR(RiskRegister[[#This Row],[Inherent Impact Rating]]*RiskRegister[[#This Row],[Inherent Likelihood Rating]],"-- Error --")</f>
        <v>-- Error --</v>
      </c>
      <c r="R764" s="18" t="s">
        <v>111</v>
      </c>
      <c r="T764" s="18" t="s">
        <v>112</v>
      </c>
      <c r="U764" s="19" t="str">
        <f>VLOOKUP(RiskRegister[[#This Row],[Residual Impact Level]],'Rating factors'!$F$4:$G$9,2,FALSE)</f>
        <v>--- Error ---</v>
      </c>
      <c r="V764" s="18" t="s">
        <v>89</v>
      </c>
      <c r="W764" s="19" t="str">
        <f>VLOOKUP(RiskRegister[[#This Row],[Residual Likelihood Level]],'Rating factors'!$F$16:$G$21,2,FALSE)</f>
        <v>--- Error ---</v>
      </c>
      <c r="X764" s="19" t="str">
        <f>IFERROR(VLOOKUP(RiskRegister[[#This Row],[Residual Risk Rating]],'Rating factors'!$F$30:$G$44,2,FALSE),"-- Error --")</f>
        <v>-- Error --</v>
      </c>
      <c r="Y764" s="19" t="str">
        <f>IFERROR(RiskRegister[[#This Row],[Residual Impact Rating]]*RiskRegister[[#This Row],[Residual Likelihood Rating]],"-- Error --")</f>
        <v>-- Error --</v>
      </c>
      <c r="Z764" s="18" t="s">
        <v>113</v>
      </c>
      <c r="AB764" s="61"/>
      <c r="AD764" s="22" t="str">
        <f ca="1">IF(ISBLANK(RiskRegister[[#This Row],[Risk Due Date]]), "Missing Risk Due Date", IF(RiskRegister[[#This Row],[Risk Due Date]] &lt; TODAY(), "Overdue", "Not Overdue"))</f>
        <v>Missing Risk Due Date</v>
      </c>
      <c r="AF764" s="22" t="str">
        <f>IF(ISBLANK(RiskRegister[[#This Row],[Risk Due Date]]), "Missing Risk Due Date", TEXT(RiskRegister[[#This Row],[Risk Due Date]], "YYYY-MM"))</f>
        <v>Missing Risk Due Date</v>
      </c>
      <c r="AG764" s="22" t="str">
        <f>IF(RiskRegister[[#This Row],[Created Date]]="","Created Date missing",(TEXT(RiskRegister[[#This Row],[Created Date]],"mmm") &amp; "-" &amp; YEAR(RiskRegister[[#This Row],[Created Date]])))</f>
        <v>Created Date missing</v>
      </c>
      <c r="AH764" s="79">
        <f>IF(RiskRegister[[#This Row],[Risk Status]]="Closed",RiskRegister[[#This Row],[Risk Close Date]],RiskRegister[[#This Row],[Risk Due Date]])</f>
        <v>0</v>
      </c>
      <c r="AI764" s="79">
        <f>IF(RiskRegister[[#This Row],[Risk-Change-Date]]=0,DATE(2030,1,1),RiskRegister[[#This Row],[Risk-Change-Date]])</f>
        <v>47484</v>
      </c>
      <c r="AJ764" s="22" t="str">
        <f>RiskRegister[[#This Row],[Inherent Impact Level]]&amp;"-"&amp;RiskRegister[[#This Row],[Inherent Likelihood Level]]</f>
        <v>-- Select Impact ----- Select Likelihood --</v>
      </c>
      <c r="AK764" s="22" t="str">
        <f>RiskRegister[[#This Row],[Residual Impact Level]]&amp;"-"&amp;RiskRegister[[#This Row],[Residual Likelihood Level]]</f>
        <v>-- Select Impact ----- Select Likelihood --</v>
      </c>
      <c r="AL764" s="22" t="str">
        <f t="shared" si="22"/>
        <v>Error</v>
      </c>
      <c r="AM764" s="22" t="str">
        <f>IF(RiskRegister[[#This Row],[Risk Status]]="Closed",RiskRegister[[#This Row],[Residual Impact Level]],RiskRegister[[#This Row],[Inherent Impact Level]])</f>
        <v>-- Select Impact --</v>
      </c>
      <c r="AN764" s="22" t="str">
        <f>IF(RiskRegister[[#This Row],[Risk Status]]="Closed",RiskRegister[[#This Row],[Residual Likelihood Level]],RiskRegister[[#This Row],[Inherent Likelihood Level]])</f>
        <v>-- Select Likelihood --</v>
      </c>
      <c r="AO764" s="22" t="str">
        <f>IF(RiskRegister[[#This Row],[Risk Status]]="Closed",RiskRegister[[#This Row],[Residual-I-L-Combo]],RiskRegister[[#This Row],[Inherent-I-L-Combo]])</f>
        <v>-- Select Impact ----- Select Likelihood --</v>
      </c>
      <c r="AP764" s="22" t="str">
        <f t="shared" si="23"/>
        <v>-- Error --</v>
      </c>
    </row>
    <row r="765" spans="1:42" s="18" customFormat="1" ht="64" x14ac:dyDescent="0.2">
      <c r="A765" s="18">
        <v>762</v>
      </c>
      <c r="G765" s="18" t="s">
        <v>87</v>
      </c>
      <c r="I765" s="18" t="s">
        <v>85</v>
      </c>
      <c r="L765" s="18" t="s">
        <v>112</v>
      </c>
      <c r="M765" s="19" t="str">
        <f>VLOOKUP(RiskRegister[[#This Row],[Inherent Impact Level]],'Rating factors'!$F$4:$G$9,2,FALSE)</f>
        <v>--- Error ---</v>
      </c>
      <c r="N765" s="18" t="s">
        <v>89</v>
      </c>
      <c r="O765" s="19" t="str">
        <f>VLOOKUP(RiskRegister[[#This Row],[Inherent Likelihood Level]],'Rating factors'!$F$16:$G$21,2,FALSE)</f>
        <v>--- Error ---</v>
      </c>
      <c r="P765" s="19" t="str">
        <f>IFERROR(VLOOKUP(RiskRegister[[#This Row],[Inherent Risk Rating]],'Rating factors'!$F$30:$G$44,2,FALSE),"-- Error --")</f>
        <v>-- Error --</v>
      </c>
      <c r="Q765" s="19" t="str">
        <f>IFERROR(RiskRegister[[#This Row],[Inherent Impact Rating]]*RiskRegister[[#This Row],[Inherent Likelihood Rating]],"-- Error --")</f>
        <v>-- Error --</v>
      </c>
      <c r="R765" s="18" t="s">
        <v>111</v>
      </c>
      <c r="T765" s="18" t="s">
        <v>112</v>
      </c>
      <c r="U765" s="19" t="str">
        <f>VLOOKUP(RiskRegister[[#This Row],[Residual Impact Level]],'Rating factors'!$F$4:$G$9,2,FALSE)</f>
        <v>--- Error ---</v>
      </c>
      <c r="V765" s="18" t="s">
        <v>89</v>
      </c>
      <c r="W765" s="19" t="str">
        <f>VLOOKUP(RiskRegister[[#This Row],[Residual Likelihood Level]],'Rating factors'!$F$16:$G$21,2,FALSE)</f>
        <v>--- Error ---</v>
      </c>
      <c r="X765" s="19" t="str">
        <f>IFERROR(VLOOKUP(RiskRegister[[#This Row],[Residual Risk Rating]],'Rating factors'!$F$30:$G$44,2,FALSE),"-- Error --")</f>
        <v>-- Error --</v>
      </c>
      <c r="Y765" s="19" t="str">
        <f>IFERROR(RiskRegister[[#This Row],[Residual Impact Rating]]*RiskRegister[[#This Row],[Residual Likelihood Rating]],"-- Error --")</f>
        <v>-- Error --</v>
      </c>
      <c r="Z765" s="18" t="s">
        <v>113</v>
      </c>
      <c r="AB765" s="61"/>
      <c r="AD765" s="22" t="str">
        <f ca="1">IF(ISBLANK(RiskRegister[[#This Row],[Risk Due Date]]), "Missing Risk Due Date", IF(RiskRegister[[#This Row],[Risk Due Date]] &lt; TODAY(), "Overdue", "Not Overdue"))</f>
        <v>Missing Risk Due Date</v>
      </c>
      <c r="AF765" s="22" t="str">
        <f>IF(ISBLANK(RiskRegister[[#This Row],[Risk Due Date]]), "Missing Risk Due Date", TEXT(RiskRegister[[#This Row],[Risk Due Date]], "YYYY-MM"))</f>
        <v>Missing Risk Due Date</v>
      </c>
      <c r="AG765" s="22" t="str">
        <f>IF(RiskRegister[[#This Row],[Created Date]]="","Created Date missing",(TEXT(RiskRegister[[#This Row],[Created Date]],"mmm") &amp; "-" &amp; YEAR(RiskRegister[[#This Row],[Created Date]])))</f>
        <v>Created Date missing</v>
      </c>
      <c r="AH765" s="79">
        <f>IF(RiskRegister[[#This Row],[Risk Status]]="Closed",RiskRegister[[#This Row],[Risk Close Date]],RiskRegister[[#This Row],[Risk Due Date]])</f>
        <v>0</v>
      </c>
      <c r="AI765" s="79">
        <f>IF(RiskRegister[[#This Row],[Risk-Change-Date]]=0,DATE(2030,1,1),RiskRegister[[#This Row],[Risk-Change-Date]])</f>
        <v>47484</v>
      </c>
      <c r="AJ765" s="22" t="str">
        <f>RiskRegister[[#This Row],[Inherent Impact Level]]&amp;"-"&amp;RiskRegister[[#This Row],[Inherent Likelihood Level]]</f>
        <v>-- Select Impact ----- Select Likelihood --</v>
      </c>
      <c r="AK765" s="22" t="str">
        <f>RiskRegister[[#This Row],[Residual Impact Level]]&amp;"-"&amp;RiskRegister[[#This Row],[Residual Likelihood Level]]</f>
        <v>-- Select Impact ----- Select Likelihood --</v>
      </c>
      <c r="AL765" s="22" t="str">
        <f t="shared" si="22"/>
        <v>Error</v>
      </c>
      <c r="AM765" s="22" t="str">
        <f>IF(RiskRegister[[#This Row],[Risk Status]]="Closed",RiskRegister[[#This Row],[Residual Impact Level]],RiskRegister[[#This Row],[Inherent Impact Level]])</f>
        <v>-- Select Impact --</v>
      </c>
      <c r="AN765" s="22" t="str">
        <f>IF(RiskRegister[[#This Row],[Risk Status]]="Closed",RiskRegister[[#This Row],[Residual Likelihood Level]],RiskRegister[[#This Row],[Inherent Likelihood Level]])</f>
        <v>-- Select Likelihood --</v>
      </c>
      <c r="AO765" s="22" t="str">
        <f>IF(RiskRegister[[#This Row],[Risk Status]]="Closed",RiskRegister[[#This Row],[Residual-I-L-Combo]],RiskRegister[[#This Row],[Inherent-I-L-Combo]])</f>
        <v>-- Select Impact ----- Select Likelihood --</v>
      </c>
      <c r="AP765" s="22" t="str">
        <f t="shared" si="23"/>
        <v>-- Error --</v>
      </c>
    </row>
    <row r="766" spans="1:42" s="18" customFormat="1" ht="64" x14ac:dyDescent="0.2">
      <c r="A766" s="18">
        <v>763</v>
      </c>
      <c r="G766" s="18" t="s">
        <v>87</v>
      </c>
      <c r="I766" s="18" t="s">
        <v>85</v>
      </c>
      <c r="L766" s="18" t="s">
        <v>112</v>
      </c>
      <c r="M766" s="19" t="str">
        <f>VLOOKUP(RiskRegister[[#This Row],[Inherent Impact Level]],'Rating factors'!$F$4:$G$9,2,FALSE)</f>
        <v>--- Error ---</v>
      </c>
      <c r="N766" s="18" t="s">
        <v>89</v>
      </c>
      <c r="O766" s="19" t="str">
        <f>VLOOKUP(RiskRegister[[#This Row],[Inherent Likelihood Level]],'Rating factors'!$F$16:$G$21,2,FALSE)</f>
        <v>--- Error ---</v>
      </c>
      <c r="P766" s="19" t="str">
        <f>IFERROR(VLOOKUP(RiskRegister[[#This Row],[Inherent Risk Rating]],'Rating factors'!$F$30:$G$44,2,FALSE),"-- Error --")</f>
        <v>-- Error --</v>
      </c>
      <c r="Q766" s="19" t="str">
        <f>IFERROR(RiskRegister[[#This Row],[Inherent Impact Rating]]*RiskRegister[[#This Row],[Inherent Likelihood Rating]],"-- Error --")</f>
        <v>-- Error --</v>
      </c>
      <c r="R766" s="18" t="s">
        <v>111</v>
      </c>
      <c r="T766" s="18" t="s">
        <v>112</v>
      </c>
      <c r="U766" s="19" t="str">
        <f>VLOOKUP(RiskRegister[[#This Row],[Residual Impact Level]],'Rating factors'!$F$4:$G$9,2,FALSE)</f>
        <v>--- Error ---</v>
      </c>
      <c r="V766" s="18" t="s">
        <v>89</v>
      </c>
      <c r="W766" s="19" t="str">
        <f>VLOOKUP(RiskRegister[[#This Row],[Residual Likelihood Level]],'Rating factors'!$F$16:$G$21,2,FALSE)</f>
        <v>--- Error ---</v>
      </c>
      <c r="X766" s="19" t="str">
        <f>IFERROR(VLOOKUP(RiskRegister[[#This Row],[Residual Risk Rating]],'Rating factors'!$F$30:$G$44,2,FALSE),"-- Error --")</f>
        <v>-- Error --</v>
      </c>
      <c r="Y766" s="19" t="str">
        <f>IFERROR(RiskRegister[[#This Row],[Residual Impact Rating]]*RiskRegister[[#This Row],[Residual Likelihood Rating]],"-- Error --")</f>
        <v>-- Error --</v>
      </c>
      <c r="Z766" s="18" t="s">
        <v>113</v>
      </c>
      <c r="AB766" s="61"/>
      <c r="AD766" s="22" t="str">
        <f ca="1">IF(ISBLANK(RiskRegister[[#This Row],[Risk Due Date]]), "Missing Risk Due Date", IF(RiskRegister[[#This Row],[Risk Due Date]] &lt; TODAY(), "Overdue", "Not Overdue"))</f>
        <v>Missing Risk Due Date</v>
      </c>
      <c r="AF766" s="22" t="str">
        <f>IF(ISBLANK(RiskRegister[[#This Row],[Risk Due Date]]), "Missing Risk Due Date", TEXT(RiskRegister[[#This Row],[Risk Due Date]], "YYYY-MM"))</f>
        <v>Missing Risk Due Date</v>
      </c>
      <c r="AG766" s="22" t="str">
        <f>IF(RiskRegister[[#This Row],[Created Date]]="","Created Date missing",(TEXT(RiskRegister[[#This Row],[Created Date]],"mmm") &amp; "-" &amp; YEAR(RiskRegister[[#This Row],[Created Date]])))</f>
        <v>Created Date missing</v>
      </c>
      <c r="AH766" s="79">
        <f>IF(RiskRegister[[#This Row],[Risk Status]]="Closed",RiskRegister[[#This Row],[Risk Close Date]],RiskRegister[[#This Row],[Risk Due Date]])</f>
        <v>0</v>
      </c>
      <c r="AI766" s="79">
        <f>IF(RiskRegister[[#This Row],[Risk-Change-Date]]=0,DATE(2030,1,1),RiskRegister[[#This Row],[Risk-Change-Date]])</f>
        <v>47484</v>
      </c>
      <c r="AJ766" s="22" t="str">
        <f>RiskRegister[[#This Row],[Inherent Impact Level]]&amp;"-"&amp;RiskRegister[[#This Row],[Inherent Likelihood Level]]</f>
        <v>-- Select Impact ----- Select Likelihood --</v>
      </c>
      <c r="AK766" s="22" t="str">
        <f>RiskRegister[[#This Row],[Residual Impact Level]]&amp;"-"&amp;RiskRegister[[#This Row],[Residual Likelihood Level]]</f>
        <v>-- Select Impact ----- Select Likelihood --</v>
      </c>
      <c r="AL766" s="22" t="str">
        <f t="shared" si="22"/>
        <v>Error</v>
      </c>
      <c r="AM766" s="22" t="str">
        <f>IF(RiskRegister[[#This Row],[Risk Status]]="Closed",RiskRegister[[#This Row],[Residual Impact Level]],RiskRegister[[#This Row],[Inherent Impact Level]])</f>
        <v>-- Select Impact --</v>
      </c>
      <c r="AN766" s="22" t="str">
        <f>IF(RiskRegister[[#This Row],[Risk Status]]="Closed",RiskRegister[[#This Row],[Residual Likelihood Level]],RiskRegister[[#This Row],[Inherent Likelihood Level]])</f>
        <v>-- Select Likelihood --</v>
      </c>
      <c r="AO766" s="22" t="str">
        <f>IF(RiskRegister[[#This Row],[Risk Status]]="Closed",RiskRegister[[#This Row],[Residual-I-L-Combo]],RiskRegister[[#This Row],[Inherent-I-L-Combo]])</f>
        <v>-- Select Impact ----- Select Likelihood --</v>
      </c>
      <c r="AP766" s="22" t="str">
        <f t="shared" si="23"/>
        <v>-- Error --</v>
      </c>
    </row>
    <row r="767" spans="1:42" s="18" customFormat="1" ht="64" x14ac:dyDescent="0.2">
      <c r="A767" s="18">
        <v>764</v>
      </c>
      <c r="G767" s="18" t="s">
        <v>87</v>
      </c>
      <c r="I767" s="18" t="s">
        <v>85</v>
      </c>
      <c r="L767" s="18" t="s">
        <v>112</v>
      </c>
      <c r="M767" s="19" t="str">
        <f>VLOOKUP(RiskRegister[[#This Row],[Inherent Impact Level]],'Rating factors'!$F$4:$G$9,2,FALSE)</f>
        <v>--- Error ---</v>
      </c>
      <c r="N767" s="18" t="s">
        <v>89</v>
      </c>
      <c r="O767" s="19" t="str">
        <f>VLOOKUP(RiskRegister[[#This Row],[Inherent Likelihood Level]],'Rating factors'!$F$16:$G$21,2,FALSE)</f>
        <v>--- Error ---</v>
      </c>
      <c r="P767" s="19" t="str">
        <f>IFERROR(VLOOKUP(RiskRegister[[#This Row],[Inherent Risk Rating]],'Rating factors'!$F$30:$G$44,2,FALSE),"-- Error --")</f>
        <v>-- Error --</v>
      </c>
      <c r="Q767" s="19" t="str">
        <f>IFERROR(RiskRegister[[#This Row],[Inherent Impact Rating]]*RiskRegister[[#This Row],[Inherent Likelihood Rating]],"-- Error --")</f>
        <v>-- Error --</v>
      </c>
      <c r="R767" s="18" t="s">
        <v>111</v>
      </c>
      <c r="T767" s="18" t="s">
        <v>112</v>
      </c>
      <c r="U767" s="19" t="str">
        <f>VLOOKUP(RiskRegister[[#This Row],[Residual Impact Level]],'Rating factors'!$F$4:$G$9,2,FALSE)</f>
        <v>--- Error ---</v>
      </c>
      <c r="V767" s="18" t="s">
        <v>89</v>
      </c>
      <c r="W767" s="19" t="str">
        <f>VLOOKUP(RiskRegister[[#This Row],[Residual Likelihood Level]],'Rating factors'!$F$16:$G$21,2,FALSE)</f>
        <v>--- Error ---</v>
      </c>
      <c r="X767" s="19" t="str">
        <f>IFERROR(VLOOKUP(RiskRegister[[#This Row],[Residual Risk Rating]],'Rating factors'!$F$30:$G$44,2,FALSE),"-- Error --")</f>
        <v>-- Error --</v>
      </c>
      <c r="Y767" s="19" t="str">
        <f>IFERROR(RiskRegister[[#This Row],[Residual Impact Rating]]*RiskRegister[[#This Row],[Residual Likelihood Rating]],"-- Error --")</f>
        <v>-- Error --</v>
      </c>
      <c r="Z767" s="18" t="s">
        <v>113</v>
      </c>
      <c r="AB767" s="61"/>
      <c r="AD767" s="22" t="str">
        <f ca="1">IF(ISBLANK(RiskRegister[[#This Row],[Risk Due Date]]), "Missing Risk Due Date", IF(RiskRegister[[#This Row],[Risk Due Date]] &lt; TODAY(), "Overdue", "Not Overdue"))</f>
        <v>Missing Risk Due Date</v>
      </c>
      <c r="AF767" s="22" t="str">
        <f>IF(ISBLANK(RiskRegister[[#This Row],[Risk Due Date]]), "Missing Risk Due Date", TEXT(RiskRegister[[#This Row],[Risk Due Date]], "YYYY-MM"))</f>
        <v>Missing Risk Due Date</v>
      </c>
      <c r="AG767" s="22" t="str">
        <f>IF(RiskRegister[[#This Row],[Created Date]]="","Created Date missing",(TEXT(RiskRegister[[#This Row],[Created Date]],"mmm") &amp; "-" &amp; YEAR(RiskRegister[[#This Row],[Created Date]])))</f>
        <v>Created Date missing</v>
      </c>
      <c r="AH767" s="79">
        <f>IF(RiskRegister[[#This Row],[Risk Status]]="Closed",RiskRegister[[#This Row],[Risk Close Date]],RiskRegister[[#This Row],[Risk Due Date]])</f>
        <v>0</v>
      </c>
      <c r="AI767" s="79">
        <f>IF(RiskRegister[[#This Row],[Risk-Change-Date]]=0,DATE(2030,1,1),RiskRegister[[#This Row],[Risk-Change-Date]])</f>
        <v>47484</v>
      </c>
      <c r="AJ767" s="22" t="str">
        <f>RiskRegister[[#This Row],[Inherent Impact Level]]&amp;"-"&amp;RiskRegister[[#This Row],[Inherent Likelihood Level]]</f>
        <v>-- Select Impact ----- Select Likelihood --</v>
      </c>
      <c r="AK767" s="22" t="str">
        <f>RiskRegister[[#This Row],[Residual Impact Level]]&amp;"-"&amp;RiskRegister[[#This Row],[Residual Likelihood Level]]</f>
        <v>-- Select Impact ----- Select Likelihood --</v>
      </c>
      <c r="AL767" s="22" t="str">
        <f t="shared" si="22"/>
        <v>Error</v>
      </c>
      <c r="AM767" s="22" t="str">
        <f>IF(RiskRegister[[#This Row],[Risk Status]]="Closed",RiskRegister[[#This Row],[Residual Impact Level]],RiskRegister[[#This Row],[Inherent Impact Level]])</f>
        <v>-- Select Impact --</v>
      </c>
      <c r="AN767" s="22" t="str">
        <f>IF(RiskRegister[[#This Row],[Risk Status]]="Closed",RiskRegister[[#This Row],[Residual Likelihood Level]],RiskRegister[[#This Row],[Inherent Likelihood Level]])</f>
        <v>-- Select Likelihood --</v>
      </c>
      <c r="AO767" s="22" t="str">
        <f>IF(RiskRegister[[#This Row],[Risk Status]]="Closed",RiskRegister[[#This Row],[Residual-I-L-Combo]],RiskRegister[[#This Row],[Inherent-I-L-Combo]])</f>
        <v>-- Select Impact ----- Select Likelihood --</v>
      </c>
      <c r="AP767" s="22" t="str">
        <f t="shared" si="23"/>
        <v>-- Error --</v>
      </c>
    </row>
    <row r="768" spans="1:42" s="18" customFormat="1" ht="64" x14ac:dyDescent="0.2">
      <c r="A768" s="18">
        <v>765</v>
      </c>
      <c r="G768" s="18" t="s">
        <v>87</v>
      </c>
      <c r="I768" s="18" t="s">
        <v>85</v>
      </c>
      <c r="L768" s="18" t="s">
        <v>112</v>
      </c>
      <c r="M768" s="19" t="str">
        <f>VLOOKUP(RiskRegister[[#This Row],[Inherent Impact Level]],'Rating factors'!$F$4:$G$9,2,FALSE)</f>
        <v>--- Error ---</v>
      </c>
      <c r="N768" s="18" t="s">
        <v>89</v>
      </c>
      <c r="O768" s="19" t="str">
        <f>VLOOKUP(RiskRegister[[#This Row],[Inherent Likelihood Level]],'Rating factors'!$F$16:$G$21,2,FALSE)</f>
        <v>--- Error ---</v>
      </c>
      <c r="P768" s="19" t="str">
        <f>IFERROR(VLOOKUP(RiskRegister[[#This Row],[Inherent Risk Rating]],'Rating factors'!$F$30:$G$44,2,FALSE),"-- Error --")</f>
        <v>-- Error --</v>
      </c>
      <c r="Q768" s="19" t="str">
        <f>IFERROR(RiskRegister[[#This Row],[Inherent Impact Rating]]*RiskRegister[[#This Row],[Inherent Likelihood Rating]],"-- Error --")</f>
        <v>-- Error --</v>
      </c>
      <c r="R768" s="18" t="s">
        <v>111</v>
      </c>
      <c r="T768" s="18" t="s">
        <v>112</v>
      </c>
      <c r="U768" s="19" t="str">
        <f>VLOOKUP(RiskRegister[[#This Row],[Residual Impact Level]],'Rating factors'!$F$4:$G$9,2,FALSE)</f>
        <v>--- Error ---</v>
      </c>
      <c r="V768" s="18" t="s">
        <v>89</v>
      </c>
      <c r="W768" s="19" t="str">
        <f>VLOOKUP(RiskRegister[[#This Row],[Residual Likelihood Level]],'Rating factors'!$F$16:$G$21,2,FALSE)</f>
        <v>--- Error ---</v>
      </c>
      <c r="X768" s="19" t="str">
        <f>IFERROR(VLOOKUP(RiskRegister[[#This Row],[Residual Risk Rating]],'Rating factors'!$F$30:$G$44,2,FALSE),"-- Error --")</f>
        <v>-- Error --</v>
      </c>
      <c r="Y768" s="19" t="str">
        <f>IFERROR(RiskRegister[[#This Row],[Residual Impact Rating]]*RiskRegister[[#This Row],[Residual Likelihood Rating]],"-- Error --")</f>
        <v>-- Error --</v>
      </c>
      <c r="Z768" s="18" t="s">
        <v>113</v>
      </c>
      <c r="AB768" s="61"/>
      <c r="AD768" s="22" t="str">
        <f ca="1">IF(ISBLANK(RiskRegister[[#This Row],[Risk Due Date]]), "Missing Risk Due Date", IF(RiskRegister[[#This Row],[Risk Due Date]] &lt; TODAY(), "Overdue", "Not Overdue"))</f>
        <v>Missing Risk Due Date</v>
      </c>
      <c r="AF768" s="22" t="str">
        <f>IF(ISBLANK(RiskRegister[[#This Row],[Risk Due Date]]), "Missing Risk Due Date", TEXT(RiskRegister[[#This Row],[Risk Due Date]], "YYYY-MM"))</f>
        <v>Missing Risk Due Date</v>
      </c>
      <c r="AG768" s="22" t="str">
        <f>IF(RiskRegister[[#This Row],[Created Date]]="","Created Date missing",(TEXT(RiskRegister[[#This Row],[Created Date]],"mmm") &amp; "-" &amp; YEAR(RiskRegister[[#This Row],[Created Date]])))</f>
        <v>Created Date missing</v>
      </c>
      <c r="AH768" s="79">
        <f>IF(RiskRegister[[#This Row],[Risk Status]]="Closed",RiskRegister[[#This Row],[Risk Close Date]],RiskRegister[[#This Row],[Risk Due Date]])</f>
        <v>0</v>
      </c>
      <c r="AI768" s="79">
        <f>IF(RiskRegister[[#This Row],[Risk-Change-Date]]=0,DATE(2030,1,1),RiskRegister[[#This Row],[Risk-Change-Date]])</f>
        <v>47484</v>
      </c>
      <c r="AJ768" s="22" t="str">
        <f>RiskRegister[[#This Row],[Inherent Impact Level]]&amp;"-"&amp;RiskRegister[[#This Row],[Inherent Likelihood Level]]</f>
        <v>-- Select Impact ----- Select Likelihood --</v>
      </c>
      <c r="AK768" s="22" t="str">
        <f>RiskRegister[[#This Row],[Residual Impact Level]]&amp;"-"&amp;RiskRegister[[#This Row],[Residual Likelihood Level]]</f>
        <v>-- Select Impact ----- Select Likelihood --</v>
      </c>
      <c r="AL768" s="22" t="str">
        <f t="shared" si="22"/>
        <v>Error</v>
      </c>
      <c r="AM768" s="22" t="str">
        <f>IF(RiskRegister[[#This Row],[Risk Status]]="Closed",RiskRegister[[#This Row],[Residual Impact Level]],RiskRegister[[#This Row],[Inherent Impact Level]])</f>
        <v>-- Select Impact --</v>
      </c>
      <c r="AN768" s="22" t="str">
        <f>IF(RiskRegister[[#This Row],[Risk Status]]="Closed",RiskRegister[[#This Row],[Residual Likelihood Level]],RiskRegister[[#This Row],[Inherent Likelihood Level]])</f>
        <v>-- Select Likelihood --</v>
      </c>
      <c r="AO768" s="22" t="str">
        <f>IF(RiskRegister[[#This Row],[Risk Status]]="Closed",RiskRegister[[#This Row],[Residual-I-L-Combo]],RiskRegister[[#This Row],[Inherent-I-L-Combo]])</f>
        <v>-- Select Impact ----- Select Likelihood --</v>
      </c>
      <c r="AP768" s="22" t="str">
        <f t="shared" si="23"/>
        <v>-- Error --</v>
      </c>
    </row>
    <row r="769" spans="1:42" s="18" customFormat="1" ht="64" x14ac:dyDescent="0.2">
      <c r="A769" s="18">
        <v>766</v>
      </c>
      <c r="G769" s="18" t="s">
        <v>87</v>
      </c>
      <c r="I769" s="18" t="s">
        <v>85</v>
      </c>
      <c r="L769" s="18" t="s">
        <v>112</v>
      </c>
      <c r="M769" s="19" t="str">
        <f>VLOOKUP(RiskRegister[[#This Row],[Inherent Impact Level]],'Rating factors'!$F$4:$G$9,2,FALSE)</f>
        <v>--- Error ---</v>
      </c>
      <c r="N769" s="18" t="s">
        <v>89</v>
      </c>
      <c r="O769" s="19" t="str">
        <f>VLOOKUP(RiskRegister[[#This Row],[Inherent Likelihood Level]],'Rating factors'!$F$16:$G$21,2,FALSE)</f>
        <v>--- Error ---</v>
      </c>
      <c r="P769" s="19" t="str">
        <f>IFERROR(VLOOKUP(RiskRegister[[#This Row],[Inherent Risk Rating]],'Rating factors'!$F$30:$G$44,2,FALSE),"-- Error --")</f>
        <v>-- Error --</v>
      </c>
      <c r="Q769" s="19" t="str">
        <f>IFERROR(RiskRegister[[#This Row],[Inherent Impact Rating]]*RiskRegister[[#This Row],[Inherent Likelihood Rating]],"-- Error --")</f>
        <v>-- Error --</v>
      </c>
      <c r="R769" s="18" t="s">
        <v>111</v>
      </c>
      <c r="T769" s="18" t="s">
        <v>112</v>
      </c>
      <c r="U769" s="19" t="str">
        <f>VLOOKUP(RiskRegister[[#This Row],[Residual Impact Level]],'Rating factors'!$F$4:$G$9,2,FALSE)</f>
        <v>--- Error ---</v>
      </c>
      <c r="V769" s="18" t="s">
        <v>89</v>
      </c>
      <c r="W769" s="19" t="str">
        <f>VLOOKUP(RiskRegister[[#This Row],[Residual Likelihood Level]],'Rating factors'!$F$16:$G$21,2,FALSE)</f>
        <v>--- Error ---</v>
      </c>
      <c r="X769" s="19" t="str">
        <f>IFERROR(VLOOKUP(RiskRegister[[#This Row],[Residual Risk Rating]],'Rating factors'!$F$30:$G$44,2,FALSE),"-- Error --")</f>
        <v>-- Error --</v>
      </c>
      <c r="Y769" s="19" t="str">
        <f>IFERROR(RiskRegister[[#This Row],[Residual Impact Rating]]*RiskRegister[[#This Row],[Residual Likelihood Rating]],"-- Error --")</f>
        <v>-- Error --</v>
      </c>
      <c r="Z769" s="18" t="s">
        <v>113</v>
      </c>
      <c r="AB769" s="61"/>
      <c r="AD769" s="22" t="str">
        <f ca="1">IF(ISBLANK(RiskRegister[[#This Row],[Risk Due Date]]), "Missing Risk Due Date", IF(RiskRegister[[#This Row],[Risk Due Date]] &lt; TODAY(), "Overdue", "Not Overdue"))</f>
        <v>Missing Risk Due Date</v>
      </c>
      <c r="AF769" s="22" t="str">
        <f>IF(ISBLANK(RiskRegister[[#This Row],[Risk Due Date]]), "Missing Risk Due Date", TEXT(RiskRegister[[#This Row],[Risk Due Date]], "YYYY-MM"))</f>
        <v>Missing Risk Due Date</v>
      </c>
      <c r="AG769" s="22" t="str">
        <f>IF(RiskRegister[[#This Row],[Created Date]]="","Created Date missing",(TEXT(RiskRegister[[#This Row],[Created Date]],"mmm") &amp; "-" &amp; YEAR(RiskRegister[[#This Row],[Created Date]])))</f>
        <v>Created Date missing</v>
      </c>
      <c r="AH769" s="79">
        <f>IF(RiskRegister[[#This Row],[Risk Status]]="Closed",RiskRegister[[#This Row],[Risk Close Date]],RiskRegister[[#This Row],[Risk Due Date]])</f>
        <v>0</v>
      </c>
      <c r="AI769" s="79">
        <f>IF(RiskRegister[[#This Row],[Risk-Change-Date]]=0,DATE(2030,1,1),RiskRegister[[#This Row],[Risk-Change-Date]])</f>
        <v>47484</v>
      </c>
      <c r="AJ769" s="22" t="str">
        <f>RiskRegister[[#This Row],[Inherent Impact Level]]&amp;"-"&amp;RiskRegister[[#This Row],[Inherent Likelihood Level]]</f>
        <v>-- Select Impact ----- Select Likelihood --</v>
      </c>
      <c r="AK769" s="22" t="str">
        <f>RiskRegister[[#This Row],[Residual Impact Level]]&amp;"-"&amp;RiskRegister[[#This Row],[Residual Likelihood Level]]</f>
        <v>-- Select Impact ----- Select Likelihood --</v>
      </c>
      <c r="AL769" s="22" t="str">
        <f t="shared" si="22"/>
        <v>Error</v>
      </c>
      <c r="AM769" s="22" t="str">
        <f>IF(RiskRegister[[#This Row],[Risk Status]]="Closed",RiskRegister[[#This Row],[Residual Impact Level]],RiskRegister[[#This Row],[Inherent Impact Level]])</f>
        <v>-- Select Impact --</v>
      </c>
      <c r="AN769" s="22" t="str">
        <f>IF(RiskRegister[[#This Row],[Risk Status]]="Closed",RiskRegister[[#This Row],[Residual Likelihood Level]],RiskRegister[[#This Row],[Inherent Likelihood Level]])</f>
        <v>-- Select Likelihood --</v>
      </c>
      <c r="AO769" s="22" t="str">
        <f>IF(RiskRegister[[#This Row],[Risk Status]]="Closed",RiskRegister[[#This Row],[Residual-I-L-Combo]],RiskRegister[[#This Row],[Inherent-I-L-Combo]])</f>
        <v>-- Select Impact ----- Select Likelihood --</v>
      </c>
      <c r="AP769" s="22" t="str">
        <f t="shared" si="23"/>
        <v>-- Error --</v>
      </c>
    </row>
    <row r="770" spans="1:42" s="18" customFormat="1" ht="64" x14ac:dyDescent="0.2">
      <c r="A770" s="18">
        <v>767</v>
      </c>
      <c r="G770" s="18" t="s">
        <v>87</v>
      </c>
      <c r="I770" s="18" t="s">
        <v>85</v>
      </c>
      <c r="L770" s="18" t="s">
        <v>112</v>
      </c>
      <c r="M770" s="19" t="str">
        <f>VLOOKUP(RiskRegister[[#This Row],[Inherent Impact Level]],'Rating factors'!$F$4:$G$9,2,FALSE)</f>
        <v>--- Error ---</v>
      </c>
      <c r="N770" s="18" t="s">
        <v>89</v>
      </c>
      <c r="O770" s="19" t="str">
        <f>VLOOKUP(RiskRegister[[#This Row],[Inherent Likelihood Level]],'Rating factors'!$F$16:$G$21,2,FALSE)</f>
        <v>--- Error ---</v>
      </c>
      <c r="P770" s="19" t="str">
        <f>IFERROR(VLOOKUP(RiskRegister[[#This Row],[Inherent Risk Rating]],'Rating factors'!$F$30:$G$44,2,FALSE),"-- Error --")</f>
        <v>-- Error --</v>
      </c>
      <c r="Q770" s="19" t="str">
        <f>IFERROR(RiskRegister[[#This Row],[Inherent Impact Rating]]*RiskRegister[[#This Row],[Inherent Likelihood Rating]],"-- Error --")</f>
        <v>-- Error --</v>
      </c>
      <c r="R770" s="18" t="s">
        <v>111</v>
      </c>
      <c r="T770" s="18" t="s">
        <v>112</v>
      </c>
      <c r="U770" s="19" t="str">
        <f>VLOOKUP(RiskRegister[[#This Row],[Residual Impact Level]],'Rating factors'!$F$4:$G$9,2,FALSE)</f>
        <v>--- Error ---</v>
      </c>
      <c r="V770" s="18" t="s">
        <v>89</v>
      </c>
      <c r="W770" s="19" t="str">
        <f>VLOOKUP(RiskRegister[[#This Row],[Residual Likelihood Level]],'Rating factors'!$F$16:$G$21,2,FALSE)</f>
        <v>--- Error ---</v>
      </c>
      <c r="X770" s="19" t="str">
        <f>IFERROR(VLOOKUP(RiskRegister[[#This Row],[Residual Risk Rating]],'Rating factors'!$F$30:$G$44,2,FALSE),"-- Error --")</f>
        <v>-- Error --</v>
      </c>
      <c r="Y770" s="19" t="str">
        <f>IFERROR(RiskRegister[[#This Row],[Residual Impact Rating]]*RiskRegister[[#This Row],[Residual Likelihood Rating]],"-- Error --")</f>
        <v>-- Error --</v>
      </c>
      <c r="Z770" s="18" t="s">
        <v>113</v>
      </c>
      <c r="AB770" s="61"/>
      <c r="AD770" s="22" t="str">
        <f ca="1">IF(ISBLANK(RiskRegister[[#This Row],[Risk Due Date]]), "Missing Risk Due Date", IF(RiskRegister[[#This Row],[Risk Due Date]] &lt; TODAY(), "Overdue", "Not Overdue"))</f>
        <v>Missing Risk Due Date</v>
      </c>
      <c r="AF770" s="22" t="str">
        <f>IF(ISBLANK(RiskRegister[[#This Row],[Risk Due Date]]), "Missing Risk Due Date", TEXT(RiskRegister[[#This Row],[Risk Due Date]], "YYYY-MM"))</f>
        <v>Missing Risk Due Date</v>
      </c>
      <c r="AG770" s="22" t="str">
        <f>IF(RiskRegister[[#This Row],[Created Date]]="","Created Date missing",(TEXT(RiskRegister[[#This Row],[Created Date]],"mmm") &amp; "-" &amp; YEAR(RiskRegister[[#This Row],[Created Date]])))</f>
        <v>Created Date missing</v>
      </c>
      <c r="AH770" s="79">
        <f>IF(RiskRegister[[#This Row],[Risk Status]]="Closed",RiskRegister[[#This Row],[Risk Close Date]],RiskRegister[[#This Row],[Risk Due Date]])</f>
        <v>0</v>
      </c>
      <c r="AI770" s="79">
        <f>IF(RiskRegister[[#This Row],[Risk-Change-Date]]=0,DATE(2030,1,1),RiskRegister[[#This Row],[Risk-Change-Date]])</f>
        <v>47484</v>
      </c>
      <c r="AJ770" s="22" t="str">
        <f>RiskRegister[[#This Row],[Inherent Impact Level]]&amp;"-"&amp;RiskRegister[[#This Row],[Inherent Likelihood Level]]</f>
        <v>-- Select Impact ----- Select Likelihood --</v>
      </c>
      <c r="AK770" s="22" t="str">
        <f>RiskRegister[[#This Row],[Residual Impact Level]]&amp;"-"&amp;RiskRegister[[#This Row],[Residual Likelihood Level]]</f>
        <v>-- Select Impact ----- Select Likelihood --</v>
      </c>
      <c r="AL770" s="22" t="str">
        <f t="shared" si="22"/>
        <v>Error</v>
      </c>
      <c r="AM770" s="22" t="str">
        <f>IF(RiskRegister[[#This Row],[Risk Status]]="Closed",RiskRegister[[#This Row],[Residual Impact Level]],RiskRegister[[#This Row],[Inherent Impact Level]])</f>
        <v>-- Select Impact --</v>
      </c>
      <c r="AN770" s="22" t="str">
        <f>IF(RiskRegister[[#This Row],[Risk Status]]="Closed",RiskRegister[[#This Row],[Residual Likelihood Level]],RiskRegister[[#This Row],[Inherent Likelihood Level]])</f>
        <v>-- Select Likelihood --</v>
      </c>
      <c r="AO770" s="22" t="str">
        <f>IF(RiskRegister[[#This Row],[Risk Status]]="Closed",RiskRegister[[#This Row],[Residual-I-L-Combo]],RiskRegister[[#This Row],[Inherent-I-L-Combo]])</f>
        <v>-- Select Impact ----- Select Likelihood --</v>
      </c>
      <c r="AP770" s="22" t="str">
        <f t="shared" si="23"/>
        <v>-- Error --</v>
      </c>
    </row>
    <row r="771" spans="1:42" s="18" customFormat="1" ht="64" x14ac:dyDescent="0.2">
      <c r="A771" s="18">
        <v>768</v>
      </c>
      <c r="G771" s="18" t="s">
        <v>87</v>
      </c>
      <c r="I771" s="18" t="s">
        <v>85</v>
      </c>
      <c r="L771" s="18" t="s">
        <v>112</v>
      </c>
      <c r="M771" s="19" t="str">
        <f>VLOOKUP(RiskRegister[[#This Row],[Inherent Impact Level]],'Rating factors'!$F$4:$G$9,2,FALSE)</f>
        <v>--- Error ---</v>
      </c>
      <c r="N771" s="18" t="s">
        <v>89</v>
      </c>
      <c r="O771" s="19" t="str">
        <f>VLOOKUP(RiskRegister[[#This Row],[Inherent Likelihood Level]],'Rating factors'!$F$16:$G$21,2,FALSE)</f>
        <v>--- Error ---</v>
      </c>
      <c r="P771" s="19" t="str">
        <f>IFERROR(VLOOKUP(RiskRegister[[#This Row],[Inherent Risk Rating]],'Rating factors'!$F$30:$G$44,2,FALSE),"-- Error --")</f>
        <v>-- Error --</v>
      </c>
      <c r="Q771" s="19" t="str">
        <f>IFERROR(RiskRegister[[#This Row],[Inherent Impact Rating]]*RiskRegister[[#This Row],[Inherent Likelihood Rating]],"-- Error --")</f>
        <v>-- Error --</v>
      </c>
      <c r="R771" s="18" t="s">
        <v>111</v>
      </c>
      <c r="T771" s="18" t="s">
        <v>112</v>
      </c>
      <c r="U771" s="19" t="str">
        <f>VLOOKUP(RiskRegister[[#This Row],[Residual Impact Level]],'Rating factors'!$F$4:$G$9,2,FALSE)</f>
        <v>--- Error ---</v>
      </c>
      <c r="V771" s="18" t="s">
        <v>89</v>
      </c>
      <c r="W771" s="19" t="str">
        <f>VLOOKUP(RiskRegister[[#This Row],[Residual Likelihood Level]],'Rating factors'!$F$16:$G$21,2,FALSE)</f>
        <v>--- Error ---</v>
      </c>
      <c r="X771" s="19" t="str">
        <f>IFERROR(VLOOKUP(RiskRegister[[#This Row],[Residual Risk Rating]],'Rating factors'!$F$30:$G$44,2,FALSE),"-- Error --")</f>
        <v>-- Error --</v>
      </c>
      <c r="Y771" s="19" t="str">
        <f>IFERROR(RiskRegister[[#This Row],[Residual Impact Rating]]*RiskRegister[[#This Row],[Residual Likelihood Rating]],"-- Error --")</f>
        <v>-- Error --</v>
      </c>
      <c r="Z771" s="18" t="s">
        <v>113</v>
      </c>
      <c r="AB771" s="61"/>
      <c r="AD771" s="22" t="str">
        <f ca="1">IF(ISBLANK(RiskRegister[[#This Row],[Risk Due Date]]), "Missing Risk Due Date", IF(RiskRegister[[#This Row],[Risk Due Date]] &lt; TODAY(), "Overdue", "Not Overdue"))</f>
        <v>Missing Risk Due Date</v>
      </c>
      <c r="AF771" s="22" t="str">
        <f>IF(ISBLANK(RiskRegister[[#This Row],[Risk Due Date]]), "Missing Risk Due Date", TEXT(RiskRegister[[#This Row],[Risk Due Date]], "YYYY-MM"))</f>
        <v>Missing Risk Due Date</v>
      </c>
      <c r="AG771" s="22" t="str">
        <f>IF(RiskRegister[[#This Row],[Created Date]]="","Created Date missing",(TEXT(RiskRegister[[#This Row],[Created Date]],"mmm") &amp; "-" &amp; YEAR(RiskRegister[[#This Row],[Created Date]])))</f>
        <v>Created Date missing</v>
      </c>
      <c r="AH771" s="79">
        <f>IF(RiskRegister[[#This Row],[Risk Status]]="Closed",RiskRegister[[#This Row],[Risk Close Date]],RiskRegister[[#This Row],[Risk Due Date]])</f>
        <v>0</v>
      </c>
      <c r="AI771" s="79">
        <f>IF(RiskRegister[[#This Row],[Risk-Change-Date]]=0,DATE(2030,1,1),RiskRegister[[#This Row],[Risk-Change-Date]])</f>
        <v>47484</v>
      </c>
      <c r="AJ771" s="22" t="str">
        <f>RiskRegister[[#This Row],[Inherent Impact Level]]&amp;"-"&amp;RiskRegister[[#This Row],[Inherent Likelihood Level]]</f>
        <v>-- Select Impact ----- Select Likelihood --</v>
      </c>
      <c r="AK771" s="22" t="str">
        <f>RiskRegister[[#This Row],[Residual Impact Level]]&amp;"-"&amp;RiskRegister[[#This Row],[Residual Likelihood Level]]</f>
        <v>-- Select Impact ----- Select Likelihood --</v>
      </c>
      <c r="AL771" s="22" t="str">
        <f t="shared" si="22"/>
        <v>Error</v>
      </c>
      <c r="AM771" s="22" t="str">
        <f>IF(RiskRegister[[#This Row],[Risk Status]]="Closed",RiskRegister[[#This Row],[Residual Impact Level]],RiskRegister[[#This Row],[Inherent Impact Level]])</f>
        <v>-- Select Impact --</v>
      </c>
      <c r="AN771" s="22" t="str">
        <f>IF(RiskRegister[[#This Row],[Risk Status]]="Closed",RiskRegister[[#This Row],[Residual Likelihood Level]],RiskRegister[[#This Row],[Inherent Likelihood Level]])</f>
        <v>-- Select Likelihood --</v>
      </c>
      <c r="AO771" s="22" t="str">
        <f>IF(RiskRegister[[#This Row],[Risk Status]]="Closed",RiskRegister[[#This Row],[Residual-I-L-Combo]],RiskRegister[[#This Row],[Inherent-I-L-Combo]])</f>
        <v>-- Select Impact ----- Select Likelihood --</v>
      </c>
      <c r="AP771" s="22" t="str">
        <f t="shared" si="23"/>
        <v>-- Error --</v>
      </c>
    </row>
    <row r="772" spans="1:42" s="18" customFormat="1" ht="64" x14ac:dyDescent="0.2">
      <c r="A772" s="18">
        <v>769</v>
      </c>
      <c r="G772" s="18" t="s">
        <v>87</v>
      </c>
      <c r="I772" s="18" t="s">
        <v>85</v>
      </c>
      <c r="L772" s="18" t="s">
        <v>112</v>
      </c>
      <c r="M772" s="19" t="str">
        <f>VLOOKUP(RiskRegister[[#This Row],[Inherent Impact Level]],'Rating factors'!$F$4:$G$9,2,FALSE)</f>
        <v>--- Error ---</v>
      </c>
      <c r="N772" s="18" t="s">
        <v>89</v>
      </c>
      <c r="O772" s="19" t="str">
        <f>VLOOKUP(RiskRegister[[#This Row],[Inherent Likelihood Level]],'Rating factors'!$F$16:$G$21,2,FALSE)</f>
        <v>--- Error ---</v>
      </c>
      <c r="P772" s="19" t="str">
        <f>IFERROR(VLOOKUP(RiskRegister[[#This Row],[Inherent Risk Rating]],'Rating factors'!$F$30:$G$44,2,FALSE),"-- Error --")</f>
        <v>-- Error --</v>
      </c>
      <c r="Q772" s="19" t="str">
        <f>IFERROR(RiskRegister[[#This Row],[Inherent Impact Rating]]*RiskRegister[[#This Row],[Inherent Likelihood Rating]],"-- Error --")</f>
        <v>-- Error --</v>
      </c>
      <c r="R772" s="18" t="s">
        <v>111</v>
      </c>
      <c r="T772" s="18" t="s">
        <v>112</v>
      </c>
      <c r="U772" s="19" t="str">
        <f>VLOOKUP(RiskRegister[[#This Row],[Residual Impact Level]],'Rating factors'!$F$4:$G$9,2,FALSE)</f>
        <v>--- Error ---</v>
      </c>
      <c r="V772" s="18" t="s">
        <v>89</v>
      </c>
      <c r="W772" s="19" t="str">
        <f>VLOOKUP(RiskRegister[[#This Row],[Residual Likelihood Level]],'Rating factors'!$F$16:$G$21,2,FALSE)</f>
        <v>--- Error ---</v>
      </c>
      <c r="X772" s="19" t="str">
        <f>IFERROR(VLOOKUP(RiskRegister[[#This Row],[Residual Risk Rating]],'Rating factors'!$F$30:$G$44,2,FALSE),"-- Error --")</f>
        <v>-- Error --</v>
      </c>
      <c r="Y772" s="19" t="str">
        <f>IFERROR(RiskRegister[[#This Row],[Residual Impact Rating]]*RiskRegister[[#This Row],[Residual Likelihood Rating]],"-- Error --")</f>
        <v>-- Error --</v>
      </c>
      <c r="Z772" s="18" t="s">
        <v>113</v>
      </c>
      <c r="AB772" s="61"/>
      <c r="AD772" s="22" t="str">
        <f ca="1">IF(ISBLANK(RiskRegister[[#This Row],[Risk Due Date]]), "Missing Risk Due Date", IF(RiskRegister[[#This Row],[Risk Due Date]] &lt; TODAY(), "Overdue", "Not Overdue"))</f>
        <v>Missing Risk Due Date</v>
      </c>
      <c r="AF772" s="22" t="str">
        <f>IF(ISBLANK(RiskRegister[[#This Row],[Risk Due Date]]), "Missing Risk Due Date", TEXT(RiskRegister[[#This Row],[Risk Due Date]], "YYYY-MM"))</f>
        <v>Missing Risk Due Date</v>
      </c>
      <c r="AG772" s="22" t="str">
        <f>IF(RiskRegister[[#This Row],[Created Date]]="","Created Date missing",(TEXT(RiskRegister[[#This Row],[Created Date]],"mmm") &amp; "-" &amp; YEAR(RiskRegister[[#This Row],[Created Date]])))</f>
        <v>Created Date missing</v>
      </c>
      <c r="AH772" s="79">
        <f>IF(RiskRegister[[#This Row],[Risk Status]]="Closed",RiskRegister[[#This Row],[Risk Close Date]],RiskRegister[[#This Row],[Risk Due Date]])</f>
        <v>0</v>
      </c>
      <c r="AI772" s="79">
        <f>IF(RiskRegister[[#This Row],[Risk-Change-Date]]=0,DATE(2030,1,1),RiskRegister[[#This Row],[Risk-Change-Date]])</f>
        <v>47484</v>
      </c>
      <c r="AJ772" s="22" t="str">
        <f>RiskRegister[[#This Row],[Inherent Impact Level]]&amp;"-"&amp;RiskRegister[[#This Row],[Inherent Likelihood Level]]</f>
        <v>-- Select Impact ----- Select Likelihood --</v>
      </c>
      <c r="AK772" s="22" t="str">
        <f>RiskRegister[[#This Row],[Residual Impact Level]]&amp;"-"&amp;RiskRegister[[#This Row],[Residual Likelihood Level]]</f>
        <v>-- Select Impact ----- Select Likelihood --</v>
      </c>
      <c r="AL772" s="22" t="str">
        <f t="shared" ref="AL772:AL835" si="24">IF(OR(R772="-- Select Risk Response --", Z772="-- Select Risk Status --"), "Error", IF(AND(Z772="Closed", R772="Mitigate"), "Yes", "No"))</f>
        <v>Error</v>
      </c>
      <c r="AM772" s="22" t="str">
        <f>IF(RiskRegister[[#This Row],[Risk Status]]="Closed",RiskRegister[[#This Row],[Residual Impact Level]],RiskRegister[[#This Row],[Inherent Impact Level]])</f>
        <v>-- Select Impact --</v>
      </c>
      <c r="AN772" s="22" t="str">
        <f>IF(RiskRegister[[#This Row],[Risk Status]]="Closed",RiskRegister[[#This Row],[Residual Likelihood Level]],RiskRegister[[#This Row],[Inherent Likelihood Level]])</f>
        <v>-- Select Likelihood --</v>
      </c>
      <c r="AO772" s="22" t="str">
        <f>IF(RiskRegister[[#This Row],[Risk Status]]="Closed",RiskRegister[[#This Row],[Residual-I-L-Combo]],RiskRegister[[#This Row],[Inherent-I-L-Combo]])</f>
        <v>-- Select Impact ----- Select Likelihood --</v>
      </c>
      <c r="AP772" s="22" t="str">
        <f t="shared" ref="AP772:AP835" si="25">IF(Z772="Closed", X772, P772)</f>
        <v>-- Error --</v>
      </c>
    </row>
    <row r="773" spans="1:42" s="18" customFormat="1" ht="64" x14ac:dyDescent="0.2">
      <c r="A773" s="18">
        <v>770</v>
      </c>
      <c r="G773" s="18" t="s">
        <v>87</v>
      </c>
      <c r="I773" s="18" t="s">
        <v>85</v>
      </c>
      <c r="L773" s="18" t="s">
        <v>112</v>
      </c>
      <c r="M773" s="19" t="str">
        <f>VLOOKUP(RiskRegister[[#This Row],[Inherent Impact Level]],'Rating factors'!$F$4:$G$9,2,FALSE)</f>
        <v>--- Error ---</v>
      </c>
      <c r="N773" s="18" t="s">
        <v>89</v>
      </c>
      <c r="O773" s="19" t="str">
        <f>VLOOKUP(RiskRegister[[#This Row],[Inherent Likelihood Level]],'Rating factors'!$F$16:$G$21,2,FALSE)</f>
        <v>--- Error ---</v>
      </c>
      <c r="P773" s="19" t="str">
        <f>IFERROR(VLOOKUP(RiskRegister[[#This Row],[Inherent Risk Rating]],'Rating factors'!$F$30:$G$44,2,FALSE),"-- Error --")</f>
        <v>-- Error --</v>
      </c>
      <c r="Q773" s="19" t="str">
        <f>IFERROR(RiskRegister[[#This Row],[Inherent Impact Rating]]*RiskRegister[[#This Row],[Inherent Likelihood Rating]],"-- Error --")</f>
        <v>-- Error --</v>
      </c>
      <c r="R773" s="18" t="s">
        <v>111</v>
      </c>
      <c r="T773" s="18" t="s">
        <v>112</v>
      </c>
      <c r="U773" s="19" t="str">
        <f>VLOOKUP(RiskRegister[[#This Row],[Residual Impact Level]],'Rating factors'!$F$4:$G$9,2,FALSE)</f>
        <v>--- Error ---</v>
      </c>
      <c r="V773" s="18" t="s">
        <v>89</v>
      </c>
      <c r="W773" s="19" t="str">
        <f>VLOOKUP(RiskRegister[[#This Row],[Residual Likelihood Level]],'Rating factors'!$F$16:$G$21,2,FALSE)</f>
        <v>--- Error ---</v>
      </c>
      <c r="X773" s="19" t="str">
        <f>IFERROR(VLOOKUP(RiskRegister[[#This Row],[Residual Risk Rating]],'Rating factors'!$F$30:$G$44,2,FALSE),"-- Error --")</f>
        <v>-- Error --</v>
      </c>
      <c r="Y773" s="19" t="str">
        <f>IFERROR(RiskRegister[[#This Row],[Residual Impact Rating]]*RiskRegister[[#This Row],[Residual Likelihood Rating]],"-- Error --")</f>
        <v>-- Error --</v>
      </c>
      <c r="Z773" s="18" t="s">
        <v>113</v>
      </c>
      <c r="AB773" s="61"/>
      <c r="AD773" s="22" t="str">
        <f ca="1">IF(ISBLANK(RiskRegister[[#This Row],[Risk Due Date]]), "Missing Risk Due Date", IF(RiskRegister[[#This Row],[Risk Due Date]] &lt; TODAY(), "Overdue", "Not Overdue"))</f>
        <v>Missing Risk Due Date</v>
      </c>
      <c r="AF773" s="22" t="str">
        <f>IF(ISBLANK(RiskRegister[[#This Row],[Risk Due Date]]), "Missing Risk Due Date", TEXT(RiskRegister[[#This Row],[Risk Due Date]], "YYYY-MM"))</f>
        <v>Missing Risk Due Date</v>
      </c>
      <c r="AG773" s="22" t="str">
        <f>IF(RiskRegister[[#This Row],[Created Date]]="","Created Date missing",(TEXT(RiskRegister[[#This Row],[Created Date]],"mmm") &amp; "-" &amp; YEAR(RiskRegister[[#This Row],[Created Date]])))</f>
        <v>Created Date missing</v>
      </c>
      <c r="AH773" s="79">
        <f>IF(RiskRegister[[#This Row],[Risk Status]]="Closed",RiskRegister[[#This Row],[Risk Close Date]],RiskRegister[[#This Row],[Risk Due Date]])</f>
        <v>0</v>
      </c>
      <c r="AI773" s="79">
        <f>IF(RiskRegister[[#This Row],[Risk-Change-Date]]=0,DATE(2030,1,1),RiskRegister[[#This Row],[Risk-Change-Date]])</f>
        <v>47484</v>
      </c>
      <c r="AJ773" s="22" t="str">
        <f>RiskRegister[[#This Row],[Inherent Impact Level]]&amp;"-"&amp;RiskRegister[[#This Row],[Inherent Likelihood Level]]</f>
        <v>-- Select Impact ----- Select Likelihood --</v>
      </c>
      <c r="AK773" s="22" t="str">
        <f>RiskRegister[[#This Row],[Residual Impact Level]]&amp;"-"&amp;RiskRegister[[#This Row],[Residual Likelihood Level]]</f>
        <v>-- Select Impact ----- Select Likelihood --</v>
      </c>
      <c r="AL773" s="22" t="str">
        <f t="shared" si="24"/>
        <v>Error</v>
      </c>
      <c r="AM773" s="22" t="str">
        <f>IF(RiskRegister[[#This Row],[Risk Status]]="Closed",RiskRegister[[#This Row],[Residual Impact Level]],RiskRegister[[#This Row],[Inherent Impact Level]])</f>
        <v>-- Select Impact --</v>
      </c>
      <c r="AN773" s="22" t="str">
        <f>IF(RiskRegister[[#This Row],[Risk Status]]="Closed",RiskRegister[[#This Row],[Residual Likelihood Level]],RiskRegister[[#This Row],[Inherent Likelihood Level]])</f>
        <v>-- Select Likelihood --</v>
      </c>
      <c r="AO773" s="22" t="str">
        <f>IF(RiskRegister[[#This Row],[Risk Status]]="Closed",RiskRegister[[#This Row],[Residual-I-L-Combo]],RiskRegister[[#This Row],[Inherent-I-L-Combo]])</f>
        <v>-- Select Impact ----- Select Likelihood --</v>
      </c>
      <c r="AP773" s="22" t="str">
        <f t="shared" si="25"/>
        <v>-- Error --</v>
      </c>
    </row>
    <row r="774" spans="1:42" s="18" customFormat="1" ht="64" x14ac:dyDescent="0.2">
      <c r="A774" s="18">
        <v>771</v>
      </c>
      <c r="G774" s="18" t="s">
        <v>87</v>
      </c>
      <c r="I774" s="18" t="s">
        <v>85</v>
      </c>
      <c r="L774" s="18" t="s">
        <v>112</v>
      </c>
      <c r="M774" s="19" t="str">
        <f>VLOOKUP(RiskRegister[[#This Row],[Inherent Impact Level]],'Rating factors'!$F$4:$G$9,2,FALSE)</f>
        <v>--- Error ---</v>
      </c>
      <c r="N774" s="18" t="s">
        <v>89</v>
      </c>
      <c r="O774" s="19" t="str">
        <f>VLOOKUP(RiskRegister[[#This Row],[Inherent Likelihood Level]],'Rating factors'!$F$16:$G$21,2,FALSE)</f>
        <v>--- Error ---</v>
      </c>
      <c r="P774" s="19" t="str">
        <f>IFERROR(VLOOKUP(RiskRegister[[#This Row],[Inherent Risk Rating]],'Rating factors'!$F$30:$G$44,2,FALSE),"-- Error --")</f>
        <v>-- Error --</v>
      </c>
      <c r="Q774" s="19" t="str">
        <f>IFERROR(RiskRegister[[#This Row],[Inherent Impact Rating]]*RiskRegister[[#This Row],[Inherent Likelihood Rating]],"-- Error --")</f>
        <v>-- Error --</v>
      </c>
      <c r="R774" s="18" t="s">
        <v>111</v>
      </c>
      <c r="T774" s="18" t="s">
        <v>112</v>
      </c>
      <c r="U774" s="19" t="str">
        <f>VLOOKUP(RiskRegister[[#This Row],[Residual Impact Level]],'Rating factors'!$F$4:$G$9,2,FALSE)</f>
        <v>--- Error ---</v>
      </c>
      <c r="V774" s="18" t="s">
        <v>89</v>
      </c>
      <c r="W774" s="19" t="str">
        <f>VLOOKUP(RiskRegister[[#This Row],[Residual Likelihood Level]],'Rating factors'!$F$16:$G$21,2,FALSE)</f>
        <v>--- Error ---</v>
      </c>
      <c r="X774" s="19" t="str">
        <f>IFERROR(VLOOKUP(RiskRegister[[#This Row],[Residual Risk Rating]],'Rating factors'!$F$30:$G$44,2,FALSE),"-- Error --")</f>
        <v>-- Error --</v>
      </c>
      <c r="Y774" s="19" t="str">
        <f>IFERROR(RiskRegister[[#This Row],[Residual Impact Rating]]*RiskRegister[[#This Row],[Residual Likelihood Rating]],"-- Error --")</f>
        <v>-- Error --</v>
      </c>
      <c r="Z774" s="18" t="s">
        <v>113</v>
      </c>
      <c r="AB774" s="61"/>
      <c r="AD774" s="22" t="str">
        <f ca="1">IF(ISBLANK(RiskRegister[[#This Row],[Risk Due Date]]), "Missing Risk Due Date", IF(RiskRegister[[#This Row],[Risk Due Date]] &lt; TODAY(), "Overdue", "Not Overdue"))</f>
        <v>Missing Risk Due Date</v>
      </c>
      <c r="AF774" s="22" t="str">
        <f>IF(ISBLANK(RiskRegister[[#This Row],[Risk Due Date]]), "Missing Risk Due Date", TEXT(RiskRegister[[#This Row],[Risk Due Date]], "YYYY-MM"))</f>
        <v>Missing Risk Due Date</v>
      </c>
      <c r="AG774" s="22" t="str">
        <f>IF(RiskRegister[[#This Row],[Created Date]]="","Created Date missing",(TEXT(RiskRegister[[#This Row],[Created Date]],"mmm") &amp; "-" &amp; YEAR(RiskRegister[[#This Row],[Created Date]])))</f>
        <v>Created Date missing</v>
      </c>
      <c r="AH774" s="79">
        <f>IF(RiskRegister[[#This Row],[Risk Status]]="Closed",RiskRegister[[#This Row],[Risk Close Date]],RiskRegister[[#This Row],[Risk Due Date]])</f>
        <v>0</v>
      </c>
      <c r="AI774" s="79">
        <f>IF(RiskRegister[[#This Row],[Risk-Change-Date]]=0,DATE(2030,1,1),RiskRegister[[#This Row],[Risk-Change-Date]])</f>
        <v>47484</v>
      </c>
      <c r="AJ774" s="22" t="str">
        <f>RiskRegister[[#This Row],[Inherent Impact Level]]&amp;"-"&amp;RiskRegister[[#This Row],[Inherent Likelihood Level]]</f>
        <v>-- Select Impact ----- Select Likelihood --</v>
      </c>
      <c r="AK774" s="22" t="str">
        <f>RiskRegister[[#This Row],[Residual Impact Level]]&amp;"-"&amp;RiskRegister[[#This Row],[Residual Likelihood Level]]</f>
        <v>-- Select Impact ----- Select Likelihood --</v>
      </c>
      <c r="AL774" s="22" t="str">
        <f t="shared" si="24"/>
        <v>Error</v>
      </c>
      <c r="AM774" s="22" t="str">
        <f>IF(RiskRegister[[#This Row],[Risk Status]]="Closed",RiskRegister[[#This Row],[Residual Impact Level]],RiskRegister[[#This Row],[Inherent Impact Level]])</f>
        <v>-- Select Impact --</v>
      </c>
      <c r="AN774" s="22" t="str">
        <f>IF(RiskRegister[[#This Row],[Risk Status]]="Closed",RiskRegister[[#This Row],[Residual Likelihood Level]],RiskRegister[[#This Row],[Inherent Likelihood Level]])</f>
        <v>-- Select Likelihood --</v>
      </c>
      <c r="AO774" s="22" t="str">
        <f>IF(RiskRegister[[#This Row],[Risk Status]]="Closed",RiskRegister[[#This Row],[Residual-I-L-Combo]],RiskRegister[[#This Row],[Inherent-I-L-Combo]])</f>
        <v>-- Select Impact ----- Select Likelihood --</v>
      </c>
      <c r="AP774" s="22" t="str">
        <f t="shared" si="25"/>
        <v>-- Error --</v>
      </c>
    </row>
    <row r="775" spans="1:42" s="18" customFormat="1" ht="64" x14ac:dyDescent="0.2">
      <c r="A775" s="18">
        <v>772</v>
      </c>
      <c r="G775" s="18" t="s">
        <v>87</v>
      </c>
      <c r="I775" s="18" t="s">
        <v>85</v>
      </c>
      <c r="L775" s="18" t="s">
        <v>112</v>
      </c>
      <c r="M775" s="19" t="str">
        <f>VLOOKUP(RiskRegister[[#This Row],[Inherent Impact Level]],'Rating factors'!$F$4:$G$9,2,FALSE)</f>
        <v>--- Error ---</v>
      </c>
      <c r="N775" s="18" t="s">
        <v>89</v>
      </c>
      <c r="O775" s="19" t="str">
        <f>VLOOKUP(RiskRegister[[#This Row],[Inherent Likelihood Level]],'Rating factors'!$F$16:$G$21,2,FALSE)</f>
        <v>--- Error ---</v>
      </c>
      <c r="P775" s="19" t="str">
        <f>IFERROR(VLOOKUP(RiskRegister[[#This Row],[Inherent Risk Rating]],'Rating factors'!$F$30:$G$44,2,FALSE),"-- Error --")</f>
        <v>-- Error --</v>
      </c>
      <c r="Q775" s="19" t="str">
        <f>IFERROR(RiskRegister[[#This Row],[Inherent Impact Rating]]*RiskRegister[[#This Row],[Inherent Likelihood Rating]],"-- Error --")</f>
        <v>-- Error --</v>
      </c>
      <c r="R775" s="18" t="s">
        <v>111</v>
      </c>
      <c r="T775" s="18" t="s">
        <v>112</v>
      </c>
      <c r="U775" s="19" t="str">
        <f>VLOOKUP(RiskRegister[[#This Row],[Residual Impact Level]],'Rating factors'!$F$4:$G$9,2,FALSE)</f>
        <v>--- Error ---</v>
      </c>
      <c r="V775" s="18" t="s">
        <v>89</v>
      </c>
      <c r="W775" s="19" t="str">
        <f>VLOOKUP(RiskRegister[[#This Row],[Residual Likelihood Level]],'Rating factors'!$F$16:$G$21,2,FALSE)</f>
        <v>--- Error ---</v>
      </c>
      <c r="X775" s="19" t="str">
        <f>IFERROR(VLOOKUP(RiskRegister[[#This Row],[Residual Risk Rating]],'Rating factors'!$F$30:$G$44,2,FALSE),"-- Error --")</f>
        <v>-- Error --</v>
      </c>
      <c r="Y775" s="19" t="str">
        <f>IFERROR(RiskRegister[[#This Row],[Residual Impact Rating]]*RiskRegister[[#This Row],[Residual Likelihood Rating]],"-- Error --")</f>
        <v>-- Error --</v>
      </c>
      <c r="Z775" s="18" t="s">
        <v>113</v>
      </c>
      <c r="AB775" s="61"/>
      <c r="AD775" s="22" t="str">
        <f ca="1">IF(ISBLANK(RiskRegister[[#This Row],[Risk Due Date]]), "Missing Risk Due Date", IF(RiskRegister[[#This Row],[Risk Due Date]] &lt; TODAY(), "Overdue", "Not Overdue"))</f>
        <v>Missing Risk Due Date</v>
      </c>
      <c r="AF775" s="22" t="str">
        <f>IF(ISBLANK(RiskRegister[[#This Row],[Risk Due Date]]), "Missing Risk Due Date", TEXT(RiskRegister[[#This Row],[Risk Due Date]], "YYYY-MM"))</f>
        <v>Missing Risk Due Date</v>
      </c>
      <c r="AG775" s="22" t="str">
        <f>IF(RiskRegister[[#This Row],[Created Date]]="","Created Date missing",(TEXT(RiskRegister[[#This Row],[Created Date]],"mmm") &amp; "-" &amp; YEAR(RiskRegister[[#This Row],[Created Date]])))</f>
        <v>Created Date missing</v>
      </c>
      <c r="AH775" s="79">
        <f>IF(RiskRegister[[#This Row],[Risk Status]]="Closed",RiskRegister[[#This Row],[Risk Close Date]],RiskRegister[[#This Row],[Risk Due Date]])</f>
        <v>0</v>
      </c>
      <c r="AI775" s="79">
        <f>IF(RiskRegister[[#This Row],[Risk-Change-Date]]=0,DATE(2030,1,1),RiskRegister[[#This Row],[Risk-Change-Date]])</f>
        <v>47484</v>
      </c>
      <c r="AJ775" s="22" t="str">
        <f>RiskRegister[[#This Row],[Inherent Impact Level]]&amp;"-"&amp;RiskRegister[[#This Row],[Inherent Likelihood Level]]</f>
        <v>-- Select Impact ----- Select Likelihood --</v>
      </c>
      <c r="AK775" s="22" t="str">
        <f>RiskRegister[[#This Row],[Residual Impact Level]]&amp;"-"&amp;RiskRegister[[#This Row],[Residual Likelihood Level]]</f>
        <v>-- Select Impact ----- Select Likelihood --</v>
      </c>
      <c r="AL775" s="22" t="str">
        <f t="shared" si="24"/>
        <v>Error</v>
      </c>
      <c r="AM775" s="22" t="str">
        <f>IF(RiskRegister[[#This Row],[Risk Status]]="Closed",RiskRegister[[#This Row],[Residual Impact Level]],RiskRegister[[#This Row],[Inherent Impact Level]])</f>
        <v>-- Select Impact --</v>
      </c>
      <c r="AN775" s="22" t="str">
        <f>IF(RiskRegister[[#This Row],[Risk Status]]="Closed",RiskRegister[[#This Row],[Residual Likelihood Level]],RiskRegister[[#This Row],[Inherent Likelihood Level]])</f>
        <v>-- Select Likelihood --</v>
      </c>
      <c r="AO775" s="22" t="str">
        <f>IF(RiskRegister[[#This Row],[Risk Status]]="Closed",RiskRegister[[#This Row],[Residual-I-L-Combo]],RiskRegister[[#This Row],[Inherent-I-L-Combo]])</f>
        <v>-- Select Impact ----- Select Likelihood --</v>
      </c>
      <c r="AP775" s="22" t="str">
        <f t="shared" si="25"/>
        <v>-- Error --</v>
      </c>
    </row>
    <row r="776" spans="1:42" s="18" customFormat="1" ht="64" x14ac:dyDescent="0.2">
      <c r="A776" s="18">
        <v>773</v>
      </c>
      <c r="G776" s="18" t="s">
        <v>87</v>
      </c>
      <c r="I776" s="18" t="s">
        <v>85</v>
      </c>
      <c r="L776" s="18" t="s">
        <v>112</v>
      </c>
      <c r="M776" s="19" t="str">
        <f>VLOOKUP(RiskRegister[[#This Row],[Inherent Impact Level]],'Rating factors'!$F$4:$G$9,2,FALSE)</f>
        <v>--- Error ---</v>
      </c>
      <c r="N776" s="18" t="s">
        <v>89</v>
      </c>
      <c r="O776" s="19" t="str">
        <f>VLOOKUP(RiskRegister[[#This Row],[Inherent Likelihood Level]],'Rating factors'!$F$16:$G$21,2,FALSE)</f>
        <v>--- Error ---</v>
      </c>
      <c r="P776" s="19" t="str">
        <f>IFERROR(VLOOKUP(RiskRegister[[#This Row],[Inherent Risk Rating]],'Rating factors'!$F$30:$G$44,2,FALSE),"-- Error --")</f>
        <v>-- Error --</v>
      </c>
      <c r="Q776" s="19" t="str">
        <f>IFERROR(RiskRegister[[#This Row],[Inherent Impact Rating]]*RiskRegister[[#This Row],[Inherent Likelihood Rating]],"-- Error --")</f>
        <v>-- Error --</v>
      </c>
      <c r="R776" s="18" t="s">
        <v>111</v>
      </c>
      <c r="T776" s="18" t="s">
        <v>112</v>
      </c>
      <c r="U776" s="19" t="str">
        <f>VLOOKUP(RiskRegister[[#This Row],[Residual Impact Level]],'Rating factors'!$F$4:$G$9,2,FALSE)</f>
        <v>--- Error ---</v>
      </c>
      <c r="V776" s="18" t="s">
        <v>89</v>
      </c>
      <c r="W776" s="19" t="str">
        <f>VLOOKUP(RiskRegister[[#This Row],[Residual Likelihood Level]],'Rating factors'!$F$16:$G$21,2,FALSE)</f>
        <v>--- Error ---</v>
      </c>
      <c r="X776" s="19" t="str">
        <f>IFERROR(VLOOKUP(RiskRegister[[#This Row],[Residual Risk Rating]],'Rating factors'!$F$30:$G$44,2,FALSE),"-- Error --")</f>
        <v>-- Error --</v>
      </c>
      <c r="Y776" s="19" t="str">
        <f>IFERROR(RiskRegister[[#This Row],[Residual Impact Rating]]*RiskRegister[[#This Row],[Residual Likelihood Rating]],"-- Error --")</f>
        <v>-- Error --</v>
      </c>
      <c r="Z776" s="18" t="s">
        <v>113</v>
      </c>
      <c r="AB776" s="61"/>
      <c r="AD776" s="22" t="str">
        <f ca="1">IF(ISBLANK(RiskRegister[[#This Row],[Risk Due Date]]), "Missing Risk Due Date", IF(RiskRegister[[#This Row],[Risk Due Date]] &lt; TODAY(), "Overdue", "Not Overdue"))</f>
        <v>Missing Risk Due Date</v>
      </c>
      <c r="AF776" s="22" t="str">
        <f>IF(ISBLANK(RiskRegister[[#This Row],[Risk Due Date]]), "Missing Risk Due Date", TEXT(RiskRegister[[#This Row],[Risk Due Date]], "YYYY-MM"))</f>
        <v>Missing Risk Due Date</v>
      </c>
      <c r="AG776" s="22" t="str">
        <f>IF(RiskRegister[[#This Row],[Created Date]]="","Created Date missing",(TEXT(RiskRegister[[#This Row],[Created Date]],"mmm") &amp; "-" &amp; YEAR(RiskRegister[[#This Row],[Created Date]])))</f>
        <v>Created Date missing</v>
      </c>
      <c r="AH776" s="79">
        <f>IF(RiskRegister[[#This Row],[Risk Status]]="Closed",RiskRegister[[#This Row],[Risk Close Date]],RiskRegister[[#This Row],[Risk Due Date]])</f>
        <v>0</v>
      </c>
      <c r="AI776" s="79">
        <f>IF(RiskRegister[[#This Row],[Risk-Change-Date]]=0,DATE(2030,1,1),RiskRegister[[#This Row],[Risk-Change-Date]])</f>
        <v>47484</v>
      </c>
      <c r="AJ776" s="22" t="str">
        <f>RiskRegister[[#This Row],[Inherent Impact Level]]&amp;"-"&amp;RiskRegister[[#This Row],[Inherent Likelihood Level]]</f>
        <v>-- Select Impact ----- Select Likelihood --</v>
      </c>
      <c r="AK776" s="22" t="str">
        <f>RiskRegister[[#This Row],[Residual Impact Level]]&amp;"-"&amp;RiskRegister[[#This Row],[Residual Likelihood Level]]</f>
        <v>-- Select Impact ----- Select Likelihood --</v>
      </c>
      <c r="AL776" s="22" t="str">
        <f t="shared" si="24"/>
        <v>Error</v>
      </c>
      <c r="AM776" s="22" t="str">
        <f>IF(RiskRegister[[#This Row],[Risk Status]]="Closed",RiskRegister[[#This Row],[Residual Impact Level]],RiskRegister[[#This Row],[Inherent Impact Level]])</f>
        <v>-- Select Impact --</v>
      </c>
      <c r="AN776" s="22" t="str">
        <f>IF(RiskRegister[[#This Row],[Risk Status]]="Closed",RiskRegister[[#This Row],[Residual Likelihood Level]],RiskRegister[[#This Row],[Inherent Likelihood Level]])</f>
        <v>-- Select Likelihood --</v>
      </c>
      <c r="AO776" s="22" t="str">
        <f>IF(RiskRegister[[#This Row],[Risk Status]]="Closed",RiskRegister[[#This Row],[Residual-I-L-Combo]],RiskRegister[[#This Row],[Inherent-I-L-Combo]])</f>
        <v>-- Select Impact ----- Select Likelihood --</v>
      </c>
      <c r="AP776" s="22" t="str">
        <f t="shared" si="25"/>
        <v>-- Error --</v>
      </c>
    </row>
    <row r="777" spans="1:42" s="18" customFormat="1" ht="64" x14ac:dyDescent="0.2">
      <c r="A777" s="18">
        <v>774</v>
      </c>
      <c r="G777" s="18" t="s">
        <v>87</v>
      </c>
      <c r="I777" s="18" t="s">
        <v>85</v>
      </c>
      <c r="L777" s="18" t="s">
        <v>112</v>
      </c>
      <c r="M777" s="19" t="str">
        <f>VLOOKUP(RiskRegister[[#This Row],[Inherent Impact Level]],'Rating factors'!$F$4:$G$9,2,FALSE)</f>
        <v>--- Error ---</v>
      </c>
      <c r="N777" s="18" t="s">
        <v>89</v>
      </c>
      <c r="O777" s="19" t="str">
        <f>VLOOKUP(RiskRegister[[#This Row],[Inherent Likelihood Level]],'Rating factors'!$F$16:$G$21,2,FALSE)</f>
        <v>--- Error ---</v>
      </c>
      <c r="P777" s="19" t="str">
        <f>IFERROR(VLOOKUP(RiskRegister[[#This Row],[Inherent Risk Rating]],'Rating factors'!$F$30:$G$44,2,FALSE),"-- Error --")</f>
        <v>-- Error --</v>
      </c>
      <c r="Q777" s="19" t="str">
        <f>IFERROR(RiskRegister[[#This Row],[Inherent Impact Rating]]*RiskRegister[[#This Row],[Inherent Likelihood Rating]],"-- Error --")</f>
        <v>-- Error --</v>
      </c>
      <c r="R777" s="18" t="s">
        <v>111</v>
      </c>
      <c r="T777" s="18" t="s">
        <v>112</v>
      </c>
      <c r="U777" s="19" t="str">
        <f>VLOOKUP(RiskRegister[[#This Row],[Residual Impact Level]],'Rating factors'!$F$4:$G$9,2,FALSE)</f>
        <v>--- Error ---</v>
      </c>
      <c r="V777" s="18" t="s">
        <v>89</v>
      </c>
      <c r="W777" s="19" t="str">
        <f>VLOOKUP(RiskRegister[[#This Row],[Residual Likelihood Level]],'Rating factors'!$F$16:$G$21,2,FALSE)</f>
        <v>--- Error ---</v>
      </c>
      <c r="X777" s="19" t="str">
        <f>IFERROR(VLOOKUP(RiskRegister[[#This Row],[Residual Risk Rating]],'Rating factors'!$F$30:$G$44,2,FALSE),"-- Error --")</f>
        <v>-- Error --</v>
      </c>
      <c r="Y777" s="19" t="str">
        <f>IFERROR(RiskRegister[[#This Row],[Residual Impact Rating]]*RiskRegister[[#This Row],[Residual Likelihood Rating]],"-- Error --")</f>
        <v>-- Error --</v>
      </c>
      <c r="Z777" s="18" t="s">
        <v>113</v>
      </c>
      <c r="AB777" s="61"/>
      <c r="AD777" s="22" t="str">
        <f ca="1">IF(ISBLANK(RiskRegister[[#This Row],[Risk Due Date]]), "Missing Risk Due Date", IF(RiskRegister[[#This Row],[Risk Due Date]] &lt; TODAY(), "Overdue", "Not Overdue"))</f>
        <v>Missing Risk Due Date</v>
      </c>
      <c r="AF777" s="22" t="str">
        <f>IF(ISBLANK(RiskRegister[[#This Row],[Risk Due Date]]), "Missing Risk Due Date", TEXT(RiskRegister[[#This Row],[Risk Due Date]], "YYYY-MM"))</f>
        <v>Missing Risk Due Date</v>
      </c>
      <c r="AG777" s="22" t="str">
        <f>IF(RiskRegister[[#This Row],[Created Date]]="","Created Date missing",(TEXT(RiskRegister[[#This Row],[Created Date]],"mmm") &amp; "-" &amp; YEAR(RiskRegister[[#This Row],[Created Date]])))</f>
        <v>Created Date missing</v>
      </c>
      <c r="AH777" s="79">
        <f>IF(RiskRegister[[#This Row],[Risk Status]]="Closed",RiskRegister[[#This Row],[Risk Close Date]],RiskRegister[[#This Row],[Risk Due Date]])</f>
        <v>0</v>
      </c>
      <c r="AI777" s="79">
        <f>IF(RiskRegister[[#This Row],[Risk-Change-Date]]=0,DATE(2030,1,1),RiskRegister[[#This Row],[Risk-Change-Date]])</f>
        <v>47484</v>
      </c>
      <c r="AJ777" s="22" t="str">
        <f>RiskRegister[[#This Row],[Inherent Impact Level]]&amp;"-"&amp;RiskRegister[[#This Row],[Inherent Likelihood Level]]</f>
        <v>-- Select Impact ----- Select Likelihood --</v>
      </c>
      <c r="AK777" s="22" t="str">
        <f>RiskRegister[[#This Row],[Residual Impact Level]]&amp;"-"&amp;RiskRegister[[#This Row],[Residual Likelihood Level]]</f>
        <v>-- Select Impact ----- Select Likelihood --</v>
      </c>
      <c r="AL777" s="22" t="str">
        <f t="shared" si="24"/>
        <v>Error</v>
      </c>
      <c r="AM777" s="22" t="str">
        <f>IF(RiskRegister[[#This Row],[Risk Status]]="Closed",RiskRegister[[#This Row],[Residual Impact Level]],RiskRegister[[#This Row],[Inherent Impact Level]])</f>
        <v>-- Select Impact --</v>
      </c>
      <c r="AN777" s="22" t="str">
        <f>IF(RiskRegister[[#This Row],[Risk Status]]="Closed",RiskRegister[[#This Row],[Residual Likelihood Level]],RiskRegister[[#This Row],[Inherent Likelihood Level]])</f>
        <v>-- Select Likelihood --</v>
      </c>
      <c r="AO777" s="22" t="str">
        <f>IF(RiskRegister[[#This Row],[Risk Status]]="Closed",RiskRegister[[#This Row],[Residual-I-L-Combo]],RiskRegister[[#This Row],[Inherent-I-L-Combo]])</f>
        <v>-- Select Impact ----- Select Likelihood --</v>
      </c>
      <c r="AP777" s="22" t="str">
        <f t="shared" si="25"/>
        <v>-- Error --</v>
      </c>
    </row>
    <row r="778" spans="1:42" s="18" customFormat="1" ht="64" x14ac:dyDescent="0.2">
      <c r="A778" s="18">
        <v>775</v>
      </c>
      <c r="G778" s="18" t="s">
        <v>87</v>
      </c>
      <c r="I778" s="18" t="s">
        <v>85</v>
      </c>
      <c r="L778" s="18" t="s">
        <v>112</v>
      </c>
      <c r="M778" s="19" t="str">
        <f>VLOOKUP(RiskRegister[[#This Row],[Inherent Impact Level]],'Rating factors'!$F$4:$G$9,2,FALSE)</f>
        <v>--- Error ---</v>
      </c>
      <c r="N778" s="18" t="s">
        <v>89</v>
      </c>
      <c r="O778" s="19" t="str">
        <f>VLOOKUP(RiskRegister[[#This Row],[Inherent Likelihood Level]],'Rating factors'!$F$16:$G$21,2,FALSE)</f>
        <v>--- Error ---</v>
      </c>
      <c r="P778" s="19" t="str">
        <f>IFERROR(VLOOKUP(RiskRegister[[#This Row],[Inherent Risk Rating]],'Rating factors'!$F$30:$G$44,2,FALSE),"-- Error --")</f>
        <v>-- Error --</v>
      </c>
      <c r="Q778" s="19" t="str">
        <f>IFERROR(RiskRegister[[#This Row],[Inherent Impact Rating]]*RiskRegister[[#This Row],[Inherent Likelihood Rating]],"-- Error --")</f>
        <v>-- Error --</v>
      </c>
      <c r="R778" s="18" t="s">
        <v>111</v>
      </c>
      <c r="T778" s="18" t="s">
        <v>112</v>
      </c>
      <c r="U778" s="19" t="str">
        <f>VLOOKUP(RiskRegister[[#This Row],[Residual Impact Level]],'Rating factors'!$F$4:$G$9,2,FALSE)</f>
        <v>--- Error ---</v>
      </c>
      <c r="V778" s="18" t="s">
        <v>89</v>
      </c>
      <c r="W778" s="19" t="str">
        <f>VLOOKUP(RiskRegister[[#This Row],[Residual Likelihood Level]],'Rating factors'!$F$16:$G$21,2,FALSE)</f>
        <v>--- Error ---</v>
      </c>
      <c r="X778" s="19" t="str">
        <f>IFERROR(VLOOKUP(RiskRegister[[#This Row],[Residual Risk Rating]],'Rating factors'!$F$30:$G$44,2,FALSE),"-- Error --")</f>
        <v>-- Error --</v>
      </c>
      <c r="Y778" s="19" t="str">
        <f>IFERROR(RiskRegister[[#This Row],[Residual Impact Rating]]*RiskRegister[[#This Row],[Residual Likelihood Rating]],"-- Error --")</f>
        <v>-- Error --</v>
      </c>
      <c r="Z778" s="18" t="s">
        <v>113</v>
      </c>
      <c r="AB778" s="61"/>
      <c r="AD778" s="22" t="str">
        <f ca="1">IF(ISBLANK(RiskRegister[[#This Row],[Risk Due Date]]), "Missing Risk Due Date", IF(RiskRegister[[#This Row],[Risk Due Date]] &lt; TODAY(), "Overdue", "Not Overdue"))</f>
        <v>Missing Risk Due Date</v>
      </c>
      <c r="AF778" s="22" t="str">
        <f>IF(ISBLANK(RiskRegister[[#This Row],[Risk Due Date]]), "Missing Risk Due Date", TEXT(RiskRegister[[#This Row],[Risk Due Date]], "YYYY-MM"))</f>
        <v>Missing Risk Due Date</v>
      </c>
      <c r="AG778" s="22" t="str">
        <f>IF(RiskRegister[[#This Row],[Created Date]]="","Created Date missing",(TEXT(RiskRegister[[#This Row],[Created Date]],"mmm") &amp; "-" &amp; YEAR(RiskRegister[[#This Row],[Created Date]])))</f>
        <v>Created Date missing</v>
      </c>
      <c r="AH778" s="79">
        <f>IF(RiskRegister[[#This Row],[Risk Status]]="Closed",RiskRegister[[#This Row],[Risk Close Date]],RiskRegister[[#This Row],[Risk Due Date]])</f>
        <v>0</v>
      </c>
      <c r="AI778" s="79">
        <f>IF(RiskRegister[[#This Row],[Risk-Change-Date]]=0,DATE(2030,1,1),RiskRegister[[#This Row],[Risk-Change-Date]])</f>
        <v>47484</v>
      </c>
      <c r="AJ778" s="22" t="str">
        <f>RiskRegister[[#This Row],[Inherent Impact Level]]&amp;"-"&amp;RiskRegister[[#This Row],[Inherent Likelihood Level]]</f>
        <v>-- Select Impact ----- Select Likelihood --</v>
      </c>
      <c r="AK778" s="22" t="str">
        <f>RiskRegister[[#This Row],[Residual Impact Level]]&amp;"-"&amp;RiskRegister[[#This Row],[Residual Likelihood Level]]</f>
        <v>-- Select Impact ----- Select Likelihood --</v>
      </c>
      <c r="AL778" s="22" t="str">
        <f t="shared" si="24"/>
        <v>Error</v>
      </c>
      <c r="AM778" s="22" t="str">
        <f>IF(RiskRegister[[#This Row],[Risk Status]]="Closed",RiskRegister[[#This Row],[Residual Impact Level]],RiskRegister[[#This Row],[Inherent Impact Level]])</f>
        <v>-- Select Impact --</v>
      </c>
      <c r="AN778" s="22" t="str">
        <f>IF(RiskRegister[[#This Row],[Risk Status]]="Closed",RiskRegister[[#This Row],[Residual Likelihood Level]],RiskRegister[[#This Row],[Inherent Likelihood Level]])</f>
        <v>-- Select Likelihood --</v>
      </c>
      <c r="AO778" s="22" t="str">
        <f>IF(RiskRegister[[#This Row],[Risk Status]]="Closed",RiskRegister[[#This Row],[Residual-I-L-Combo]],RiskRegister[[#This Row],[Inherent-I-L-Combo]])</f>
        <v>-- Select Impact ----- Select Likelihood --</v>
      </c>
      <c r="AP778" s="22" t="str">
        <f t="shared" si="25"/>
        <v>-- Error --</v>
      </c>
    </row>
    <row r="779" spans="1:42" s="18" customFormat="1" ht="64" x14ac:dyDescent="0.2">
      <c r="A779" s="18">
        <v>776</v>
      </c>
      <c r="G779" s="18" t="s">
        <v>87</v>
      </c>
      <c r="I779" s="18" t="s">
        <v>85</v>
      </c>
      <c r="L779" s="18" t="s">
        <v>112</v>
      </c>
      <c r="M779" s="19" t="str">
        <f>VLOOKUP(RiskRegister[[#This Row],[Inherent Impact Level]],'Rating factors'!$F$4:$G$9,2,FALSE)</f>
        <v>--- Error ---</v>
      </c>
      <c r="N779" s="18" t="s">
        <v>89</v>
      </c>
      <c r="O779" s="19" t="str">
        <f>VLOOKUP(RiskRegister[[#This Row],[Inherent Likelihood Level]],'Rating factors'!$F$16:$G$21,2,FALSE)</f>
        <v>--- Error ---</v>
      </c>
      <c r="P779" s="19" t="str">
        <f>IFERROR(VLOOKUP(RiskRegister[[#This Row],[Inherent Risk Rating]],'Rating factors'!$F$30:$G$44,2,FALSE),"-- Error --")</f>
        <v>-- Error --</v>
      </c>
      <c r="Q779" s="19" t="str">
        <f>IFERROR(RiskRegister[[#This Row],[Inherent Impact Rating]]*RiskRegister[[#This Row],[Inherent Likelihood Rating]],"-- Error --")</f>
        <v>-- Error --</v>
      </c>
      <c r="R779" s="18" t="s">
        <v>111</v>
      </c>
      <c r="T779" s="18" t="s">
        <v>112</v>
      </c>
      <c r="U779" s="19" t="str">
        <f>VLOOKUP(RiskRegister[[#This Row],[Residual Impact Level]],'Rating factors'!$F$4:$G$9,2,FALSE)</f>
        <v>--- Error ---</v>
      </c>
      <c r="V779" s="18" t="s">
        <v>89</v>
      </c>
      <c r="W779" s="19" t="str">
        <f>VLOOKUP(RiskRegister[[#This Row],[Residual Likelihood Level]],'Rating factors'!$F$16:$G$21,2,FALSE)</f>
        <v>--- Error ---</v>
      </c>
      <c r="X779" s="19" t="str">
        <f>IFERROR(VLOOKUP(RiskRegister[[#This Row],[Residual Risk Rating]],'Rating factors'!$F$30:$G$44,2,FALSE),"-- Error --")</f>
        <v>-- Error --</v>
      </c>
      <c r="Y779" s="19" t="str">
        <f>IFERROR(RiskRegister[[#This Row],[Residual Impact Rating]]*RiskRegister[[#This Row],[Residual Likelihood Rating]],"-- Error --")</f>
        <v>-- Error --</v>
      </c>
      <c r="Z779" s="18" t="s">
        <v>113</v>
      </c>
      <c r="AB779" s="61"/>
      <c r="AD779" s="22" t="str">
        <f ca="1">IF(ISBLANK(RiskRegister[[#This Row],[Risk Due Date]]), "Missing Risk Due Date", IF(RiskRegister[[#This Row],[Risk Due Date]] &lt; TODAY(), "Overdue", "Not Overdue"))</f>
        <v>Missing Risk Due Date</v>
      </c>
      <c r="AF779" s="22" t="str">
        <f>IF(ISBLANK(RiskRegister[[#This Row],[Risk Due Date]]), "Missing Risk Due Date", TEXT(RiskRegister[[#This Row],[Risk Due Date]], "YYYY-MM"))</f>
        <v>Missing Risk Due Date</v>
      </c>
      <c r="AG779" s="22" t="str">
        <f>IF(RiskRegister[[#This Row],[Created Date]]="","Created Date missing",(TEXT(RiskRegister[[#This Row],[Created Date]],"mmm") &amp; "-" &amp; YEAR(RiskRegister[[#This Row],[Created Date]])))</f>
        <v>Created Date missing</v>
      </c>
      <c r="AH779" s="79">
        <f>IF(RiskRegister[[#This Row],[Risk Status]]="Closed",RiskRegister[[#This Row],[Risk Close Date]],RiskRegister[[#This Row],[Risk Due Date]])</f>
        <v>0</v>
      </c>
      <c r="AI779" s="79">
        <f>IF(RiskRegister[[#This Row],[Risk-Change-Date]]=0,DATE(2030,1,1),RiskRegister[[#This Row],[Risk-Change-Date]])</f>
        <v>47484</v>
      </c>
      <c r="AJ779" s="22" t="str">
        <f>RiskRegister[[#This Row],[Inherent Impact Level]]&amp;"-"&amp;RiskRegister[[#This Row],[Inherent Likelihood Level]]</f>
        <v>-- Select Impact ----- Select Likelihood --</v>
      </c>
      <c r="AK779" s="22" t="str">
        <f>RiskRegister[[#This Row],[Residual Impact Level]]&amp;"-"&amp;RiskRegister[[#This Row],[Residual Likelihood Level]]</f>
        <v>-- Select Impact ----- Select Likelihood --</v>
      </c>
      <c r="AL779" s="22" t="str">
        <f t="shared" si="24"/>
        <v>Error</v>
      </c>
      <c r="AM779" s="22" t="str">
        <f>IF(RiskRegister[[#This Row],[Risk Status]]="Closed",RiskRegister[[#This Row],[Residual Impact Level]],RiskRegister[[#This Row],[Inherent Impact Level]])</f>
        <v>-- Select Impact --</v>
      </c>
      <c r="AN779" s="22" t="str">
        <f>IF(RiskRegister[[#This Row],[Risk Status]]="Closed",RiskRegister[[#This Row],[Residual Likelihood Level]],RiskRegister[[#This Row],[Inherent Likelihood Level]])</f>
        <v>-- Select Likelihood --</v>
      </c>
      <c r="AO779" s="22" t="str">
        <f>IF(RiskRegister[[#This Row],[Risk Status]]="Closed",RiskRegister[[#This Row],[Residual-I-L-Combo]],RiskRegister[[#This Row],[Inherent-I-L-Combo]])</f>
        <v>-- Select Impact ----- Select Likelihood --</v>
      </c>
      <c r="AP779" s="22" t="str">
        <f t="shared" si="25"/>
        <v>-- Error --</v>
      </c>
    </row>
    <row r="780" spans="1:42" s="18" customFormat="1" ht="64" x14ac:dyDescent="0.2">
      <c r="A780" s="18">
        <v>777</v>
      </c>
      <c r="G780" s="18" t="s">
        <v>87</v>
      </c>
      <c r="I780" s="18" t="s">
        <v>85</v>
      </c>
      <c r="L780" s="18" t="s">
        <v>112</v>
      </c>
      <c r="M780" s="19" t="str">
        <f>VLOOKUP(RiskRegister[[#This Row],[Inherent Impact Level]],'Rating factors'!$F$4:$G$9,2,FALSE)</f>
        <v>--- Error ---</v>
      </c>
      <c r="N780" s="18" t="s">
        <v>89</v>
      </c>
      <c r="O780" s="19" t="str">
        <f>VLOOKUP(RiskRegister[[#This Row],[Inherent Likelihood Level]],'Rating factors'!$F$16:$G$21,2,FALSE)</f>
        <v>--- Error ---</v>
      </c>
      <c r="P780" s="19" t="str">
        <f>IFERROR(VLOOKUP(RiskRegister[[#This Row],[Inherent Risk Rating]],'Rating factors'!$F$30:$G$44,2,FALSE),"-- Error --")</f>
        <v>-- Error --</v>
      </c>
      <c r="Q780" s="19" t="str">
        <f>IFERROR(RiskRegister[[#This Row],[Inherent Impact Rating]]*RiskRegister[[#This Row],[Inherent Likelihood Rating]],"-- Error --")</f>
        <v>-- Error --</v>
      </c>
      <c r="R780" s="18" t="s">
        <v>111</v>
      </c>
      <c r="T780" s="18" t="s">
        <v>112</v>
      </c>
      <c r="U780" s="19" t="str">
        <f>VLOOKUP(RiskRegister[[#This Row],[Residual Impact Level]],'Rating factors'!$F$4:$G$9,2,FALSE)</f>
        <v>--- Error ---</v>
      </c>
      <c r="V780" s="18" t="s">
        <v>89</v>
      </c>
      <c r="W780" s="19" t="str">
        <f>VLOOKUP(RiskRegister[[#This Row],[Residual Likelihood Level]],'Rating factors'!$F$16:$G$21,2,FALSE)</f>
        <v>--- Error ---</v>
      </c>
      <c r="X780" s="19" t="str">
        <f>IFERROR(VLOOKUP(RiskRegister[[#This Row],[Residual Risk Rating]],'Rating factors'!$F$30:$G$44,2,FALSE),"-- Error --")</f>
        <v>-- Error --</v>
      </c>
      <c r="Y780" s="19" t="str">
        <f>IFERROR(RiskRegister[[#This Row],[Residual Impact Rating]]*RiskRegister[[#This Row],[Residual Likelihood Rating]],"-- Error --")</f>
        <v>-- Error --</v>
      </c>
      <c r="Z780" s="18" t="s">
        <v>113</v>
      </c>
      <c r="AB780" s="61"/>
      <c r="AD780" s="22" t="str">
        <f ca="1">IF(ISBLANK(RiskRegister[[#This Row],[Risk Due Date]]), "Missing Risk Due Date", IF(RiskRegister[[#This Row],[Risk Due Date]] &lt; TODAY(), "Overdue", "Not Overdue"))</f>
        <v>Missing Risk Due Date</v>
      </c>
      <c r="AF780" s="22" t="str">
        <f>IF(ISBLANK(RiskRegister[[#This Row],[Risk Due Date]]), "Missing Risk Due Date", TEXT(RiskRegister[[#This Row],[Risk Due Date]], "YYYY-MM"))</f>
        <v>Missing Risk Due Date</v>
      </c>
      <c r="AG780" s="22" t="str">
        <f>IF(RiskRegister[[#This Row],[Created Date]]="","Created Date missing",(TEXT(RiskRegister[[#This Row],[Created Date]],"mmm") &amp; "-" &amp; YEAR(RiskRegister[[#This Row],[Created Date]])))</f>
        <v>Created Date missing</v>
      </c>
      <c r="AH780" s="79">
        <f>IF(RiskRegister[[#This Row],[Risk Status]]="Closed",RiskRegister[[#This Row],[Risk Close Date]],RiskRegister[[#This Row],[Risk Due Date]])</f>
        <v>0</v>
      </c>
      <c r="AI780" s="79">
        <f>IF(RiskRegister[[#This Row],[Risk-Change-Date]]=0,DATE(2030,1,1),RiskRegister[[#This Row],[Risk-Change-Date]])</f>
        <v>47484</v>
      </c>
      <c r="AJ780" s="22" t="str">
        <f>RiskRegister[[#This Row],[Inherent Impact Level]]&amp;"-"&amp;RiskRegister[[#This Row],[Inherent Likelihood Level]]</f>
        <v>-- Select Impact ----- Select Likelihood --</v>
      </c>
      <c r="AK780" s="22" t="str">
        <f>RiskRegister[[#This Row],[Residual Impact Level]]&amp;"-"&amp;RiskRegister[[#This Row],[Residual Likelihood Level]]</f>
        <v>-- Select Impact ----- Select Likelihood --</v>
      </c>
      <c r="AL780" s="22" t="str">
        <f t="shared" si="24"/>
        <v>Error</v>
      </c>
      <c r="AM780" s="22" t="str">
        <f>IF(RiskRegister[[#This Row],[Risk Status]]="Closed",RiskRegister[[#This Row],[Residual Impact Level]],RiskRegister[[#This Row],[Inherent Impact Level]])</f>
        <v>-- Select Impact --</v>
      </c>
      <c r="AN780" s="22" t="str">
        <f>IF(RiskRegister[[#This Row],[Risk Status]]="Closed",RiskRegister[[#This Row],[Residual Likelihood Level]],RiskRegister[[#This Row],[Inherent Likelihood Level]])</f>
        <v>-- Select Likelihood --</v>
      </c>
      <c r="AO780" s="22" t="str">
        <f>IF(RiskRegister[[#This Row],[Risk Status]]="Closed",RiskRegister[[#This Row],[Residual-I-L-Combo]],RiskRegister[[#This Row],[Inherent-I-L-Combo]])</f>
        <v>-- Select Impact ----- Select Likelihood --</v>
      </c>
      <c r="AP780" s="22" t="str">
        <f t="shared" si="25"/>
        <v>-- Error --</v>
      </c>
    </row>
    <row r="781" spans="1:42" s="18" customFormat="1" ht="64" x14ac:dyDescent="0.2">
      <c r="A781" s="18">
        <v>778</v>
      </c>
      <c r="G781" s="18" t="s">
        <v>87</v>
      </c>
      <c r="I781" s="18" t="s">
        <v>85</v>
      </c>
      <c r="L781" s="18" t="s">
        <v>112</v>
      </c>
      <c r="M781" s="19" t="str">
        <f>VLOOKUP(RiskRegister[[#This Row],[Inherent Impact Level]],'Rating factors'!$F$4:$G$9,2,FALSE)</f>
        <v>--- Error ---</v>
      </c>
      <c r="N781" s="18" t="s">
        <v>89</v>
      </c>
      <c r="O781" s="19" t="str">
        <f>VLOOKUP(RiskRegister[[#This Row],[Inherent Likelihood Level]],'Rating factors'!$F$16:$G$21,2,FALSE)</f>
        <v>--- Error ---</v>
      </c>
      <c r="P781" s="19" t="str">
        <f>IFERROR(VLOOKUP(RiskRegister[[#This Row],[Inherent Risk Rating]],'Rating factors'!$F$30:$G$44,2,FALSE),"-- Error --")</f>
        <v>-- Error --</v>
      </c>
      <c r="Q781" s="19" t="str">
        <f>IFERROR(RiskRegister[[#This Row],[Inherent Impact Rating]]*RiskRegister[[#This Row],[Inherent Likelihood Rating]],"-- Error --")</f>
        <v>-- Error --</v>
      </c>
      <c r="R781" s="18" t="s">
        <v>111</v>
      </c>
      <c r="T781" s="18" t="s">
        <v>112</v>
      </c>
      <c r="U781" s="19" t="str">
        <f>VLOOKUP(RiskRegister[[#This Row],[Residual Impact Level]],'Rating factors'!$F$4:$G$9,2,FALSE)</f>
        <v>--- Error ---</v>
      </c>
      <c r="V781" s="18" t="s">
        <v>89</v>
      </c>
      <c r="W781" s="19" t="str">
        <f>VLOOKUP(RiskRegister[[#This Row],[Residual Likelihood Level]],'Rating factors'!$F$16:$G$21,2,FALSE)</f>
        <v>--- Error ---</v>
      </c>
      <c r="X781" s="19" t="str">
        <f>IFERROR(VLOOKUP(RiskRegister[[#This Row],[Residual Risk Rating]],'Rating factors'!$F$30:$G$44,2,FALSE),"-- Error --")</f>
        <v>-- Error --</v>
      </c>
      <c r="Y781" s="19" t="str">
        <f>IFERROR(RiskRegister[[#This Row],[Residual Impact Rating]]*RiskRegister[[#This Row],[Residual Likelihood Rating]],"-- Error --")</f>
        <v>-- Error --</v>
      </c>
      <c r="Z781" s="18" t="s">
        <v>113</v>
      </c>
      <c r="AB781" s="61"/>
      <c r="AD781" s="22" t="str">
        <f ca="1">IF(ISBLANK(RiskRegister[[#This Row],[Risk Due Date]]), "Missing Risk Due Date", IF(RiskRegister[[#This Row],[Risk Due Date]] &lt; TODAY(), "Overdue", "Not Overdue"))</f>
        <v>Missing Risk Due Date</v>
      </c>
      <c r="AF781" s="22" t="str">
        <f>IF(ISBLANK(RiskRegister[[#This Row],[Risk Due Date]]), "Missing Risk Due Date", TEXT(RiskRegister[[#This Row],[Risk Due Date]], "YYYY-MM"))</f>
        <v>Missing Risk Due Date</v>
      </c>
      <c r="AG781" s="22" t="str">
        <f>IF(RiskRegister[[#This Row],[Created Date]]="","Created Date missing",(TEXT(RiskRegister[[#This Row],[Created Date]],"mmm") &amp; "-" &amp; YEAR(RiskRegister[[#This Row],[Created Date]])))</f>
        <v>Created Date missing</v>
      </c>
      <c r="AH781" s="79">
        <f>IF(RiskRegister[[#This Row],[Risk Status]]="Closed",RiskRegister[[#This Row],[Risk Close Date]],RiskRegister[[#This Row],[Risk Due Date]])</f>
        <v>0</v>
      </c>
      <c r="AI781" s="79">
        <f>IF(RiskRegister[[#This Row],[Risk-Change-Date]]=0,DATE(2030,1,1),RiskRegister[[#This Row],[Risk-Change-Date]])</f>
        <v>47484</v>
      </c>
      <c r="AJ781" s="22" t="str">
        <f>RiskRegister[[#This Row],[Inherent Impact Level]]&amp;"-"&amp;RiskRegister[[#This Row],[Inherent Likelihood Level]]</f>
        <v>-- Select Impact ----- Select Likelihood --</v>
      </c>
      <c r="AK781" s="22" t="str">
        <f>RiskRegister[[#This Row],[Residual Impact Level]]&amp;"-"&amp;RiskRegister[[#This Row],[Residual Likelihood Level]]</f>
        <v>-- Select Impact ----- Select Likelihood --</v>
      </c>
      <c r="AL781" s="22" t="str">
        <f t="shared" si="24"/>
        <v>Error</v>
      </c>
      <c r="AM781" s="22" t="str">
        <f>IF(RiskRegister[[#This Row],[Risk Status]]="Closed",RiskRegister[[#This Row],[Residual Impact Level]],RiskRegister[[#This Row],[Inherent Impact Level]])</f>
        <v>-- Select Impact --</v>
      </c>
      <c r="AN781" s="22" t="str">
        <f>IF(RiskRegister[[#This Row],[Risk Status]]="Closed",RiskRegister[[#This Row],[Residual Likelihood Level]],RiskRegister[[#This Row],[Inherent Likelihood Level]])</f>
        <v>-- Select Likelihood --</v>
      </c>
      <c r="AO781" s="22" t="str">
        <f>IF(RiskRegister[[#This Row],[Risk Status]]="Closed",RiskRegister[[#This Row],[Residual-I-L-Combo]],RiskRegister[[#This Row],[Inherent-I-L-Combo]])</f>
        <v>-- Select Impact ----- Select Likelihood --</v>
      </c>
      <c r="AP781" s="22" t="str">
        <f t="shared" si="25"/>
        <v>-- Error --</v>
      </c>
    </row>
    <row r="782" spans="1:42" s="18" customFormat="1" ht="64" x14ac:dyDescent="0.2">
      <c r="A782" s="18">
        <v>779</v>
      </c>
      <c r="G782" s="18" t="s">
        <v>87</v>
      </c>
      <c r="I782" s="18" t="s">
        <v>85</v>
      </c>
      <c r="L782" s="18" t="s">
        <v>112</v>
      </c>
      <c r="M782" s="19" t="str">
        <f>VLOOKUP(RiskRegister[[#This Row],[Inherent Impact Level]],'Rating factors'!$F$4:$G$9,2,FALSE)</f>
        <v>--- Error ---</v>
      </c>
      <c r="N782" s="18" t="s">
        <v>89</v>
      </c>
      <c r="O782" s="19" t="str">
        <f>VLOOKUP(RiskRegister[[#This Row],[Inherent Likelihood Level]],'Rating factors'!$F$16:$G$21,2,FALSE)</f>
        <v>--- Error ---</v>
      </c>
      <c r="P782" s="19" t="str">
        <f>IFERROR(VLOOKUP(RiskRegister[[#This Row],[Inherent Risk Rating]],'Rating factors'!$F$30:$G$44,2,FALSE),"-- Error --")</f>
        <v>-- Error --</v>
      </c>
      <c r="Q782" s="19" t="str">
        <f>IFERROR(RiskRegister[[#This Row],[Inherent Impact Rating]]*RiskRegister[[#This Row],[Inherent Likelihood Rating]],"-- Error --")</f>
        <v>-- Error --</v>
      </c>
      <c r="R782" s="18" t="s">
        <v>111</v>
      </c>
      <c r="T782" s="18" t="s">
        <v>112</v>
      </c>
      <c r="U782" s="19" t="str">
        <f>VLOOKUP(RiskRegister[[#This Row],[Residual Impact Level]],'Rating factors'!$F$4:$G$9,2,FALSE)</f>
        <v>--- Error ---</v>
      </c>
      <c r="V782" s="18" t="s">
        <v>89</v>
      </c>
      <c r="W782" s="19" t="str">
        <f>VLOOKUP(RiskRegister[[#This Row],[Residual Likelihood Level]],'Rating factors'!$F$16:$G$21,2,FALSE)</f>
        <v>--- Error ---</v>
      </c>
      <c r="X782" s="19" t="str">
        <f>IFERROR(VLOOKUP(RiskRegister[[#This Row],[Residual Risk Rating]],'Rating factors'!$F$30:$G$44,2,FALSE),"-- Error --")</f>
        <v>-- Error --</v>
      </c>
      <c r="Y782" s="19" t="str">
        <f>IFERROR(RiskRegister[[#This Row],[Residual Impact Rating]]*RiskRegister[[#This Row],[Residual Likelihood Rating]],"-- Error --")</f>
        <v>-- Error --</v>
      </c>
      <c r="Z782" s="18" t="s">
        <v>113</v>
      </c>
      <c r="AB782" s="61"/>
      <c r="AD782" s="22" t="str">
        <f ca="1">IF(ISBLANK(RiskRegister[[#This Row],[Risk Due Date]]), "Missing Risk Due Date", IF(RiskRegister[[#This Row],[Risk Due Date]] &lt; TODAY(), "Overdue", "Not Overdue"))</f>
        <v>Missing Risk Due Date</v>
      </c>
      <c r="AF782" s="22" t="str">
        <f>IF(ISBLANK(RiskRegister[[#This Row],[Risk Due Date]]), "Missing Risk Due Date", TEXT(RiskRegister[[#This Row],[Risk Due Date]], "YYYY-MM"))</f>
        <v>Missing Risk Due Date</v>
      </c>
      <c r="AG782" s="22" t="str">
        <f>IF(RiskRegister[[#This Row],[Created Date]]="","Created Date missing",(TEXT(RiskRegister[[#This Row],[Created Date]],"mmm") &amp; "-" &amp; YEAR(RiskRegister[[#This Row],[Created Date]])))</f>
        <v>Created Date missing</v>
      </c>
      <c r="AH782" s="79">
        <f>IF(RiskRegister[[#This Row],[Risk Status]]="Closed",RiskRegister[[#This Row],[Risk Close Date]],RiskRegister[[#This Row],[Risk Due Date]])</f>
        <v>0</v>
      </c>
      <c r="AI782" s="79">
        <f>IF(RiskRegister[[#This Row],[Risk-Change-Date]]=0,DATE(2030,1,1),RiskRegister[[#This Row],[Risk-Change-Date]])</f>
        <v>47484</v>
      </c>
      <c r="AJ782" s="22" t="str">
        <f>RiskRegister[[#This Row],[Inherent Impact Level]]&amp;"-"&amp;RiskRegister[[#This Row],[Inherent Likelihood Level]]</f>
        <v>-- Select Impact ----- Select Likelihood --</v>
      </c>
      <c r="AK782" s="22" t="str">
        <f>RiskRegister[[#This Row],[Residual Impact Level]]&amp;"-"&amp;RiskRegister[[#This Row],[Residual Likelihood Level]]</f>
        <v>-- Select Impact ----- Select Likelihood --</v>
      </c>
      <c r="AL782" s="22" t="str">
        <f t="shared" si="24"/>
        <v>Error</v>
      </c>
      <c r="AM782" s="22" t="str">
        <f>IF(RiskRegister[[#This Row],[Risk Status]]="Closed",RiskRegister[[#This Row],[Residual Impact Level]],RiskRegister[[#This Row],[Inherent Impact Level]])</f>
        <v>-- Select Impact --</v>
      </c>
      <c r="AN782" s="22" t="str">
        <f>IF(RiskRegister[[#This Row],[Risk Status]]="Closed",RiskRegister[[#This Row],[Residual Likelihood Level]],RiskRegister[[#This Row],[Inherent Likelihood Level]])</f>
        <v>-- Select Likelihood --</v>
      </c>
      <c r="AO782" s="22" t="str">
        <f>IF(RiskRegister[[#This Row],[Risk Status]]="Closed",RiskRegister[[#This Row],[Residual-I-L-Combo]],RiskRegister[[#This Row],[Inherent-I-L-Combo]])</f>
        <v>-- Select Impact ----- Select Likelihood --</v>
      </c>
      <c r="AP782" s="22" t="str">
        <f t="shared" si="25"/>
        <v>-- Error --</v>
      </c>
    </row>
    <row r="783" spans="1:42" s="18" customFormat="1" ht="64" x14ac:dyDescent="0.2">
      <c r="A783" s="18">
        <v>780</v>
      </c>
      <c r="G783" s="18" t="s">
        <v>87</v>
      </c>
      <c r="I783" s="18" t="s">
        <v>85</v>
      </c>
      <c r="L783" s="18" t="s">
        <v>112</v>
      </c>
      <c r="M783" s="19" t="str">
        <f>VLOOKUP(RiskRegister[[#This Row],[Inherent Impact Level]],'Rating factors'!$F$4:$G$9,2,FALSE)</f>
        <v>--- Error ---</v>
      </c>
      <c r="N783" s="18" t="s">
        <v>89</v>
      </c>
      <c r="O783" s="19" t="str">
        <f>VLOOKUP(RiskRegister[[#This Row],[Inherent Likelihood Level]],'Rating factors'!$F$16:$G$21,2,FALSE)</f>
        <v>--- Error ---</v>
      </c>
      <c r="P783" s="19" t="str">
        <f>IFERROR(VLOOKUP(RiskRegister[[#This Row],[Inherent Risk Rating]],'Rating factors'!$F$30:$G$44,2,FALSE),"-- Error --")</f>
        <v>-- Error --</v>
      </c>
      <c r="Q783" s="19" t="str">
        <f>IFERROR(RiskRegister[[#This Row],[Inherent Impact Rating]]*RiskRegister[[#This Row],[Inherent Likelihood Rating]],"-- Error --")</f>
        <v>-- Error --</v>
      </c>
      <c r="R783" s="18" t="s">
        <v>111</v>
      </c>
      <c r="T783" s="18" t="s">
        <v>112</v>
      </c>
      <c r="U783" s="19" t="str">
        <f>VLOOKUP(RiskRegister[[#This Row],[Residual Impact Level]],'Rating factors'!$F$4:$G$9,2,FALSE)</f>
        <v>--- Error ---</v>
      </c>
      <c r="V783" s="18" t="s">
        <v>89</v>
      </c>
      <c r="W783" s="19" t="str">
        <f>VLOOKUP(RiskRegister[[#This Row],[Residual Likelihood Level]],'Rating factors'!$F$16:$G$21,2,FALSE)</f>
        <v>--- Error ---</v>
      </c>
      <c r="X783" s="19" t="str">
        <f>IFERROR(VLOOKUP(RiskRegister[[#This Row],[Residual Risk Rating]],'Rating factors'!$F$30:$G$44,2,FALSE),"-- Error --")</f>
        <v>-- Error --</v>
      </c>
      <c r="Y783" s="19" t="str">
        <f>IFERROR(RiskRegister[[#This Row],[Residual Impact Rating]]*RiskRegister[[#This Row],[Residual Likelihood Rating]],"-- Error --")</f>
        <v>-- Error --</v>
      </c>
      <c r="Z783" s="18" t="s">
        <v>113</v>
      </c>
      <c r="AB783" s="61"/>
      <c r="AD783" s="22" t="str">
        <f ca="1">IF(ISBLANK(RiskRegister[[#This Row],[Risk Due Date]]), "Missing Risk Due Date", IF(RiskRegister[[#This Row],[Risk Due Date]] &lt; TODAY(), "Overdue", "Not Overdue"))</f>
        <v>Missing Risk Due Date</v>
      </c>
      <c r="AF783" s="22" t="str">
        <f>IF(ISBLANK(RiskRegister[[#This Row],[Risk Due Date]]), "Missing Risk Due Date", TEXT(RiskRegister[[#This Row],[Risk Due Date]], "YYYY-MM"))</f>
        <v>Missing Risk Due Date</v>
      </c>
      <c r="AG783" s="22" t="str">
        <f>IF(RiskRegister[[#This Row],[Created Date]]="","Created Date missing",(TEXT(RiskRegister[[#This Row],[Created Date]],"mmm") &amp; "-" &amp; YEAR(RiskRegister[[#This Row],[Created Date]])))</f>
        <v>Created Date missing</v>
      </c>
      <c r="AH783" s="79">
        <f>IF(RiskRegister[[#This Row],[Risk Status]]="Closed",RiskRegister[[#This Row],[Risk Close Date]],RiskRegister[[#This Row],[Risk Due Date]])</f>
        <v>0</v>
      </c>
      <c r="AI783" s="79">
        <f>IF(RiskRegister[[#This Row],[Risk-Change-Date]]=0,DATE(2030,1,1),RiskRegister[[#This Row],[Risk-Change-Date]])</f>
        <v>47484</v>
      </c>
      <c r="AJ783" s="22" t="str">
        <f>RiskRegister[[#This Row],[Inherent Impact Level]]&amp;"-"&amp;RiskRegister[[#This Row],[Inherent Likelihood Level]]</f>
        <v>-- Select Impact ----- Select Likelihood --</v>
      </c>
      <c r="AK783" s="22" t="str">
        <f>RiskRegister[[#This Row],[Residual Impact Level]]&amp;"-"&amp;RiskRegister[[#This Row],[Residual Likelihood Level]]</f>
        <v>-- Select Impact ----- Select Likelihood --</v>
      </c>
      <c r="AL783" s="22" t="str">
        <f t="shared" si="24"/>
        <v>Error</v>
      </c>
      <c r="AM783" s="22" t="str">
        <f>IF(RiskRegister[[#This Row],[Risk Status]]="Closed",RiskRegister[[#This Row],[Residual Impact Level]],RiskRegister[[#This Row],[Inherent Impact Level]])</f>
        <v>-- Select Impact --</v>
      </c>
      <c r="AN783" s="22" t="str">
        <f>IF(RiskRegister[[#This Row],[Risk Status]]="Closed",RiskRegister[[#This Row],[Residual Likelihood Level]],RiskRegister[[#This Row],[Inherent Likelihood Level]])</f>
        <v>-- Select Likelihood --</v>
      </c>
      <c r="AO783" s="22" t="str">
        <f>IF(RiskRegister[[#This Row],[Risk Status]]="Closed",RiskRegister[[#This Row],[Residual-I-L-Combo]],RiskRegister[[#This Row],[Inherent-I-L-Combo]])</f>
        <v>-- Select Impact ----- Select Likelihood --</v>
      </c>
      <c r="AP783" s="22" t="str">
        <f t="shared" si="25"/>
        <v>-- Error --</v>
      </c>
    </row>
    <row r="784" spans="1:42" s="18" customFormat="1" ht="64" x14ac:dyDescent="0.2">
      <c r="A784" s="18">
        <v>781</v>
      </c>
      <c r="G784" s="18" t="s">
        <v>87</v>
      </c>
      <c r="I784" s="18" t="s">
        <v>85</v>
      </c>
      <c r="L784" s="18" t="s">
        <v>112</v>
      </c>
      <c r="M784" s="19" t="str">
        <f>VLOOKUP(RiskRegister[[#This Row],[Inherent Impact Level]],'Rating factors'!$F$4:$G$9,2,FALSE)</f>
        <v>--- Error ---</v>
      </c>
      <c r="N784" s="18" t="s">
        <v>89</v>
      </c>
      <c r="O784" s="19" t="str">
        <f>VLOOKUP(RiskRegister[[#This Row],[Inherent Likelihood Level]],'Rating factors'!$F$16:$G$21,2,FALSE)</f>
        <v>--- Error ---</v>
      </c>
      <c r="P784" s="19" t="str">
        <f>IFERROR(VLOOKUP(RiskRegister[[#This Row],[Inherent Risk Rating]],'Rating factors'!$F$30:$G$44,2,FALSE),"-- Error --")</f>
        <v>-- Error --</v>
      </c>
      <c r="Q784" s="19" t="str">
        <f>IFERROR(RiskRegister[[#This Row],[Inherent Impact Rating]]*RiskRegister[[#This Row],[Inherent Likelihood Rating]],"-- Error --")</f>
        <v>-- Error --</v>
      </c>
      <c r="R784" s="18" t="s">
        <v>111</v>
      </c>
      <c r="T784" s="18" t="s">
        <v>112</v>
      </c>
      <c r="U784" s="19" t="str">
        <f>VLOOKUP(RiskRegister[[#This Row],[Residual Impact Level]],'Rating factors'!$F$4:$G$9,2,FALSE)</f>
        <v>--- Error ---</v>
      </c>
      <c r="V784" s="18" t="s">
        <v>89</v>
      </c>
      <c r="W784" s="19" t="str">
        <f>VLOOKUP(RiskRegister[[#This Row],[Residual Likelihood Level]],'Rating factors'!$F$16:$G$21,2,FALSE)</f>
        <v>--- Error ---</v>
      </c>
      <c r="X784" s="19" t="str">
        <f>IFERROR(VLOOKUP(RiskRegister[[#This Row],[Residual Risk Rating]],'Rating factors'!$F$30:$G$44,2,FALSE),"-- Error --")</f>
        <v>-- Error --</v>
      </c>
      <c r="Y784" s="19" t="str">
        <f>IFERROR(RiskRegister[[#This Row],[Residual Impact Rating]]*RiskRegister[[#This Row],[Residual Likelihood Rating]],"-- Error --")</f>
        <v>-- Error --</v>
      </c>
      <c r="Z784" s="18" t="s">
        <v>113</v>
      </c>
      <c r="AB784" s="61"/>
      <c r="AD784" s="22" t="str">
        <f ca="1">IF(ISBLANK(RiskRegister[[#This Row],[Risk Due Date]]), "Missing Risk Due Date", IF(RiskRegister[[#This Row],[Risk Due Date]] &lt; TODAY(), "Overdue", "Not Overdue"))</f>
        <v>Missing Risk Due Date</v>
      </c>
      <c r="AF784" s="22" t="str">
        <f>IF(ISBLANK(RiskRegister[[#This Row],[Risk Due Date]]), "Missing Risk Due Date", TEXT(RiskRegister[[#This Row],[Risk Due Date]], "YYYY-MM"))</f>
        <v>Missing Risk Due Date</v>
      </c>
      <c r="AG784" s="22" t="str">
        <f>IF(RiskRegister[[#This Row],[Created Date]]="","Created Date missing",(TEXT(RiskRegister[[#This Row],[Created Date]],"mmm") &amp; "-" &amp; YEAR(RiskRegister[[#This Row],[Created Date]])))</f>
        <v>Created Date missing</v>
      </c>
      <c r="AH784" s="79">
        <f>IF(RiskRegister[[#This Row],[Risk Status]]="Closed",RiskRegister[[#This Row],[Risk Close Date]],RiskRegister[[#This Row],[Risk Due Date]])</f>
        <v>0</v>
      </c>
      <c r="AI784" s="79">
        <f>IF(RiskRegister[[#This Row],[Risk-Change-Date]]=0,DATE(2030,1,1),RiskRegister[[#This Row],[Risk-Change-Date]])</f>
        <v>47484</v>
      </c>
      <c r="AJ784" s="22" t="str">
        <f>RiskRegister[[#This Row],[Inherent Impact Level]]&amp;"-"&amp;RiskRegister[[#This Row],[Inherent Likelihood Level]]</f>
        <v>-- Select Impact ----- Select Likelihood --</v>
      </c>
      <c r="AK784" s="22" t="str">
        <f>RiskRegister[[#This Row],[Residual Impact Level]]&amp;"-"&amp;RiskRegister[[#This Row],[Residual Likelihood Level]]</f>
        <v>-- Select Impact ----- Select Likelihood --</v>
      </c>
      <c r="AL784" s="22" t="str">
        <f t="shared" si="24"/>
        <v>Error</v>
      </c>
      <c r="AM784" s="22" t="str">
        <f>IF(RiskRegister[[#This Row],[Risk Status]]="Closed",RiskRegister[[#This Row],[Residual Impact Level]],RiskRegister[[#This Row],[Inherent Impact Level]])</f>
        <v>-- Select Impact --</v>
      </c>
      <c r="AN784" s="22" t="str">
        <f>IF(RiskRegister[[#This Row],[Risk Status]]="Closed",RiskRegister[[#This Row],[Residual Likelihood Level]],RiskRegister[[#This Row],[Inherent Likelihood Level]])</f>
        <v>-- Select Likelihood --</v>
      </c>
      <c r="AO784" s="22" t="str">
        <f>IF(RiskRegister[[#This Row],[Risk Status]]="Closed",RiskRegister[[#This Row],[Residual-I-L-Combo]],RiskRegister[[#This Row],[Inherent-I-L-Combo]])</f>
        <v>-- Select Impact ----- Select Likelihood --</v>
      </c>
      <c r="AP784" s="22" t="str">
        <f t="shared" si="25"/>
        <v>-- Error --</v>
      </c>
    </row>
    <row r="785" spans="1:42" s="18" customFormat="1" ht="64" x14ac:dyDescent="0.2">
      <c r="A785" s="18">
        <v>782</v>
      </c>
      <c r="G785" s="18" t="s">
        <v>87</v>
      </c>
      <c r="I785" s="18" t="s">
        <v>85</v>
      </c>
      <c r="L785" s="18" t="s">
        <v>112</v>
      </c>
      <c r="M785" s="19" t="str">
        <f>VLOOKUP(RiskRegister[[#This Row],[Inherent Impact Level]],'Rating factors'!$F$4:$G$9,2,FALSE)</f>
        <v>--- Error ---</v>
      </c>
      <c r="N785" s="18" t="s">
        <v>89</v>
      </c>
      <c r="O785" s="19" t="str">
        <f>VLOOKUP(RiskRegister[[#This Row],[Inherent Likelihood Level]],'Rating factors'!$F$16:$G$21,2,FALSE)</f>
        <v>--- Error ---</v>
      </c>
      <c r="P785" s="19" t="str">
        <f>IFERROR(VLOOKUP(RiskRegister[[#This Row],[Inherent Risk Rating]],'Rating factors'!$F$30:$G$44,2,FALSE),"-- Error --")</f>
        <v>-- Error --</v>
      </c>
      <c r="Q785" s="19" t="str">
        <f>IFERROR(RiskRegister[[#This Row],[Inherent Impact Rating]]*RiskRegister[[#This Row],[Inherent Likelihood Rating]],"-- Error --")</f>
        <v>-- Error --</v>
      </c>
      <c r="R785" s="18" t="s">
        <v>111</v>
      </c>
      <c r="T785" s="18" t="s">
        <v>112</v>
      </c>
      <c r="U785" s="19" t="str">
        <f>VLOOKUP(RiskRegister[[#This Row],[Residual Impact Level]],'Rating factors'!$F$4:$G$9,2,FALSE)</f>
        <v>--- Error ---</v>
      </c>
      <c r="V785" s="18" t="s">
        <v>89</v>
      </c>
      <c r="W785" s="19" t="str">
        <f>VLOOKUP(RiskRegister[[#This Row],[Residual Likelihood Level]],'Rating factors'!$F$16:$G$21,2,FALSE)</f>
        <v>--- Error ---</v>
      </c>
      <c r="X785" s="19" t="str">
        <f>IFERROR(VLOOKUP(RiskRegister[[#This Row],[Residual Risk Rating]],'Rating factors'!$F$30:$G$44,2,FALSE),"-- Error --")</f>
        <v>-- Error --</v>
      </c>
      <c r="Y785" s="19" t="str">
        <f>IFERROR(RiskRegister[[#This Row],[Residual Impact Rating]]*RiskRegister[[#This Row],[Residual Likelihood Rating]],"-- Error --")</f>
        <v>-- Error --</v>
      </c>
      <c r="Z785" s="18" t="s">
        <v>113</v>
      </c>
      <c r="AB785" s="61"/>
      <c r="AD785" s="22" t="str">
        <f ca="1">IF(ISBLANK(RiskRegister[[#This Row],[Risk Due Date]]), "Missing Risk Due Date", IF(RiskRegister[[#This Row],[Risk Due Date]] &lt; TODAY(), "Overdue", "Not Overdue"))</f>
        <v>Missing Risk Due Date</v>
      </c>
      <c r="AF785" s="22" t="str">
        <f>IF(ISBLANK(RiskRegister[[#This Row],[Risk Due Date]]), "Missing Risk Due Date", TEXT(RiskRegister[[#This Row],[Risk Due Date]], "YYYY-MM"))</f>
        <v>Missing Risk Due Date</v>
      </c>
      <c r="AG785" s="22" t="str">
        <f>IF(RiskRegister[[#This Row],[Created Date]]="","Created Date missing",(TEXT(RiskRegister[[#This Row],[Created Date]],"mmm") &amp; "-" &amp; YEAR(RiskRegister[[#This Row],[Created Date]])))</f>
        <v>Created Date missing</v>
      </c>
      <c r="AH785" s="79">
        <f>IF(RiskRegister[[#This Row],[Risk Status]]="Closed",RiskRegister[[#This Row],[Risk Close Date]],RiskRegister[[#This Row],[Risk Due Date]])</f>
        <v>0</v>
      </c>
      <c r="AI785" s="79">
        <f>IF(RiskRegister[[#This Row],[Risk-Change-Date]]=0,DATE(2030,1,1),RiskRegister[[#This Row],[Risk-Change-Date]])</f>
        <v>47484</v>
      </c>
      <c r="AJ785" s="22" t="str">
        <f>RiskRegister[[#This Row],[Inherent Impact Level]]&amp;"-"&amp;RiskRegister[[#This Row],[Inherent Likelihood Level]]</f>
        <v>-- Select Impact ----- Select Likelihood --</v>
      </c>
      <c r="AK785" s="22" t="str">
        <f>RiskRegister[[#This Row],[Residual Impact Level]]&amp;"-"&amp;RiskRegister[[#This Row],[Residual Likelihood Level]]</f>
        <v>-- Select Impact ----- Select Likelihood --</v>
      </c>
      <c r="AL785" s="22" t="str">
        <f t="shared" si="24"/>
        <v>Error</v>
      </c>
      <c r="AM785" s="22" t="str">
        <f>IF(RiskRegister[[#This Row],[Risk Status]]="Closed",RiskRegister[[#This Row],[Residual Impact Level]],RiskRegister[[#This Row],[Inherent Impact Level]])</f>
        <v>-- Select Impact --</v>
      </c>
      <c r="AN785" s="22" t="str">
        <f>IF(RiskRegister[[#This Row],[Risk Status]]="Closed",RiskRegister[[#This Row],[Residual Likelihood Level]],RiskRegister[[#This Row],[Inherent Likelihood Level]])</f>
        <v>-- Select Likelihood --</v>
      </c>
      <c r="AO785" s="22" t="str">
        <f>IF(RiskRegister[[#This Row],[Risk Status]]="Closed",RiskRegister[[#This Row],[Residual-I-L-Combo]],RiskRegister[[#This Row],[Inherent-I-L-Combo]])</f>
        <v>-- Select Impact ----- Select Likelihood --</v>
      </c>
      <c r="AP785" s="22" t="str">
        <f t="shared" si="25"/>
        <v>-- Error --</v>
      </c>
    </row>
    <row r="786" spans="1:42" s="18" customFormat="1" ht="64" x14ac:dyDescent="0.2">
      <c r="A786" s="18">
        <v>783</v>
      </c>
      <c r="G786" s="18" t="s">
        <v>87</v>
      </c>
      <c r="I786" s="18" t="s">
        <v>85</v>
      </c>
      <c r="L786" s="18" t="s">
        <v>112</v>
      </c>
      <c r="M786" s="19" t="str">
        <f>VLOOKUP(RiskRegister[[#This Row],[Inherent Impact Level]],'Rating factors'!$F$4:$G$9,2,FALSE)</f>
        <v>--- Error ---</v>
      </c>
      <c r="N786" s="18" t="s">
        <v>89</v>
      </c>
      <c r="O786" s="19" t="str">
        <f>VLOOKUP(RiskRegister[[#This Row],[Inherent Likelihood Level]],'Rating factors'!$F$16:$G$21,2,FALSE)</f>
        <v>--- Error ---</v>
      </c>
      <c r="P786" s="19" t="str">
        <f>IFERROR(VLOOKUP(RiskRegister[[#This Row],[Inherent Risk Rating]],'Rating factors'!$F$30:$G$44,2,FALSE),"-- Error --")</f>
        <v>-- Error --</v>
      </c>
      <c r="Q786" s="19" t="str">
        <f>IFERROR(RiskRegister[[#This Row],[Inherent Impact Rating]]*RiskRegister[[#This Row],[Inherent Likelihood Rating]],"-- Error --")</f>
        <v>-- Error --</v>
      </c>
      <c r="R786" s="18" t="s">
        <v>111</v>
      </c>
      <c r="T786" s="18" t="s">
        <v>112</v>
      </c>
      <c r="U786" s="19" t="str">
        <f>VLOOKUP(RiskRegister[[#This Row],[Residual Impact Level]],'Rating factors'!$F$4:$G$9,2,FALSE)</f>
        <v>--- Error ---</v>
      </c>
      <c r="V786" s="18" t="s">
        <v>89</v>
      </c>
      <c r="W786" s="19" t="str">
        <f>VLOOKUP(RiskRegister[[#This Row],[Residual Likelihood Level]],'Rating factors'!$F$16:$G$21,2,FALSE)</f>
        <v>--- Error ---</v>
      </c>
      <c r="X786" s="19" t="str">
        <f>IFERROR(VLOOKUP(RiskRegister[[#This Row],[Residual Risk Rating]],'Rating factors'!$F$30:$G$44,2,FALSE),"-- Error --")</f>
        <v>-- Error --</v>
      </c>
      <c r="Y786" s="19" t="str">
        <f>IFERROR(RiskRegister[[#This Row],[Residual Impact Rating]]*RiskRegister[[#This Row],[Residual Likelihood Rating]],"-- Error --")</f>
        <v>-- Error --</v>
      </c>
      <c r="Z786" s="18" t="s">
        <v>113</v>
      </c>
      <c r="AB786" s="61"/>
      <c r="AD786" s="22" t="str">
        <f ca="1">IF(ISBLANK(RiskRegister[[#This Row],[Risk Due Date]]), "Missing Risk Due Date", IF(RiskRegister[[#This Row],[Risk Due Date]] &lt; TODAY(), "Overdue", "Not Overdue"))</f>
        <v>Missing Risk Due Date</v>
      </c>
      <c r="AF786" s="22" t="str">
        <f>IF(ISBLANK(RiskRegister[[#This Row],[Risk Due Date]]), "Missing Risk Due Date", TEXT(RiskRegister[[#This Row],[Risk Due Date]], "YYYY-MM"))</f>
        <v>Missing Risk Due Date</v>
      </c>
      <c r="AG786" s="22" t="str">
        <f>IF(RiskRegister[[#This Row],[Created Date]]="","Created Date missing",(TEXT(RiskRegister[[#This Row],[Created Date]],"mmm") &amp; "-" &amp; YEAR(RiskRegister[[#This Row],[Created Date]])))</f>
        <v>Created Date missing</v>
      </c>
      <c r="AH786" s="79">
        <f>IF(RiskRegister[[#This Row],[Risk Status]]="Closed",RiskRegister[[#This Row],[Risk Close Date]],RiskRegister[[#This Row],[Risk Due Date]])</f>
        <v>0</v>
      </c>
      <c r="AI786" s="79">
        <f>IF(RiskRegister[[#This Row],[Risk-Change-Date]]=0,DATE(2030,1,1),RiskRegister[[#This Row],[Risk-Change-Date]])</f>
        <v>47484</v>
      </c>
      <c r="AJ786" s="22" t="str">
        <f>RiskRegister[[#This Row],[Inherent Impact Level]]&amp;"-"&amp;RiskRegister[[#This Row],[Inherent Likelihood Level]]</f>
        <v>-- Select Impact ----- Select Likelihood --</v>
      </c>
      <c r="AK786" s="22" t="str">
        <f>RiskRegister[[#This Row],[Residual Impact Level]]&amp;"-"&amp;RiskRegister[[#This Row],[Residual Likelihood Level]]</f>
        <v>-- Select Impact ----- Select Likelihood --</v>
      </c>
      <c r="AL786" s="22" t="str">
        <f t="shared" si="24"/>
        <v>Error</v>
      </c>
      <c r="AM786" s="22" t="str">
        <f>IF(RiskRegister[[#This Row],[Risk Status]]="Closed",RiskRegister[[#This Row],[Residual Impact Level]],RiskRegister[[#This Row],[Inherent Impact Level]])</f>
        <v>-- Select Impact --</v>
      </c>
      <c r="AN786" s="22" t="str">
        <f>IF(RiskRegister[[#This Row],[Risk Status]]="Closed",RiskRegister[[#This Row],[Residual Likelihood Level]],RiskRegister[[#This Row],[Inherent Likelihood Level]])</f>
        <v>-- Select Likelihood --</v>
      </c>
      <c r="AO786" s="22" t="str">
        <f>IF(RiskRegister[[#This Row],[Risk Status]]="Closed",RiskRegister[[#This Row],[Residual-I-L-Combo]],RiskRegister[[#This Row],[Inherent-I-L-Combo]])</f>
        <v>-- Select Impact ----- Select Likelihood --</v>
      </c>
      <c r="AP786" s="22" t="str">
        <f t="shared" si="25"/>
        <v>-- Error --</v>
      </c>
    </row>
    <row r="787" spans="1:42" s="18" customFormat="1" ht="64" x14ac:dyDescent="0.2">
      <c r="A787" s="18">
        <v>784</v>
      </c>
      <c r="G787" s="18" t="s">
        <v>87</v>
      </c>
      <c r="I787" s="18" t="s">
        <v>85</v>
      </c>
      <c r="L787" s="18" t="s">
        <v>112</v>
      </c>
      <c r="M787" s="19" t="str">
        <f>VLOOKUP(RiskRegister[[#This Row],[Inherent Impact Level]],'Rating factors'!$F$4:$G$9,2,FALSE)</f>
        <v>--- Error ---</v>
      </c>
      <c r="N787" s="18" t="s">
        <v>89</v>
      </c>
      <c r="O787" s="19" t="str">
        <f>VLOOKUP(RiskRegister[[#This Row],[Inherent Likelihood Level]],'Rating factors'!$F$16:$G$21,2,FALSE)</f>
        <v>--- Error ---</v>
      </c>
      <c r="P787" s="19" t="str">
        <f>IFERROR(VLOOKUP(RiskRegister[[#This Row],[Inherent Risk Rating]],'Rating factors'!$F$30:$G$44,2,FALSE),"-- Error --")</f>
        <v>-- Error --</v>
      </c>
      <c r="Q787" s="19" t="str">
        <f>IFERROR(RiskRegister[[#This Row],[Inherent Impact Rating]]*RiskRegister[[#This Row],[Inherent Likelihood Rating]],"-- Error --")</f>
        <v>-- Error --</v>
      </c>
      <c r="R787" s="18" t="s">
        <v>111</v>
      </c>
      <c r="T787" s="18" t="s">
        <v>112</v>
      </c>
      <c r="U787" s="19" t="str">
        <f>VLOOKUP(RiskRegister[[#This Row],[Residual Impact Level]],'Rating factors'!$F$4:$G$9,2,FALSE)</f>
        <v>--- Error ---</v>
      </c>
      <c r="V787" s="18" t="s">
        <v>89</v>
      </c>
      <c r="W787" s="19" t="str">
        <f>VLOOKUP(RiskRegister[[#This Row],[Residual Likelihood Level]],'Rating factors'!$F$16:$G$21,2,FALSE)</f>
        <v>--- Error ---</v>
      </c>
      <c r="X787" s="19" t="str">
        <f>IFERROR(VLOOKUP(RiskRegister[[#This Row],[Residual Risk Rating]],'Rating factors'!$F$30:$G$44,2,FALSE),"-- Error --")</f>
        <v>-- Error --</v>
      </c>
      <c r="Y787" s="19" t="str">
        <f>IFERROR(RiskRegister[[#This Row],[Residual Impact Rating]]*RiskRegister[[#This Row],[Residual Likelihood Rating]],"-- Error --")</f>
        <v>-- Error --</v>
      </c>
      <c r="Z787" s="18" t="s">
        <v>113</v>
      </c>
      <c r="AB787" s="61"/>
      <c r="AD787" s="22" t="str">
        <f ca="1">IF(ISBLANK(RiskRegister[[#This Row],[Risk Due Date]]), "Missing Risk Due Date", IF(RiskRegister[[#This Row],[Risk Due Date]] &lt; TODAY(), "Overdue", "Not Overdue"))</f>
        <v>Missing Risk Due Date</v>
      </c>
      <c r="AF787" s="22" t="str">
        <f>IF(ISBLANK(RiskRegister[[#This Row],[Risk Due Date]]), "Missing Risk Due Date", TEXT(RiskRegister[[#This Row],[Risk Due Date]], "YYYY-MM"))</f>
        <v>Missing Risk Due Date</v>
      </c>
      <c r="AG787" s="22" t="str">
        <f>IF(RiskRegister[[#This Row],[Created Date]]="","Created Date missing",(TEXT(RiskRegister[[#This Row],[Created Date]],"mmm") &amp; "-" &amp; YEAR(RiskRegister[[#This Row],[Created Date]])))</f>
        <v>Created Date missing</v>
      </c>
      <c r="AH787" s="79">
        <f>IF(RiskRegister[[#This Row],[Risk Status]]="Closed",RiskRegister[[#This Row],[Risk Close Date]],RiskRegister[[#This Row],[Risk Due Date]])</f>
        <v>0</v>
      </c>
      <c r="AI787" s="79">
        <f>IF(RiskRegister[[#This Row],[Risk-Change-Date]]=0,DATE(2030,1,1),RiskRegister[[#This Row],[Risk-Change-Date]])</f>
        <v>47484</v>
      </c>
      <c r="AJ787" s="22" t="str">
        <f>RiskRegister[[#This Row],[Inherent Impact Level]]&amp;"-"&amp;RiskRegister[[#This Row],[Inherent Likelihood Level]]</f>
        <v>-- Select Impact ----- Select Likelihood --</v>
      </c>
      <c r="AK787" s="22" t="str">
        <f>RiskRegister[[#This Row],[Residual Impact Level]]&amp;"-"&amp;RiskRegister[[#This Row],[Residual Likelihood Level]]</f>
        <v>-- Select Impact ----- Select Likelihood --</v>
      </c>
      <c r="AL787" s="22" t="str">
        <f t="shared" si="24"/>
        <v>Error</v>
      </c>
      <c r="AM787" s="22" t="str">
        <f>IF(RiskRegister[[#This Row],[Risk Status]]="Closed",RiskRegister[[#This Row],[Residual Impact Level]],RiskRegister[[#This Row],[Inherent Impact Level]])</f>
        <v>-- Select Impact --</v>
      </c>
      <c r="AN787" s="22" t="str">
        <f>IF(RiskRegister[[#This Row],[Risk Status]]="Closed",RiskRegister[[#This Row],[Residual Likelihood Level]],RiskRegister[[#This Row],[Inherent Likelihood Level]])</f>
        <v>-- Select Likelihood --</v>
      </c>
      <c r="AO787" s="22" t="str">
        <f>IF(RiskRegister[[#This Row],[Risk Status]]="Closed",RiskRegister[[#This Row],[Residual-I-L-Combo]],RiskRegister[[#This Row],[Inherent-I-L-Combo]])</f>
        <v>-- Select Impact ----- Select Likelihood --</v>
      </c>
      <c r="AP787" s="22" t="str">
        <f t="shared" si="25"/>
        <v>-- Error --</v>
      </c>
    </row>
    <row r="788" spans="1:42" s="18" customFormat="1" ht="64" x14ac:dyDescent="0.2">
      <c r="A788" s="18">
        <v>785</v>
      </c>
      <c r="G788" s="18" t="s">
        <v>87</v>
      </c>
      <c r="I788" s="18" t="s">
        <v>85</v>
      </c>
      <c r="L788" s="18" t="s">
        <v>112</v>
      </c>
      <c r="M788" s="19" t="str">
        <f>VLOOKUP(RiskRegister[[#This Row],[Inherent Impact Level]],'Rating factors'!$F$4:$G$9,2,FALSE)</f>
        <v>--- Error ---</v>
      </c>
      <c r="N788" s="18" t="s">
        <v>89</v>
      </c>
      <c r="O788" s="19" t="str">
        <f>VLOOKUP(RiskRegister[[#This Row],[Inherent Likelihood Level]],'Rating factors'!$F$16:$G$21,2,FALSE)</f>
        <v>--- Error ---</v>
      </c>
      <c r="P788" s="19" t="str">
        <f>IFERROR(VLOOKUP(RiskRegister[[#This Row],[Inherent Risk Rating]],'Rating factors'!$F$30:$G$44,2,FALSE),"-- Error --")</f>
        <v>-- Error --</v>
      </c>
      <c r="Q788" s="19" t="str">
        <f>IFERROR(RiskRegister[[#This Row],[Inherent Impact Rating]]*RiskRegister[[#This Row],[Inherent Likelihood Rating]],"-- Error --")</f>
        <v>-- Error --</v>
      </c>
      <c r="R788" s="18" t="s">
        <v>111</v>
      </c>
      <c r="T788" s="18" t="s">
        <v>112</v>
      </c>
      <c r="U788" s="19" t="str">
        <f>VLOOKUP(RiskRegister[[#This Row],[Residual Impact Level]],'Rating factors'!$F$4:$G$9,2,FALSE)</f>
        <v>--- Error ---</v>
      </c>
      <c r="V788" s="18" t="s">
        <v>89</v>
      </c>
      <c r="W788" s="19" t="str">
        <f>VLOOKUP(RiskRegister[[#This Row],[Residual Likelihood Level]],'Rating factors'!$F$16:$G$21,2,FALSE)</f>
        <v>--- Error ---</v>
      </c>
      <c r="X788" s="19" t="str">
        <f>IFERROR(VLOOKUP(RiskRegister[[#This Row],[Residual Risk Rating]],'Rating factors'!$F$30:$G$44,2,FALSE),"-- Error --")</f>
        <v>-- Error --</v>
      </c>
      <c r="Y788" s="19" t="str">
        <f>IFERROR(RiskRegister[[#This Row],[Residual Impact Rating]]*RiskRegister[[#This Row],[Residual Likelihood Rating]],"-- Error --")</f>
        <v>-- Error --</v>
      </c>
      <c r="Z788" s="18" t="s">
        <v>113</v>
      </c>
      <c r="AB788" s="61"/>
      <c r="AD788" s="22" t="str">
        <f ca="1">IF(ISBLANK(RiskRegister[[#This Row],[Risk Due Date]]), "Missing Risk Due Date", IF(RiskRegister[[#This Row],[Risk Due Date]] &lt; TODAY(), "Overdue", "Not Overdue"))</f>
        <v>Missing Risk Due Date</v>
      </c>
      <c r="AF788" s="22" t="str">
        <f>IF(ISBLANK(RiskRegister[[#This Row],[Risk Due Date]]), "Missing Risk Due Date", TEXT(RiskRegister[[#This Row],[Risk Due Date]], "YYYY-MM"))</f>
        <v>Missing Risk Due Date</v>
      </c>
      <c r="AG788" s="22" t="str">
        <f>IF(RiskRegister[[#This Row],[Created Date]]="","Created Date missing",(TEXT(RiskRegister[[#This Row],[Created Date]],"mmm") &amp; "-" &amp; YEAR(RiskRegister[[#This Row],[Created Date]])))</f>
        <v>Created Date missing</v>
      </c>
      <c r="AH788" s="79">
        <f>IF(RiskRegister[[#This Row],[Risk Status]]="Closed",RiskRegister[[#This Row],[Risk Close Date]],RiskRegister[[#This Row],[Risk Due Date]])</f>
        <v>0</v>
      </c>
      <c r="AI788" s="79">
        <f>IF(RiskRegister[[#This Row],[Risk-Change-Date]]=0,DATE(2030,1,1),RiskRegister[[#This Row],[Risk-Change-Date]])</f>
        <v>47484</v>
      </c>
      <c r="AJ788" s="22" t="str">
        <f>RiskRegister[[#This Row],[Inherent Impact Level]]&amp;"-"&amp;RiskRegister[[#This Row],[Inherent Likelihood Level]]</f>
        <v>-- Select Impact ----- Select Likelihood --</v>
      </c>
      <c r="AK788" s="22" t="str">
        <f>RiskRegister[[#This Row],[Residual Impact Level]]&amp;"-"&amp;RiskRegister[[#This Row],[Residual Likelihood Level]]</f>
        <v>-- Select Impact ----- Select Likelihood --</v>
      </c>
      <c r="AL788" s="22" t="str">
        <f t="shared" si="24"/>
        <v>Error</v>
      </c>
      <c r="AM788" s="22" t="str">
        <f>IF(RiskRegister[[#This Row],[Risk Status]]="Closed",RiskRegister[[#This Row],[Residual Impact Level]],RiskRegister[[#This Row],[Inherent Impact Level]])</f>
        <v>-- Select Impact --</v>
      </c>
      <c r="AN788" s="22" t="str">
        <f>IF(RiskRegister[[#This Row],[Risk Status]]="Closed",RiskRegister[[#This Row],[Residual Likelihood Level]],RiskRegister[[#This Row],[Inherent Likelihood Level]])</f>
        <v>-- Select Likelihood --</v>
      </c>
      <c r="AO788" s="22" t="str">
        <f>IF(RiskRegister[[#This Row],[Risk Status]]="Closed",RiskRegister[[#This Row],[Residual-I-L-Combo]],RiskRegister[[#This Row],[Inherent-I-L-Combo]])</f>
        <v>-- Select Impact ----- Select Likelihood --</v>
      </c>
      <c r="AP788" s="22" t="str">
        <f t="shared" si="25"/>
        <v>-- Error --</v>
      </c>
    </row>
    <row r="789" spans="1:42" s="18" customFormat="1" ht="64" x14ac:dyDescent="0.2">
      <c r="A789" s="18">
        <v>786</v>
      </c>
      <c r="G789" s="18" t="s">
        <v>87</v>
      </c>
      <c r="I789" s="18" t="s">
        <v>85</v>
      </c>
      <c r="L789" s="18" t="s">
        <v>112</v>
      </c>
      <c r="M789" s="19" t="str">
        <f>VLOOKUP(RiskRegister[[#This Row],[Inherent Impact Level]],'Rating factors'!$F$4:$G$9,2,FALSE)</f>
        <v>--- Error ---</v>
      </c>
      <c r="N789" s="18" t="s">
        <v>89</v>
      </c>
      <c r="O789" s="19" t="str">
        <f>VLOOKUP(RiskRegister[[#This Row],[Inherent Likelihood Level]],'Rating factors'!$F$16:$G$21,2,FALSE)</f>
        <v>--- Error ---</v>
      </c>
      <c r="P789" s="19" t="str">
        <f>IFERROR(VLOOKUP(RiskRegister[[#This Row],[Inherent Risk Rating]],'Rating factors'!$F$30:$G$44,2,FALSE),"-- Error --")</f>
        <v>-- Error --</v>
      </c>
      <c r="Q789" s="19" t="str">
        <f>IFERROR(RiskRegister[[#This Row],[Inherent Impact Rating]]*RiskRegister[[#This Row],[Inherent Likelihood Rating]],"-- Error --")</f>
        <v>-- Error --</v>
      </c>
      <c r="R789" s="18" t="s">
        <v>111</v>
      </c>
      <c r="T789" s="18" t="s">
        <v>112</v>
      </c>
      <c r="U789" s="19" t="str">
        <f>VLOOKUP(RiskRegister[[#This Row],[Residual Impact Level]],'Rating factors'!$F$4:$G$9,2,FALSE)</f>
        <v>--- Error ---</v>
      </c>
      <c r="V789" s="18" t="s">
        <v>89</v>
      </c>
      <c r="W789" s="19" t="str">
        <f>VLOOKUP(RiskRegister[[#This Row],[Residual Likelihood Level]],'Rating factors'!$F$16:$G$21,2,FALSE)</f>
        <v>--- Error ---</v>
      </c>
      <c r="X789" s="19" t="str">
        <f>IFERROR(VLOOKUP(RiskRegister[[#This Row],[Residual Risk Rating]],'Rating factors'!$F$30:$G$44,2,FALSE),"-- Error --")</f>
        <v>-- Error --</v>
      </c>
      <c r="Y789" s="19" t="str">
        <f>IFERROR(RiskRegister[[#This Row],[Residual Impact Rating]]*RiskRegister[[#This Row],[Residual Likelihood Rating]],"-- Error --")</f>
        <v>-- Error --</v>
      </c>
      <c r="Z789" s="18" t="s">
        <v>113</v>
      </c>
      <c r="AB789" s="61"/>
      <c r="AD789" s="22" t="str">
        <f ca="1">IF(ISBLANK(RiskRegister[[#This Row],[Risk Due Date]]), "Missing Risk Due Date", IF(RiskRegister[[#This Row],[Risk Due Date]] &lt; TODAY(), "Overdue", "Not Overdue"))</f>
        <v>Missing Risk Due Date</v>
      </c>
      <c r="AF789" s="22" t="str">
        <f>IF(ISBLANK(RiskRegister[[#This Row],[Risk Due Date]]), "Missing Risk Due Date", TEXT(RiskRegister[[#This Row],[Risk Due Date]], "YYYY-MM"))</f>
        <v>Missing Risk Due Date</v>
      </c>
      <c r="AG789" s="22" t="str">
        <f>IF(RiskRegister[[#This Row],[Created Date]]="","Created Date missing",(TEXT(RiskRegister[[#This Row],[Created Date]],"mmm") &amp; "-" &amp; YEAR(RiskRegister[[#This Row],[Created Date]])))</f>
        <v>Created Date missing</v>
      </c>
      <c r="AH789" s="79">
        <f>IF(RiskRegister[[#This Row],[Risk Status]]="Closed",RiskRegister[[#This Row],[Risk Close Date]],RiskRegister[[#This Row],[Risk Due Date]])</f>
        <v>0</v>
      </c>
      <c r="AI789" s="79">
        <f>IF(RiskRegister[[#This Row],[Risk-Change-Date]]=0,DATE(2030,1,1),RiskRegister[[#This Row],[Risk-Change-Date]])</f>
        <v>47484</v>
      </c>
      <c r="AJ789" s="22" t="str">
        <f>RiskRegister[[#This Row],[Inherent Impact Level]]&amp;"-"&amp;RiskRegister[[#This Row],[Inherent Likelihood Level]]</f>
        <v>-- Select Impact ----- Select Likelihood --</v>
      </c>
      <c r="AK789" s="22" t="str">
        <f>RiskRegister[[#This Row],[Residual Impact Level]]&amp;"-"&amp;RiskRegister[[#This Row],[Residual Likelihood Level]]</f>
        <v>-- Select Impact ----- Select Likelihood --</v>
      </c>
      <c r="AL789" s="22" t="str">
        <f t="shared" si="24"/>
        <v>Error</v>
      </c>
      <c r="AM789" s="22" t="str">
        <f>IF(RiskRegister[[#This Row],[Risk Status]]="Closed",RiskRegister[[#This Row],[Residual Impact Level]],RiskRegister[[#This Row],[Inherent Impact Level]])</f>
        <v>-- Select Impact --</v>
      </c>
      <c r="AN789" s="22" t="str">
        <f>IF(RiskRegister[[#This Row],[Risk Status]]="Closed",RiskRegister[[#This Row],[Residual Likelihood Level]],RiskRegister[[#This Row],[Inherent Likelihood Level]])</f>
        <v>-- Select Likelihood --</v>
      </c>
      <c r="AO789" s="22" t="str">
        <f>IF(RiskRegister[[#This Row],[Risk Status]]="Closed",RiskRegister[[#This Row],[Residual-I-L-Combo]],RiskRegister[[#This Row],[Inherent-I-L-Combo]])</f>
        <v>-- Select Impact ----- Select Likelihood --</v>
      </c>
      <c r="AP789" s="22" t="str">
        <f t="shared" si="25"/>
        <v>-- Error --</v>
      </c>
    </row>
    <row r="790" spans="1:42" s="18" customFormat="1" ht="64" x14ac:dyDescent="0.2">
      <c r="A790" s="18">
        <v>787</v>
      </c>
      <c r="G790" s="18" t="s">
        <v>87</v>
      </c>
      <c r="I790" s="18" t="s">
        <v>85</v>
      </c>
      <c r="L790" s="18" t="s">
        <v>112</v>
      </c>
      <c r="M790" s="19" t="str">
        <f>VLOOKUP(RiskRegister[[#This Row],[Inherent Impact Level]],'Rating factors'!$F$4:$G$9,2,FALSE)</f>
        <v>--- Error ---</v>
      </c>
      <c r="N790" s="18" t="s">
        <v>89</v>
      </c>
      <c r="O790" s="19" t="str">
        <f>VLOOKUP(RiskRegister[[#This Row],[Inherent Likelihood Level]],'Rating factors'!$F$16:$G$21,2,FALSE)</f>
        <v>--- Error ---</v>
      </c>
      <c r="P790" s="19" t="str">
        <f>IFERROR(VLOOKUP(RiskRegister[[#This Row],[Inherent Risk Rating]],'Rating factors'!$F$30:$G$44,2,FALSE),"-- Error --")</f>
        <v>-- Error --</v>
      </c>
      <c r="Q790" s="19" t="str">
        <f>IFERROR(RiskRegister[[#This Row],[Inherent Impact Rating]]*RiskRegister[[#This Row],[Inherent Likelihood Rating]],"-- Error --")</f>
        <v>-- Error --</v>
      </c>
      <c r="R790" s="18" t="s">
        <v>111</v>
      </c>
      <c r="T790" s="18" t="s">
        <v>112</v>
      </c>
      <c r="U790" s="19" t="str">
        <f>VLOOKUP(RiskRegister[[#This Row],[Residual Impact Level]],'Rating factors'!$F$4:$G$9,2,FALSE)</f>
        <v>--- Error ---</v>
      </c>
      <c r="V790" s="18" t="s">
        <v>89</v>
      </c>
      <c r="W790" s="19" t="str">
        <f>VLOOKUP(RiskRegister[[#This Row],[Residual Likelihood Level]],'Rating factors'!$F$16:$G$21,2,FALSE)</f>
        <v>--- Error ---</v>
      </c>
      <c r="X790" s="19" t="str">
        <f>IFERROR(VLOOKUP(RiskRegister[[#This Row],[Residual Risk Rating]],'Rating factors'!$F$30:$G$44,2,FALSE),"-- Error --")</f>
        <v>-- Error --</v>
      </c>
      <c r="Y790" s="19" t="str">
        <f>IFERROR(RiskRegister[[#This Row],[Residual Impact Rating]]*RiskRegister[[#This Row],[Residual Likelihood Rating]],"-- Error --")</f>
        <v>-- Error --</v>
      </c>
      <c r="Z790" s="18" t="s">
        <v>113</v>
      </c>
      <c r="AB790" s="61"/>
      <c r="AD790" s="22" t="str">
        <f ca="1">IF(ISBLANK(RiskRegister[[#This Row],[Risk Due Date]]), "Missing Risk Due Date", IF(RiskRegister[[#This Row],[Risk Due Date]] &lt; TODAY(), "Overdue", "Not Overdue"))</f>
        <v>Missing Risk Due Date</v>
      </c>
      <c r="AF790" s="22" t="str">
        <f>IF(ISBLANK(RiskRegister[[#This Row],[Risk Due Date]]), "Missing Risk Due Date", TEXT(RiskRegister[[#This Row],[Risk Due Date]], "YYYY-MM"))</f>
        <v>Missing Risk Due Date</v>
      </c>
      <c r="AG790" s="22" t="str">
        <f>IF(RiskRegister[[#This Row],[Created Date]]="","Created Date missing",(TEXT(RiskRegister[[#This Row],[Created Date]],"mmm") &amp; "-" &amp; YEAR(RiskRegister[[#This Row],[Created Date]])))</f>
        <v>Created Date missing</v>
      </c>
      <c r="AH790" s="79">
        <f>IF(RiskRegister[[#This Row],[Risk Status]]="Closed",RiskRegister[[#This Row],[Risk Close Date]],RiskRegister[[#This Row],[Risk Due Date]])</f>
        <v>0</v>
      </c>
      <c r="AI790" s="79">
        <f>IF(RiskRegister[[#This Row],[Risk-Change-Date]]=0,DATE(2030,1,1),RiskRegister[[#This Row],[Risk-Change-Date]])</f>
        <v>47484</v>
      </c>
      <c r="AJ790" s="22" t="str">
        <f>RiskRegister[[#This Row],[Inherent Impact Level]]&amp;"-"&amp;RiskRegister[[#This Row],[Inherent Likelihood Level]]</f>
        <v>-- Select Impact ----- Select Likelihood --</v>
      </c>
      <c r="AK790" s="22" t="str">
        <f>RiskRegister[[#This Row],[Residual Impact Level]]&amp;"-"&amp;RiskRegister[[#This Row],[Residual Likelihood Level]]</f>
        <v>-- Select Impact ----- Select Likelihood --</v>
      </c>
      <c r="AL790" s="22" t="str">
        <f t="shared" si="24"/>
        <v>Error</v>
      </c>
      <c r="AM790" s="22" t="str">
        <f>IF(RiskRegister[[#This Row],[Risk Status]]="Closed",RiskRegister[[#This Row],[Residual Impact Level]],RiskRegister[[#This Row],[Inherent Impact Level]])</f>
        <v>-- Select Impact --</v>
      </c>
      <c r="AN790" s="22" t="str">
        <f>IF(RiskRegister[[#This Row],[Risk Status]]="Closed",RiskRegister[[#This Row],[Residual Likelihood Level]],RiskRegister[[#This Row],[Inherent Likelihood Level]])</f>
        <v>-- Select Likelihood --</v>
      </c>
      <c r="AO790" s="22" t="str">
        <f>IF(RiskRegister[[#This Row],[Risk Status]]="Closed",RiskRegister[[#This Row],[Residual-I-L-Combo]],RiskRegister[[#This Row],[Inherent-I-L-Combo]])</f>
        <v>-- Select Impact ----- Select Likelihood --</v>
      </c>
      <c r="AP790" s="22" t="str">
        <f t="shared" si="25"/>
        <v>-- Error --</v>
      </c>
    </row>
    <row r="791" spans="1:42" s="18" customFormat="1" ht="64" x14ac:dyDescent="0.2">
      <c r="A791" s="18">
        <v>788</v>
      </c>
      <c r="G791" s="18" t="s">
        <v>87</v>
      </c>
      <c r="I791" s="18" t="s">
        <v>85</v>
      </c>
      <c r="L791" s="18" t="s">
        <v>112</v>
      </c>
      <c r="M791" s="19" t="str">
        <f>VLOOKUP(RiskRegister[[#This Row],[Inherent Impact Level]],'Rating factors'!$F$4:$G$9,2,FALSE)</f>
        <v>--- Error ---</v>
      </c>
      <c r="N791" s="18" t="s">
        <v>89</v>
      </c>
      <c r="O791" s="19" t="str">
        <f>VLOOKUP(RiskRegister[[#This Row],[Inherent Likelihood Level]],'Rating factors'!$F$16:$G$21,2,FALSE)</f>
        <v>--- Error ---</v>
      </c>
      <c r="P791" s="19" t="str">
        <f>IFERROR(VLOOKUP(RiskRegister[[#This Row],[Inherent Risk Rating]],'Rating factors'!$F$30:$G$44,2,FALSE),"-- Error --")</f>
        <v>-- Error --</v>
      </c>
      <c r="Q791" s="19" t="str">
        <f>IFERROR(RiskRegister[[#This Row],[Inherent Impact Rating]]*RiskRegister[[#This Row],[Inherent Likelihood Rating]],"-- Error --")</f>
        <v>-- Error --</v>
      </c>
      <c r="R791" s="18" t="s">
        <v>111</v>
      </c>
      <c r="T791" s="18" t="s">
        <v>112</v>
      </c>
      <c r="U791" s="19" t="str">
        <f>VLOOKUP(RiskRegister[[#This Row],[Residual Impact Level]],'Rating factors'!$F$4:$G$9,2,FALSE)</f>
        <v>--- Error ---</v>
      </c>
      <c r="V791" s="18" t="s">
        <v>89</v>
      </c>
      <c r="W791" s="19" t="str">
        <f>VLOOKUP(RiskRegister[[#This Row],[Residual Likelihood Level]],'Rating factors'!$F$16:$G$21,2,FALSE)</f>
        <v>--- Error ---</v>
      </c>
      <c r="X791" s="19" t="str">
        <f>IFERROR(VLOOKUP(RiskRegister[[#This Row],[Residual Risk Rating]],'Rating factors'!$F$30:$G$44,2,FALSE),"-- Error --")</f>
        <v>-- Error --</v>
      </c>
      <c r="Y791" s="19" t="str">
        <f>IFERROR(RiskRegister[[#This Row],[Residual Impact Rating]]*RiskRegister[[#This Row],[Residual Likelihood Rating]],"-- Error --")</f>
        <v>-- Error --</v>
      </c>
      <c r="Z791" s="18" t="s">
        <v>113</v>
      </c>
      <c r="AB791" s="61"/>
      <c r="AD791" s="22" t="str">
        <f ca="1">IF(ISBLANK(RiskRegister[[#This Row],[Risk Due Date]]), "Missing Risk Due Date", IF(RiskRegister[[#This Row],[Risk Due Date]] &lt; TODAY(), "Overdue", "Not Overdue"))</f>
        <v>Missing Risk Due Date</v>
      </c>
      <c r="AF791" s="22" t="str">
        <f>IF(ISBLANK(RiskRegister[[#This Row],[Risk Due Date]]), "Missing Risk Due Date", TEXT(RiskRegister[[#This Row],[Risk Due Date]], "YYYY-MM"))</f>
        <v>Missing Risk Due Date</v>
      </c>
      <c r="AG791" s="22" t="str">
        <f>IF(RiskRegister[[#This Row],[Created Date]]="","Created Date missing",(TEXT(RiskRegister[[#This Row],[Created Date]],"mmm") &amp; "-" &amp; YEAR(RiskRegister[[#This Row],[Created Date]])))</f>
        <v>Created Date missing</v>
      </c>
      <c r="AH791" s="79">
        <f>IF(RiskRegister[[#This Row],[Risk Status]]="Closed",RiskRegister[[#This Row],[Risk Close Date]],RiskRegister[[#This Row],[Risk Due Date]])</f>
        <v>0</v>
      </c>
      <c r="AI791" s="79">
        <f>IF(RiskRegister[[#This Row],[Risk-Change-Date]]=0,DATE(2030,1,1),RiskRegister[[#This Row],[Risk-Change-Date]])</f>
        <v>47484</v>
      </c>
      <c r="AJ791" s="22" t="str">
        <f>RiskRegister[[#This Row],[Inherent Impact Level]]&amp;"-"&amp;RiskRegister[[#This Row],[Inherent Likelihood Level]]</f>
        <v>-- Select Impact ----- Select Likelihood --</v>
      </c>
      <c r="AK791" s="22" t="str">
        <f>RiskRegister[[#This Row],[Residual Impact Level]]&amp;"-"&amp;RiskRegister[[#This Row],[Residual Likelihood Level]]</f>
        <v>-- Select Impact ----- Select Likelihood --</v>
      </c>
      <c r="AL791" s="22" t="str">
        <f t="shared" si="24"/>
        <v>Error</v>
      </c>
      <c r="AM791" s="22" t="str">
        <f>IF(RiskRegister[[#This Row],[Risk Status]]="Closed",RiskRegister[[#This Row],[Residual Impact Level]],RiskRegister[[#This Row],[Inherent Impact Level]])</f>
        <v>-- Select Impact --</v>
      </c>
      <c r="AN791" s="22" t="str">
        <f>IF(RiskRegister[[#This Row],[Risk Status]]="Closed",RiskRegister[[#This Row],[Residual Likelihood Level]],RiskRegister[[#This Row],[Inherent Likelihood Level]])</f>
        <v>-- Select Likelihood --</v>
      </c>
      <c r="AO791" s="22" t="str">
        <f>IF(RiskRegister[[#This Row],[Risk Status]]="Closed",RiskRegister[[#This Row],[Residual-I-L-Combo]],RiskRegister[[#This Row],[Inherent-I-L-Combo]])</f>
        <v>-- Select Impact ----- Select Likelihood --</v>
      </c>
      <c r="AP791" s="22" t="str">
        <f t="shared" si="25"/>
        <v>-- Error --</v>
      </c>
    </row>
    <row r="792" spans="1:42" s="18" customFormat="1" ht="64" x14ac:dyDescent="0.2">
      <c r="A792" s="18">
        <v>789</v>
      </c>
      <c r="G792" s="18" t="s">
        <v>87</v>
      </c>
      <c r="I792" s="18" t="s">
        <v>85</v>
      </c>
      <c r="L792" s="18" t="s">
        <v>112</v>
      </c>
      <c r="M792" s="19" t="str">
        <f>VLOOKUP(RiskRegister[[#This Row],[Inherent Impact Level]],'Rating factors'!$F$4:$G$9,2,FALSE)</f>
        <v>--- Error ---</v>
      </c>
      <c r="N792" s="18" t="s">
        <v>89</v>
      </c>
      <c r="O792" s="19" t="str">
        <f>VLOOKUP(RiskRegister[[#This Row],[Inherent Likelihood Level]],'Rating factors'!$F$16:$G$21,2,FALSE)</f>
        <v>--- Error ---</v>
      </c>
      <c r="P792" s="19" t="str">
        <f>IFERROR(VLOOKUP(RiskRegister[[#This Row],[Inherent Risk Rating]],'Rating factors'!$F$30:$G$44,2,FALSE),"-- Error --")</f>
        <v>-- Error --</v>
      </c>
      <c r="Q792" s="19" t="str">
        <f>IFERROR(RiskRegister[[#This Row],[Inherent Impact Rating]]*RiskRegister[[#This Row],[Inherent Likelihood Rating]],"-- Error --")</f>
        <v>-- Error --</v>
      </c>
      <c r="R792" s="18" t="s">
        <v>111</v>
      </c>
      <c r="T792" s="18" t="s">
        <v>112</v>
      </c>
      <c r="U792" s="19" t="str">
        <f>VLOOKUP(RiskRegister[[#This Row],[Residual Impact Level]],'Rating factors'!$F$4:$G$9,2,FALSE)</f>
        <v>--- Error ---</v>
      </c>
      <c r="V792" s="18" t="s">
        <v>89</v>
      </c>
      <c r="W792" s="19" t="str">
        <f>VLOOKUP(RiskRegister[[#This Row],[Residual Likelihood Level]],'Rating factors'!$F$16:$G$21,2,FALSE)</f>
        <v>--- Error ---</v>
      </c>
      <c r="X792" s="19" t="str">
        <f>IFERROR(VLOOKUP(RiskRegister[[#This Row],[Residual Risk Rating]],'Rating factors'!$F$30:$G$44,2,FALSE),"-- Error --")</f>
        <v>-- Error --</v>
      </c>
      <c r="Y792" s="19" t="str">
        <f>IFERROR(RiskRegister[[#This Row],[Residual Impact Rating]]*RiskRegister[[#This Row],[Residual Likelihood Rating]],"-- Error --")</f>
        <v>-- Error --</v>
      </c>
      <c r="Z792" s="18" t="s">
        <v>113</v>
      </c>
      <c r="AB792" s="61"/>
      <c r="AD792" s="22" t="str">
        <f ca="1">IF(ISBLANK(RiskRegister[[#This Row],[Risk Due Date]]), "Missing Risk Due Date", IF(RiskRegister[[#This Row],[Risk Due Date]] &lt; TODAY(), "Overdue", "Not Overdue"))</f>
        <v>Missing Risk Due Date</v>
      </c>
      <c r="AF792" s="22" t="str">
        <f>IF(ISBLANK(RiskRegister[[#This Row],[Risk Due Date]]), "Missing Risk Due Date", TEXT(RiskRegister[[#This Row],[Risk Due Date]], "YYYY-MM"))</f>
        <v>Missing Risk Due Date</v>
      </c>
      <c r="AG792" s="22" t="str">
        <f>IF(RiskRegister[[#This Row],[Created Date]]="","Created Date missing",(TEXT(RiskRegister[[#This Row],[Created Date]],"mmm") &amp; "-" &amp; YEAR(RiskRegister[[#This Row],[Created Date]])))</f>
        <v>Created Date missing</v>
      </c>
      <c r="AH792" s="79">
        <f>IF(RiskRegister[[#This Row],[Risk Status]]="Closed",RiskRegister[[#This Row],[Risk Close Date]],RiskRegister[[#This Row],[Risk Due Date]])</f>
        <v>0</v>
      </c>
      <c r="AI792" s="79">
        <f>IF(RiskRegister[[#This Row],[Risk-Change-Date]]=0,DATE(2030,1,1),RiskRegister[[#This Row],[Risk-Change-Date]])</f>
        <v>47484</v>
      </c>
      <c r="AJ792" s="22" t="str">
        <f>RiskRegister[[#This Row],[Inherent Impact Level]]&amp;"-"&amp;RiskRegister[[#This Row],[Inherent Likelihood Level]]</f>
        <v>-- Select Impact ----- Select Likelihood --</v>
      </c>
      <c r="AK792" s="22" t="str">
        <f>RiskRegister[[#This Row],[Residual Impact Level]]&amp;"-"&amp;RiskRegister[[#This Row],[Residual Likelihood Level]]</f>
        <v>-- Select Impact ----- Select Likelihood --</v>
      </c>
      <c r="AL792" s="22" t="str">
        <f t="shared" si="24"/>
        <v>Error</v>
      </c>
      <c r="AM792" s="22" t="str">
        <f>IF(RiskRegister[[#This Row],[Risk Status]]="Closed",RiskRegister[[#This Row],[Residual Impact Level]],RiskRegister[[#This Row],[Inherent Impact Level]])</f>
        <v>-- Select Impact --</v>
      </c>
      <c r="AN792" s="22" t="str">
        <f>IF(RiskRegister[[#This Row],[Risk Status]]="Closed",RiskRegister[[#This Row],[Residual Likelihood Level]],RiskRegister[[#This Row],[Inherent Likelihood Level]])</f>
        <v>-- Select Likelihood --</v>
      </c>
      <c r="AO792" s="22" t="str">
        <f>IF(RiskRegister[[#This Row],[Risk Status]]="Closed",RiskRegister[[#This Row],[Residual-I-L-Combo]],RiskRegister[[#This Row],[Inherent-I-L-Combo]])</f>
        <v>-- Select Impact ----- Select Likelihood --</v>
      </c>
      <c r="AP792" s="22" t="str">
        <f t="shared" si="25"/>
        <v>-- Error --</v>
      </c>
    </row>
    <row r="793" spans="1:42" s="18" customFormat="1" ht="64" x14ac:dyDescent="0.2">
      <c r="A793" s="18">
        <v>790</v>
      </c>
      <c r="G793" s="18" t="s">
        <v>87</v>
      </c>
      <c r="I793" s="18" t="s">
        <v>85</v>
      </c>
      <c r="L793" s="18" t="s">
        <v>112</v>
      </c>
      <c r="M793" s="19" t="str">
        <f>VLOOKUP(RiskRegister[[#This Row],[Inherent Impact Level]],'Rating factors'!$F$4:$G$9,2,FALSE)</f>
        <v>--- Error ---</v>
      </c>
      <c r="N793" s="18" t="s">
        <v>89</v>
      </c>
      <c r="O793" s="19" t="str">
        <f>VLOOKUP(RiskRegister[[#This Row],[Inherent Likelihood Level]],'Rating factors'!$F$16:$G$21,2,FALSE)</f>
        <v>--- Error ---</v>
      </c>
      <c r="P793" s="19" t="str">
        <f>IFERROR(VLOOKUP(RiskRegister[[#This Row],[Inherent Risk Rating]],'Rating factors'!$F$30:$G$44,2,FALSE),"-- Error --")</f>
        <v>-- Error --</v>
      </c>
      <c r="Q793" s="19" t="str">
        <f>IFERROR(RiskRegister[[#This Row],[Inherent Impact Rating]]*RiskRegister[[#This Row],[Inherent Likelihood Rating]],"-- Error --")</f>
        <v>-- Error --</v>
      </c>
      <c r="R793" s="18" t="s">
        <v>111</v>
      </c>
      <c r="T793" s="18" t="s">
        <v>112</v>
      </c>
      <c r="U793" s="19" t="str">
        <f>VLOOKUP(RiskRegister[[#This Row],[Residual Impact Level]],'Rating factors'!$F$4:$G$9,2,FALSE)</f>
        <v>--- Error ---</v>
      </c>
      <c r="V793" s="18" t="s">
        <v>89</v>
      </c>
      <c r="W793" s="19" t="str">
        <f>VLOOKUP(RiskRegister[[#This Row],[Residual Likelihood Level]],'Rating factors'!$F$16:$G$21,2,FALSE)</f>
        <v>--- Error ---</v>
      </c>
      <c r="X793" s="19" t="str">
        <f>IFERROR(VLOOKUP(RiskRegister[[#This Row],[Residual Risk Rating]],'Rating factors'!$F$30:$G$44,2,FALSE),"-- Error --")</f>
        <v>-- Error --</v>
      </c>
      <c r="Y793" s="19" t="str">
        <f>IFERROR(RiskRegister[[#This Row],[Residual Impact Rating]]*RiskRegister[[#This Row],[Residual Likelihood Rating]],"-- Error --")</f>
        <v>-- Error --</v>
      </c>
      <c r="Z793" s="18" t="s">
        <v>113</v>
      </c>
      <c r="AB793" s="61"/>
      <c r="AD793" s="22" t="str">
        <f ca="1">IF(ISBLANK(RiskRegister[[#This Row],[Risk Due Date]]), "Missing Risk Due Date", IF(RiskRegister[[#This Row],[Risk Due Date]] &lt; TODAY(), "Overdue", "Not Overdue"))</f>
        <v>Missing Risk Due Date</v>
      </c>
      <c r="AF793" s="22" t="str">
        <f>IF(ISBLANK(RiskRegister[[#This Row],[Risk Due Date]]), "Missing Risk Due Date", TEXT(RiskRegister[[#This Row],[Risk Due Date]], "YYYY-MM"))</f>
        <v>Missing Risk Due Date</v>
      </c>
      <c r="AG793" s="22" t="str">
        <f>IF(RiskRegister[[#This Row],[Created Date]]="","Created Date missing",(TEXT(RiskRegister[[#This Row],[Created Date]],"mmm") &amp; "-" &amp; YEAR(RiskRegister[[#This Row],[Created Date]])))</f>
        <v>Created Date missing</v>
      </c>
      <c r="AH793" s="79">
        <f>IF(RiskRegister[[#This Row],[Risk Status]]="Closed",RiskRegister[[#This Row],[Risk Close Date]],RiskRegister[[#This Row],[Risk Due Date]])</f>
        <v>0</v>
      </c>
      <c r="AI793" s="79">
        <f>IF(RiskRegister[[#This Row],[Risk-Change-Date]]=0,DATE(2030,1,1),RiskRegister[[#This Row],[Risk-Change-Date]])</f>
        <v>47484</v>
      </c>
      <c r="AJ793" s="22" t="str">
        <f>RiskRegister[[#This Row],[Inherent Impact Level]]&amp;"-"&amp;RiskRegister[[#This Row],[Inherent Likelihood Level]]</f>
        <v>-- Select Impact ----- Select Likelihood --</v>
      </c>
      <c r="AK793" s="22" t="str">
        <f>RiskRegister[[#This Row],[Residual Impact Level]]&amp;"-"&amp;RiskRegister[[#This Row],[Residual Likelihood Level]]</f>
        <v>-- Select Impact ----- Select Likelihood --</v>
      </c>
      <c r="AL793" s="22" t="str">
        <f t="shared" si="24"/>
        <v>Error</v>
      </c>
      <c r="AM793" s="22" t="str">
        <f>IF(RiskRegister[[#This Row],[Risk Status]]="Closed",RiskRegister[[#This Row],[Residual Impact Level]],RiskRegister[[#This Row],[Inherent Impact Level]])</f>
        <v>-- Select Impact --</v>
      </c>
      <c r="AN793" s="22" t="str">
        <f>IF(RiskRegister[[#This Row],[Risk Status]]="Closed",RiskRegister[[#This Row],[Residual Likelihood Level]],RiskRegister[[#This Row],[Inherent Likelihood Level]])</f>
        <v>-- Select Likelihood --</v>
      </c>
      <c r="AO793" s="22" t="str">
        <f>IF(RiskRegister[[#This Row],[Risk Status]]="Closed",RiskRegister[[#This Row],[Residual-I-L-Combo]],RiskRegister[[#This Row],[Inherent-I-L-Combo]])</f>
        <v>-- Select Impact ----- Select Likelihood --</v>
      </c>
      <c r="AP793" s="22" t="str">
        <f t="shared" si="25"/>
        <v>-- Error --</v>
      </c>
    </row>
    <row r="794" spans="1:42" s="18" customFormat="1" ht="64" x14ac:dyDescent="0.2">
      <c r="A794" s="18">
        <v>791</v>
      </c>
      <c r="G794" s="18" t="s">
        <v>87</v>
      </c>
      <c r="I794" s="18" t="s">
        <v>85</v>
      </c>
      <c r="L794" s="18" t="s">
        <v>112</v>
      </c>
      <c r="M794" s="19" t="str">
        <f>VLOOKUP(RiskRegister[[#This Row],[Inherent Impact Level]],'Rating factors'!$F$4:$G$9,2,FALSE)</f>
        <v>--- Error ---</v>
      </c>
      <c r="N794" s="18" t="s">
        <v>89</v>
      </c>
      <c r="O794" s="19" t="str">
        <f>VLOOKUP(RiskRegister[[#This Row],[Inherent Likelihood Level]],'Rating factors'!$F$16:$G$21,2,FALSE)</f>
        <v>--- Error ---</v>
      </c>
      <c r="P794" s="19" t="str">
        <f>IFERROR(VLOOKUP(RiskRegister[[#This Row],[Inherent Risk Rating]],'Rating factors'!$F$30:$G$44,2,FALSE),"-- Error --")</f>
        <v>-- Error --</v>
      </c>
      <c r="Q794" s="19" t="str">
        <f>IFERROR(RiskRegister[[#This Row],[Inherent Impact Rating]]*RiskRegister[[#This Row],[Inherent Likelihood Rating]],"-- Error --")</f>
        <v>-- Error --</v>
      </c>
      <c r="R794" s="18" t="s">
        <v>111</v>
      </c>
      <c r="T794" s="18" t="s">
        <v>112</v>
      </c>
      <c r="U794" s="19" t="str">
        <f>VLOOKUP(RiskRegister[[#This Row],[Residual Impact Level]],'Rating factors'!$F$4:$G$9,2,FALSE)</f>
        <v>--- Error ---</v>
      </c>
      <c r="V794" s="18" t="s">
        <v>89</v>
      </c>
      <c r="W794" s="19" t="str">
        <f>VLOOKUP(RiskRegister[[#This Row],[Residual Likelihood Level]],'Rating factors'!$F$16:$G$21,2,FALSE)</f>
        <v>--- Error ---</v>
      </c>
      <c r="X794" s="19" t="str">
        <f>IFERROR(VLOOKUP(RiskRegister[[#This Row],[Residual Risk Rating]],'Rating factors'!$F$30:$G$44,2,FALSE),"-- Error --")</f>
        <v>-- Error --</v>
      </c>
      <c r="Y794" s="19" t="str">
        <f>IFERROR(RiskRegister[[#This Row],[Residual Impact Rating]]*RiskRegister[[#This Row],[Residual Likelihood Rating]],"-- Error --")</f>
        <v>-- Error --</v>
      </c>
      <c r="Z794" s="18" t="s">
        <v>113</v>
      </c>
      <c r="AB794" s="61"/>
      <c r="AD794" s="22" t="str">
        <f ca="1">IF(ISBLANK(RiskRegister[[#This Row],[Risk Due Date]]), "Missing Risk Due Date", IF(RiskRegister[[#This Row],[Risk Due Date]] &lt; TODAY(), "Overdue", "Not Overdue"))</f>
        <v>Missing Risk Due Date</v>
      </c>
      <c r="AF794" s="22" t="str">
        <f>IF(ISBLANK(RiskRegister[[#This Row],[Risk Due Date]]), "Missing Risk Due Date", TEXT(RiskRegister[[#This Row],[Risk Due Date]], "YYYY-MM"))</f>
        <v>Missing Risk Due Date</v>
      </c>
      <c r="AG794" s="22" t="str">
        <f>IF(RiskRegister[[#This Row],[Created Date]]="","Created Date missing",(TEXT(RiskRegister[[#This Row],[Created Date]],"mmm") &amp; "-" &amp; YEAR(RiskRegister[[#This Row],[Created Date]])))</f>
        <v>Created Date missing</v>
      </c>
      <c r="AH794" s="79">
        <f>IF(RiskRegister[[#This Row],[Risk Status]]="Closed",RiskRegister[[#This Row],[Risk Close Date]],RiskRegister[[#This Row],[Risk Due Date]])</f>
        <v>0</v>
      </c>
      <c r="AI794" s="79">
        <f>IF(RiskRegister[[#This Row],[Risk-Change-Date]]=0,DATE(2030,1,1),RiskRegister[[#This Row],[Risk-Change-Date]])</f>
        <v>47484</v>
      </c>
      <c r="AJ794" s="22" t="str">
        <f>RiskRegister[[#This Row],[Inherent Impact Level]]&amp;"-"&amp;RiskRegister[[#This Row],[Inherent Likelihood Level]]</f>
        <v>-- Select Impact ----- Select Likelihood --</v>
      </c>
      <c r="AK794" s="22" t="str">
        <f>RiskRegister[[#This Row],[Residual Impact Level]]&amp;"-"&amp;RiskRegister[[#This Row],[Residual Likelihood Level]]</f>
        <v>-- Select Impact ----- Select Likelihood --</v>
      </c>
      <c r="AL794" s="22" t="str">
        <f t="shared" si="24"/>
        <v>Error</v>
      </c>
      <c r="AM794" s="22" t="str">
        <f>IF(RiskRegister[[#This Row],[Risk Status]]="Closed",RiskRegister[[#This Row],[Residual Impact Level]],RiskRegister[[#This Row],[Inherent Impact Level]])</f>
        <v>-- Select Impact --</v>
      </c>
      <c r="AN794" s="22" t="str">
        <f>IF(RiskRegister[[#This Row],[Risk Status]]="Closed",RiskRegister[[#This Row],[Residual Likelihood Level]],RiskRegister[[#This Row],[Inherent Likelihood Level]])</f>
        <v>-- Select Likelihood --</v>
      </c>
      <c r="AO794" s="22" t="str">
        <f>IF(RiskRegister[[#This Row],[Risk Status]]="Closed",RiskRegister[[#This Row],[Residual-I-L-Combo]],RiskRegister[[#This Row],[Inherent-I-L-Combo]])</f>
        <v>-- Select Impact ----- Select Likelihood --</v>
      </c>
      <c r="AP794" s="22" t="str">
        <f t="shared" si="25"/>
        <v>-- Error --</v>
      </c>
    </row>
    <row r="795" spans="1:42" s="18" customFormat="1" ht="64" x14ac:dyDescent="0.2">
      <c r="A795" s="18">
        <v>792</v>
      </c>
      <c r="G795" s="18" t="s">
        <v>87</v>
      </c>
      <c r="I795" s="18" t="s">
        <v>85</v>
      </c>
      <c r="L795" s="18" t="s">
        <v>112</v>
      </c>
      <c r="M795" s="19" t="str">
        <f>VLOOKUP(RiskRegister[[#This Row],[Inherent Impact Level]],'Rating factors'!$F$4:$G$9,2,FALSE)</f>
        <v>--- Error ---</v>
      </c>
      <c r="N795" s="18" t="s">
        <v>89</v>
      </c>
      <c r="O795" s="19" t="str">
        <f>VLOOKUP(RiskRegister[[#This Row],[Inherent Likelihood Level]],'Rating factors'!$F$16:$G$21,2,FALSE)</f>
        <v>--- Error ---</v>
      </c>
      <c r="P795" s="19" t="str">
        <f>IFERROR(VLOOKUP(RiskRegister[[#This Row],[Inherent Risk Rating]],'Rating factors'!$F$30:$G$44,2,FALSE),"-- Error --")</f>
        <v>-- Error --</v>
      </c>
      <c r="Q795" s="19" t="str">
        <f>IFERROR(RiskRegister[[#This Row],[Inherent Impact Rating]]*RiskRegister[[#This Row],[Inherent Likelihood Rating]],"-- Error --")</f>
        <v>-- Error --</v>
      </c>
      <c r="R795" s="18" t="s">
        <v>111</v>
      </c>
      <c r="T795" s="18" t="s">
        <v>112</v>
      </c>
      <c r="U795" s="19" t="str">
        <f>VLOOKUP(RiskRegister[[#This Row],[Residual Impact Level]],'Rating factors'!$F$4:$G$9,2,FALSE)</f>
        <v>--- Error ---</v>
      </c>
      <c r="V795" s="18" t="s">
        <v>89</v>
      </c>
      <c r="W795" s="19" t="str">
        <f>VLOOKUP(RiskRegister[[#This Row],[Residual Likelihood Level]],'Rating factors'!$F$16:$G$21,2,FALSE)</f>
        <v>--- Error ---</v>
      </c>
      <c r="X795" s="19" t="str">
        <f>IFERROR(VLOOKUP(RiskRegister[[#This Row],[Residual Risk Rating]],'Rating factors'!$F$30:$G$44,2,FALSE),"-- Error --")</f>
        <v>-- Error --</v>
      </c>
      <c r="Y795" s="19" t="str">
        <f>IFERROR(RiskRegister[[#This Row],[Residual Impact Rating]]*RiskRegister[[#This Row],[Residual Likelihood Rating]],"-- Error --")</f>
        <v>-- Error --</v>
      </c>
      <c r="Z795" s="18" t="s">
        <v>113</v>
      </c>
      <c r="AB795" s="61"/>
      <c r="AD795" s="22" t="str">
        <f ca="1">IF(ISBLANK(RiskRegister[[#This Row],[Risk Due Date]]), "Missing Risk Due Date", IF(RiskRegister[[#This Row],[Risk Due Date]] &lt; TODAY(), "Overdue", "Not Overdue"))</f>
        <v>Missing Risk Due Date</v>
      </c>
      <c r="AF795" s="22" t="str">
        <f>IF(ISBLANK(RiskRegister[[#This Row],[Risk Due Date]]), "Missing Risk Due Date", TEXT(RiskRegister[[#This Row],[Risk Due Date]], "YYYY-MM"))</f>
        <v>Missing Risk Due Date</v>
      </c>
      <c r="AG795" s="22" t="str">
        <f>IF(RiskRegister[[#This Row],[Created Date]]="","Created Date missing",(TEXT(RiskRegister[[#This Row],[Created Date]],"mmm") &amp; "-" &amp; YEAR(RiskRegister[[#This Row],[Created Date]])))</f>
        <v>Created Date missing</v>
      </c>
      <c r="AH795" s="79">
        <f>IF(RiskRegister[[#This Row],[Risk Status]]="Closed",RiskRegister[[#This Row],[Risk Close Date]],RiskRegister[[#This Row],[Risk Due Date]])</f>
        <v>0</v>
      </c>
      <c r="AI795" s="79">
        <f>IF(RiskRegister[[#This Row],[Risk-Change-Date]]=0,DATE(2030,1,1),RiskRegister[[#This Row],[Risk-Change-Date]])</f>
        <v>47484</v>
      </c>
      <c r="AJ795" s="22" t="str">
        <f>RiskRegister[[#This Row],[Inherent Impact Level]]&amp;"-"&amp;RiskRegister[[#This Row],[Inherent Likelihood Level]]</f>
        <v>-- Select Impact ----- Select Likelihood --</v>
      </c>
      <c r="AK795" s="22" t="str">
        <f>RiskRegister[[#This Row],[Residual Impact Level]]&amp;"-"&amp;RiskRegister[[#This Row],[Residual Likelihood Level]]</f>
        <v>-- Select Impact ----- Select Likelihood --</v>
      </c>
      <c r="AL795" s="22" t="str">
        <f t="shared" si="24"/>
        <v>Error</v>
      </c>
      <c r="AM795" s="22" t="str">
        <f>IF(RiskRegister[[#This Row],[Risk Status]]="Closed",RiskRegister[[#This Row],[Residual Impact Level]],RiskRegister[[#This Row],[Inherent Impact Level]])</f>
        <v>-- Select Impact --</v>
      </c>
      <c r="AN795" s="22" t="str">
        <f>IF(RiskRegister[[#This Row],[Risk Status]]="Closed",RiskRegister[[#This Row],[Residual Likelihood Level]],RiskRegister[[#This Row],[Inherent Likelihood Level]])</f>
        <v>-- Select Likelihood --</v>
      </c>
      <c r="AO795" s="22" t="str">
        <f>IF(RiskRegister[[#This Row],[Risk Status]]="Closed",RiskRegister[[#This Row],[Residual-I-L-Combo]],RiskRegister[[#This Row],[Inherent-I-L-Combo]])</f>
        <v>-- Select Impact ----- Select Likelihood --</v>
      </c>
      <c r="AP795" s="22" t="str">
        <f t="shared" si="25"/>
        <v>-- Error --</v>
      </c>
    </row>
    <row r="796" spans="1:42" s="18" customFormat="1" ht="64" x14ac:dyDescent="0.2">
      <c r="A796" s="18">
        <v>793</v>
      </c>
      <c r="G796" s="18" t="s">
        <v>87</v>
      </c>
      <c r="I796" s="18" t="s">
        <v>85</v>
      </c>
      <c r="L796" s="18" t="s">
        <v>112</v>
      </c>
      <c r="M796" s="19" t="str">
        <f>VLOOKUP(RiskRegister[[#This Row],[Inherent Impact Level]],'Rating factors'!$F$4:$G$9,2,FALSE)</f>
        <v>--- Error ---</v>
      </c>
      <c r="N796" s="18" t="s">
        <v>89</v>
      </c>
      <c r="O796" s="19" t="str">
        <f>VLOOKUP(RiskRegister[[#This Row],[Inherent Likelihood Level]],'Rating factors'!$F$16:$G$21,2,FALSE)</f>
        <v>--- Error ---</v>
      </c>
      <c r="P796" s="19" t="str">
        <f>IFERROR(VLOOKUP(RiskRegister[[#This Row],[Inherent Risk Rating]],'Rating factors'!$F$30:$G$44,2,FALSE),"-- Error --")</f>
        <v>-- Error --</v>
      </c>
      <c r="Q796" s="19" t="str">
        <f>IFERROR(RiskRegister[[#This Row],[Inherent Impact Rating]]*RiskRegister[[#This Row],[Inherent Likelihood Rating]],"-- Error --")</f>
        <v>-- Error --</v>
      </c>
      <c r="R796" s="18" t="s">
        <v>111</v>
      </c>
      <c r="T796" s="18" t="s">
        <v>112</v>
      </c>
      <c r="U796" s="19" t="str">
        <f>VLOOKUP(RiskRegister[[#This Row],[Residual Impact Level]],'Rating factors'!$F$4:$G$9,2,FALSE)</f>
        <v>--- Error ---</v>
      </c>
      <c r="V796" s="18" t="s">
        <v>89</v>
      </c>
      <c r="W796" s="19" t="str">
        <f>VLOOKUP(RiskRegister[[#This Row],[Residual Likelihood Level]],'Rating factors'!$F$16:$G$21,2,FALSE)</f>
        <v>--- Error ---</v>
      </c>
      <c r="X796" s="19" t="str">
        <f>IFERROR(VLOOKUP(RiskRegister[[#This Row],[Residual Risk Rating]],'Rating factors'!$F$30:$G$44,2,FALSE),"-- Error --")</f>
        <v>-- Error --</v>
      </c>
      <c r="Y796" s="19" t="str">
        <f>IFERROR(RiskRegister[[#This Row],[Residual Impact Rating]]*RiskRegister[[#This Row],[Residual Likelihood Rating]],"-- Error --")</f>
        <v>-- Error --</v>
      </c>
      <c r="Z796" s="18" t="s">
        <v>113</v>
      </c>
      <c r="AB796" s="61"/>
      <c r="AD796" s="22" t="str">
        <f ca="1">IF(ISBLANK(RiskRegister[[#This Row],[Risk Due Date]]), "Missing Risk Due Date", IF(RiskRegister[[#This Row],[Risk Due Date]] &lt; TODAY(), "Overdue", "Not Overdue"))</f>
        <v>Missing Risk Due Date</v>
      </c>
      <c r="AF796" s="22" t="str">
        <f>IF(ISBLANK(RiskRegister[[#This Row],[Risk Due Date]]), "Missing Risk Due Date", TEXT(RiskRegister[[#This Row],[Risk Due Date]], "YYYY-MM"))</f>
        <v>Missing Risk Due Date</v>
      </c>
      <c r="AG796" s="22" t="str">
        <f>IF(RiskRegister[[#This Row],[Created Date]]="","Created Date missing",(TEXT(RiskRegister[[#This Row],[Created Date]],"mmm") &amp; "-" &amp; YEAR(RiskRegister[[#This Row],[Created Date]])))</f>
        <v>Created Date missing</v>
      </c>
      <c r="AH796" s="79">
        <f>IF(RiskRegister[[#This Row],[Risk Status]]="Closed",RiskRegister[[#This Row],[Risk Close Date]],RiskRegister[[#This Row],[Risk Due Date]])</f>
        <v>0</v>
      </c>
      <c r="AI796" s="79">
        <f>IF(RiskRegister[[#This Row],[Risk-Change-Date]]=0,DATE(2030,1,1),RiskRegister[[#This Row],[Risk-Change-Date]])</f>
        <v>47484</v>
      </c>
      <c r="AJ796" s="22" t="str">
        <f>RiskRegister[[#This Row],[Inherent Impact Level]]&amp;"-"&amp;RiskRegister[[#This Row],[Inherent Likelihood Level]]</f>
        <v>-- Select Impact ----- Select Likelihood --</v>
      </c>
      <c r="AK796" s="22" t="str">
        <f>RiskRegister[[#This Row],[Residual Impact Level]]&amp;"-"&amp;RiskRegister[[#This Row],[Residual Likelihood Level]]</f>
        <v>-- Select Impact ----- Select Likelihood --</v>
      </c>
      <c r="AL796" s="22" t="str">
        <f t="shared" si="24"/>
        <v>Error</v>
      </c>
      <c r="AM796" s="22" t="str">
        <f>IF(RiskRegister[[#This Row],[Risk Status]]="Closed",RiskRegister[[#This Row],[Residual Impact Level]],RiskRegister[[#This Row],[Inherent Impact Level]])</f>
        <v>-- Select Impact --</v>
      </c>
      <c r="AN796" s="22" t="str">
        <f>IF(RiskRegister[[#This Row],[Risk Status]]="Closed",RiskRegister[[#This Row],[Residual Likelihood Level]],RiskRegister[[#This Row],[Inherent Likelihood Level]])</f>
        <v>-- Select Likelihood --</v>
      </c>
      <c r="AO796" s="22" t="str">
        <f>IF(RiskRegister[[#This Row],[Risk Status]]="Closed",RiskRegister[[#This Row],[Residual-I-L-Combo]],RiskRegister[[#This Row],[Inherent-I-L-Combo]])</f>
        <v>-- Select Impact ----- Select Likelihood --</v>
      </c>
      <c r="AP796" s="22" t="str">
        <f t="shared" si="25"/>
        <v>-- Error --</v>
      </c>
    </row>
    <row r="797" spans="1:42" s="18" customFormat="1" ht="64" x14ac:dyDescent="0.2">
      <c r="A797" s="18">
        <v>794</v>
      </c>
      <c r="G797" s="18" t="s">
        <v>87</v>
      </c>
      <c r="I797" s="18" t="s">
        <v>85</v>
      </c>
      <c r="L797" s="18" t="s">
        <v>112</v>
      </c>
      <c r="M797" s="19" t="str">
        <f>VLOOKUP(RiskRegister[[#This Row],[Inherent Impact Level]],'Rating factors'!$F$4:$G$9,2,FALSE)</f>
        <v>--- Error ---</v>
      </c>
      <c r="N797" s="18" t="s">
        <v>89</v>
      </c>
      <c r="O797" s="19" t="str">
        <f>VLOOKUP(RiskRegister[[#This Row],[Inherent Likelihood Level]],'Rating factors'!$F$16:$G$21,2,FALSE)</f>
        <v>--- Error ---</v>
      </c>
      <c r="P797" s="19" t="str">
        <f>IFERROR(VLOOKUP(RiskRegister[[#This Row],[Inherent Risk Rating]],'Rating factors'!$F$30:$G$44,2,FALSE),"-- Error --")</f>
        <v>-- Error --</v>
      </c>
      <c r="Q797" s="19" t="str">
        <f>IFERROR(RiskRegister[[#This Row],[Inherent Impact Rating]]*RiskRegister[[#This Row],[Inherent Likelihood Rating]],"-- Error --")</f>
        <v>-- Error --</v>
      </c>
      <c r="R797" s="18" t="s">
        <v>111</v>
      </c>
      <c r="T797" s="18" t="s">
        <v>112</v>
      </c>
      <c r="U797" s="19" t="str">
        <f>VLOOKUP(RiskRegister[[#This Row],[Residual Impact Level]],'Rating factors'!$F$4:$G$9,2,FALSE)</f>
        <v>--- Error ---</v>
      </c>
      <c r="V797" s="18" t="s">
        <v>89</v>
      </c>
      <c r="W797" s="19" t="str">
        <f>VLOOKUP(RiskRegister[[#This Row],[Residual Likelihood Level]],'Rating factors'!$F$16:$G$21,2,FALSE)</f>
        <v>--- Error ---</v>
      </c>
      <c r="X797" s="19" t="str">
        <f>IFERROR(VLOOKUP(RiskRegister[[#This Row],[Residual Risk Rating]],'Rating factors'!$F$30:$G$44,2,FALSE),"-- Error --")</f>
        <v>-- Error --</v>
      </c>
      <c r="Y797" s="19" t="str">
        <f>IFERROR(RiskRegister[[#This Row],[Residual Impact Rating]]*RiskRegister[[#This Row],[Residual Likelihood Rating]],"-- Error --")</f>
        <v>-- Error --</v>
      </c>
      <c r="Z797" s="18" t="s">
        <v>113</v>
      </c>
      <c r="AB797" s="61"/>
      <c r="AD797" s="22" t="str">
        <f ca="1">IF(ISBLANK(RiskRegister[[#This Row],[Risk Due Date]]), "Missing Risk Due Date", IF(RiskRegister[[#This Row],[Risk Due Date]] &lt; TODAY(), "Overdue", "Not Overdue"))</f>
        <v>Missing Risk Due Date</v>
      </c>
      <c r="AF797" s="22" t="str">
        <f>IF(ISBLANK(RiskRegister[[#This Row],[Risk Due Date]]), "Missing Risk Due Date", TEXT(RiskRegister[[#This Row],[Risk Due Date]], "YYYY-MM"))</f>
        <v>Missing Risk Due Date</v>
      </c>
      <c r="AG797" s="22" t="str">
        <f>IF(RiskRegister[[#This Row],[Created Date]]="","Created Date missing",(TEXT(RiskRegister[[#This Row],[Created Date]],"mmm") &amp; "-" &amp; YEAR(RiskRegister[[#This Row],[Created Date]])))</f>
        <v>Created Date missing</v>
      </c>
      <c r="AH797" s="79">
        <f>IF(RiskRegister[[#This Row],[Risk Status]]="Closed",RiskRegister[[#This Row],[Risk Close Date]],RiskRegister[[#This Row],[Risk Due Date]])</f>
        <v>0</v>
      </c>
      <c r="AI797" s="79">
        <f>IF(RiskRegister[[#This Row],[Risk-Change-Date]]=0,DATE(2030,1,1),RiskRegister[[#This Row],[Risk-Change-Date]])</f>
        <v>47484</v>
      </c>
      <c r="AJ797" s="22" t="str">
        <f>RiskRegister[[#This Row],[Inherent Impact Level]]&amp;"-"&amp;RiskRegister[[#This Row],[Inherent Likelihood Level]]</f>
        <v>-- Select Impact ----- Select Likelihood --</v>
      </c>
      <c r="AK797" s="22" t="str">
        <f>RiskRegister[[#This Row],[Residual Impact Level]]&amp;"-"&amp;RiskRegister[[#This Row],[Residual Likelihood Level]]</f>
        <v>-- Select Impact ----- Select Likelihood --</v>
      </c>
      <c r="AL797" s="22" t="str">
        <f t="shared" si="24"/>
        <v>Error</v>
      </c>
      <c r="AM797" s="22" t="str">
        <f>IF(RiskRegister[[#This Row],[Risk Status]]="Closed",RiskRegister[[#This Row],[Residual Impact Level]],RiskRegister[[#This Row],[Inherent Impact Level]])</f>
        <v>-- Select Impact --</v>
      </c>
      <c r="AN797" s="22" t="str">
        <f>IF(RiskRegister[[#This Row],[Risk Status]]="Closed",RiskRegister[[#This Row],[Residual Likelihood Level]],RiskRegister[[#This Row],[Inherent Likelihood Level]])</f>
        <v>-- Select Likelihood --</v>
      </c>
      <c r="AO797" s="22" t="str">
        <f>IF(RiskRegister[[#This Row],[Risk Status]]="Closed",RiskRegister[[#This Row],[Residual-I-L-Combo]],RiskRegister[[#This Row],[Inherent-I-L-Combo]])</f>
        <v>-- Select Impact ----- Select Likelihood --</v>
      </c>
      <c r="AP797" s="22" t="str">
        <f t="shared" si="25"/>
        <v>-- Error --</v>
      </c>
    </row>
    <row r="798" spans="1:42" s="18" customFormat="1" ht="64" x14ac:dyDescent="0.2">
      <c r="A798" s="18">
        <v>795</v>
      </c>
      <c r="G798" s="18" t="s">
        <v>87</v>
      </c>
      <c r="I798" s="18" t="s">
        <v>85</v>
      </c>
      <c r="L798" s="18" t="s">
        <v>112</v>
      </c>
      <c r="M798" s="19" t="str">
        <f>VLOOKUP(RiskRegister[[#This Row],[Inherent Impact Level]],'Rating factors'!$F$4:$G$9,2,FALSE)</f>
        <v>--- Error ---</v>
      </c>
      <c r="N798" s="18" t="s">
        <v>89</v>
      </c>
      <c r="O798" s="19" t="str">
        <f>VLOOKUP(RiskRegister[[#This Row],[Inherent Likelihood Level]],'Rating factors'!$F$16:$G$21,2,FALSE)</f>
        <v>--- Error ---</v>
      </c>
      <c r="P798" s="19" t="str">
        <f>IFERROR(VLOOKUP(RiskRegister[[#This Row],[Inherent Risk Rating]],'Rating factors'!$F$30:$G$44,2,FALSE),"-- Error --")</f>
        <v>-- Error --</v>
      </c>
      <c r="Q798" s="19" t="str">
        <f>IFERROR(RiskRegister[[#This Row],[Inherent Impact Rating]]*RiskRegister[[#This Row],[Inherent Likelihood Rating]],"-- Error --")</f>
        <v>-- Error --</v>
      </c>
      <c r="R798" s="18" t="s">
        <v>111</v>
      </c>
      <c r="T798" s="18" t="s">
        <v>112</v>
      </c>
      <c r="U798" s="19" t="str">
        <f>VLOOKUP(RiskRegister[[#This Row],[Residual Impact Level]],'Rating factors'!$F$4:$G$9,2,FALSE)</f>
        <v>--- Error ---</v>
      </c>
      <c r="V798" s="18" t="s">
        <v>89</v>
      </c>
      <c r="W798" s="19" t="str">
        <f>VLOOKUP(RiskRegister[[#This Row],[Residual Likelihood Level]],'Rating factors'!$F$16:$G$21,2,FALSE)</f>
        <v>--- Error ---</v>
      </c>
      <c r="X798" s="19" t="str">
        <f>IFERROR(VLOOKUP(RiskRegister[[#This Row],[Residual Risk Rating]],'Rating factors'!$F$30:$G$44,2,FALSE),"-- Error --")</f>
        <v>-- Error --</v>
      </c>
      <c r="Y798" s="19" t="str">
        <f>IFERROR(RiskRegister[[#This Row],[Residual Impact Rating]]*RiskRegister[[#This Row],[Residual Likelihood Rating]],"-- Error --")</f>
        <v>-- Error --</v>
      </c>
      <c r="Z798" s="18" t="s">
        <v>113</v>
      </c>
      <c r="AB798" s="61"/>
      <c r="AD798" s="22" t="str">
        <f ca="1">IF(ISBLANK(RiskRegister[[#This Row],[Risk Due Date]]), "Missing Risk Due Date", IF(RiskRegister[[#This Row],[Risk Due Date]] &lt; TODAY(), "Overdue", "Not Overdue"))</f>
        <v>Missing Risk Due Date</v>
      </c>
      <c r="AF798" s="22" t="str">
        <f>IF(ISBLANK(RiskRegister[[#This Row],[Risk Due Date]]), "Missing Risk Due Date", TEXT(RiskRegister[[#This Row],[Risk Due Date]], "YYYY-MM"))</f>
        <v>Missing Risk Due Date</v>
      </c>
      <c r="AG798" s="22" t="str">
        <f>IF(RiskRegister[[#This Row],[Created Date]]="","Created Date missing",(TEXT(RiskRegister[[#This Row],[Created Date]],"mmm") &amp; "-" &amp; YEAR(RiskRegister[[#This Row],[Created Date]])))</f>
        <v>Created Date missing</v>
      </c>
      <c r="AH798" s="79">
        <f>IF(RiskRegister[[#This Row],[Risk Status]]="Closed",RiskRegister[[#This Row],[Risk Close Date]],RiskRegister[[#This Row],[Risk Due Date]])</f>
        <v>0</v>
      </c>
      <c r="AI798" s="79">
        <f>IF(RiskRegister[[#This Row],[Risk-Change-Date]]=0,DATE(2030,1,1),RiskRegister[[#This Row],[Risk-Change-Date]])</f>
        <v>47484</v>
      </c>
      <c r="AJ798" s="22" t="str">
        <f>RiskRegister[[#This Row],[Inherent Impact Level]]&amp;"-"&amp;RiskRegister[[#This Row],[Inherent Likelihood Level]]</f>
        <v>-- Select Impact ----- Select Likelihood --</v>
      </c>
      <c r="AK798" s="22" t="str">
        <f>RiskRegister[[#This Row],[Residual Impact Level]]&amp;"-"&amp;RiskRegister[[#This Row],[Residual Likelihood Level]]</f>
        <v>-- Select Impact ----- Select Likelihood --</v>
      </c>
      <c r="AL798" s="22" t="str">
        <f t="shared" si="24"/>
        <v>Error</v>
      </c>
      <c r="AM798" s="22" t="str">
        <f>IF(RiskRegister[[#This Row],[Risk Status]]="Closed",RiskRegister[[#This Row],[Residual Impact Level]],RiskRegister[[#This Row],[Inherent Impact Level]])</f>
        <v>-- Select Impact --</v>
      </c>
      <c r="AN798" s="22" t="str">
        <f>IF(RiskRegister[[#This Row],[Risk Status]]="Closed",RiskRegister[[#This Row],[Residual Likelihood Level]],RiskRegister[[#This Row],[Inherent Likelihood Level]])</f>
        <v>-- Select Likelihood --</v>
      </c>
      <c r="AO798" s="22" t="str">
        <f>IF(RiskRegister[[#This Row],[Risk Status]]="Closed",RiskRegister[[#This Row],[Residual-I-L-Combo]],RiskRegister[[#This Row],[Inherent-I-L-Combo]])</f>
        <v>-- Select Impact ----- Select Likelihood --</v>
      </c>
      <c r="AP798" s="22" t="str">
        <f t="shared" si="25"/>
        <v>-- Error --</v>
      </c>
    </row>
    <row r="799" spans="1:42" s="18" customFormat="1" ht="64" x14ac:dyDescent="0.2">
      <c r="A799" s="18">
        <v>796</v>
      </c>
      <c r="G799" s="18" t="s">
        <v>87</v>
      </c>
      <c r="I799" s="18" t="s">
        <v>85</v>
      </c>
      <c r="L799" s="18" t="s">
        <v>112</v>
      </c>
      <c r="M799" s="19" t="str">
        <f>VLOOKUP(RiskRegister[[#This Row],[Inherent Impact Level]],'Rating factors'!$F$4:$G$9,2,FALSE)</f>
        <v>--- Error ---</v>
      </c>
      <c r="N799" s="18" t="s">
        <v>89</v>
      </c>
      <c r="O799" s="19" t="str">
        <f>VLOOKUP(RiskRegister[[#This Row],[Inherent Likelihood Level]],'Rating factors'!$F$16:$G$21,2,FALSE)</f>
        <v>--- Error ---</v>
      </c>
      <c r="P799" s="19" t="str">
        <f>IFERROR(VLOOKUP(RiskRegister[[#This Row],[Inherent Risk Rating]],'Rating factors'!$F$30:$G$44,2,FALSE),"-- Error --")</f>
        <v>-- Error --</v>
      </c>
      <c r="Q799" s="19" t="str">
        <f>IFERROR(RiskRegister[[#This Row],[Inherent Impact Rating]]*RiskRegister[[#This Row],[Inherent Likelihood Rating]],"-- Error --")</f>
        <v>-- Error --</v>
      </c>
      <c r="R799" s="18" t="s">
        <v>111</v>
      </c>
      <c r="T799" s="18" t="s">
        <v>112</v>
      </c>
      <c r="U799" s="19" t="str">
        <f>VLOOKUP(RiskRegister[[#This Row],[Residual Impact Level]],'Rating factors'!$F$4:$G$9,2,FALSE)</f>
        <v>--- Error ---</v>
      </c>
      <c r="V799" s="18" t="s">
        <v>89</v>
      </c>
      <c r="W799" s="19" t="str">
        <f>VLOOKUP(RiskRegister[[#This Row],[Residual Likelihood Level]],'Rating factors'!$F$16:$G$21,2,FALSE)</f>
        <v>--- Error ---</v>
      </c>
      <c r="X799" s="19" t="str">
        <f>IFERROR(VLOOKUP(RiskRegister[[#This Row],[Residual Risk Rating]],'Rating factors'!$F$30:$G$44,2,FALSE),"-- Error --")</f>
        <v>-- Error --</v>
      </c>
      <c r="Y799" s="19" t="str">
        <f>IFERROR(RiskRegister[[#This Row],[Residual Impact Rating]]*RiskRegister[[#This Row],[Residual Likelihood Rating]],"-- Error --")</f>
        <v>-- Error --</v>
      </c>
      <c r="Z799" s="18" t="s">
        <v>113</v>
      </c>
      <c r="AB799" s="61"/>
      <c r="AD799" s="22" t="str">
        <f ca="1">IF(ISBLANK(RiskRegister[[#This Row],[Risk Due Date]]), "Missing Risk Due Date", IF(RiskRegister[[#This Row],[Risk Due Date]] &lt; TODAY(), "Overdue", "Not Overdue"))</f>
        <v>Missing Risk Due Date</v>
      </c>
      <c r="AF799" s="22" t="str">
        <f>IF(ISBLANK(RiskRegister[[#This Row],[Risk Due Date]]), "Missing Risk Due Date", TEXT(RiskRegister[[#This Row],[Risk Due Date]], "YYYY-MM"))</f>
        <v>Missing Risk Due Date</v>
      </c>
      <c r="AG799" s="22" t="str">
        <f>IF(RiskRegister[[#This Row],[Created Date]]="","Created Date missing",(TEXT(RiskRegister[[#This Row],[Created Date]],"mmm") &amp; "-" &amp; YEAR(RiskRegister[[#This Row],[Created Date]])))</f>
        <v>Created Date missing</v>
      </c>
      <c r="AH799" s="79">
        <f>IF(RiskRegister[[#This Row],[Risk Status]]="Closed",RiskRegister[[#This Row],[Risk Close Date]],RiskRegister[[#This Row],[Risk Due Date]])</f>
        <v>0</v>
      </c>
      <c r="AI799" s="79">
        <f>IF(RiskRegister[[#This Row],[Risk-Change-Date]]=0,DATE(2030,1,1),RiskRegister[[#This Row],[Risk-Change-Date]])</f>
        <v>47484</v>
      </c>
      <c r="AJ799" s="22" t="str">
        <f>RiskRegister[[#This Row],[Inherent Impact Level]]&amp;"-"&amp;RiskRegister[[#This Row],[Inherent Likelihood Level]]</f>
        <v>-- Select Impact ----- Select Likelihood --</v>
      </c>
      <c r="AK799" s="22" t="str">
        <f>RiskRegister[[#This Row],[Residual Impact Level]]&amp;"-"&amp;RiskRegister[[#This Row],[Residual Likelihood Level]]</f>
        <v>-- Select Impact ----- Select Likelihood --</v>
      </c>
      <c r="AL799" s="22" t="str">
        <f t="shared" si="24"/>
        <v>Error</v>
      </c>
      <c r="AM799" s="22" t="str">
        <f>IF(RiskRegister[[#This Row],[Risk Status]]="Closed",RiskRegister[[#This Row],[Residual Impact Level]],RiskRegister[[#This Row],[Inherent Impact Level]])</f>
        <v>-- Select Impact --</v>
      </c>
      <c r="AN799" s="22" t="str">
        <f>IF(RiskRegister[[#This Row],[Risk Status]]="Closed",RiskRegister[[#This Row],[Residual Likelihood Level]],RiskRegister[[#This Row],[Inherent Likelihood Level]])</f>
        <v>-- Select Likelihood --</v>
      </c>
      <c r="AO799" s="22" t="str">
        <f>IF(RiskRegister[[#This Row],[Risk Status]]="Closed",RiskRegister[[#This Row],[Residual-I-L-Combo]],RiskRegister[[#This Row],[Inherent-I-L-Combo]])</f>
        <v>-- Select Impact ----- Select Likelihood --</v>
      </c>
      <c r="AP799" s="22" t="str">
        <f t="shared" si="25"/>
        <v>-- Error --</v>
      </c>
    </row>
    <row r="800" spans="1:42" s="18" customFormat="1" ht="64" x14ac:dyDescent="0.2">
      <c r="A800" s="18">
        <v>797</v>
      </c>
      <c r="G800" s="18" t="s">
        <v>87</v>
      </c>
      <c r="I800" s="18" t="s">
        <v>85</v>
      </c>
      <c r="L800" s="18" t="s">
        <v>112</v>
      </c>
      <c r="M800" s="19" t="str">
        <f>VLOOKUP(RiskRegister[[#This Row],[Inherent Impact Level]],'Rating factors'!$F$4:$G$9,2,FALSE)</f>
        <v>--- Error ---</v>
      </c>
      <c r="N800" s="18" t="s">
        <v>89</v>
      </c>
      <c r="O800" s="19" t="str">
        <f>VLOOKUP(RiskRegister[[#This Row],[Inherent Likelihood Level]],'Rating factors'!$F$16:$G$21,2,FALSE)</f>
        <v>--- Error ---</v>
      </c>
      <c r="P800" s="19" t="str">
        <f>IFERROR(VLOOKUP(RiskRegister[[#This Row],[Inherent Risk Rating]],'Rating factors'!$F$30:$G$44,2,FALSE),"-- Error --")</f>
        <v>-- Error --</v>
      </c>
      <c r="Q800" s="19" t="str">
        <f>IFERROR(RiskRegister[[#This Row],[Inherent Impact Rating]]*RiskRegister[[#This Row],[Inherent Likelihood Rating]],"-- Error --")</f>
        <v>-- Error --</v>
      </c>
      <c r="R800" s="18" t="s">
        <v>111</v>
      </c>
      <c r="T800" s="18" t="s">
        <v>112</v>
      </c>
      <c r="U800" s="19" t="str">
        <f>VLOOKUP(RiskRegister[[#This Row],[Residual Impact Level]],'Rating factors'!$F$4:$G$9,2,FALSE)</f>
        <v>--- Error ---</v>
      </c>
      <c r="V800" s="18" t="s">
        <v>89</v>
      </c>
      <c r="W800" s="19" t="str">
        <f>VLOOKUP(RiskRegister[[#This Row],[Residual Likelihood Level]],'Rating factors'!$F$16:$G$21,2,FALSE)</f>
        <v>--- Error ---</v>
      </c>
      <c r="X800" s="19" t="str">
        <f>IFERROR(VLOOKUP(RiskRegister[[#This Row],[Residual Risk Rating]],'Rating factors'!$F$30:$G$44,2,FALSE),"-- Error --")</f>
        <v>-- Error --</v>
      </c>
      <c r="Y800" s="19" t="str">
        <f>IFERROR(RiskRegister[[#This Row],[Residual Impact Rating]]*RiskRegister[[#This Row],[Residual Likelihood Rating]],"-- Error --")</f>
        <v>-- Error --</v>
      </c>
      <c r="Z800" s="18" t="s">
        <v>113</v>
      </c>
      <c r="AB800" s="61"/>
      <c r="AD800" s="22" t="str">
        <f ca="1">IF(ISBLANK(RiskRegister[[#This Row],[Risk Due Date]]), "Missing Risk Due Date", IF(RiskRegister[[#This Row],[Risk Due Date]] &lt; TODAY(), "Overdue", "Not Overdue"))</f>
        <v>Missing Risk Due Date</v>
      </c>
      <c r="AF800" s="22" t="str">
        <f>IF(ISBLANK(RiskRegister[[#This Row],[Risk Due Date]]), "Missing Risk Due Date", TEXT(RiskRegister[[#This Row],[Risk Due Date]], "YYYY-MM"))</f>
        <v>Missing Risk Due Date</v>
      </c>
      <c r="AG800" s="22" t="str">
        <f>IF(RiskRegister[[#This Row],[Created Date]]="","Created Date missing",(TEXT(RiskRegister[[#This Row],[Created Date]],"mmm") &amp; "-" &amp; YEAR(RiskRegister[[#This Row],[Created Date]])))</f>
        <v>Created Date missing</v>
      </c>
      <c r="AH800" s="79">
        <f>IF(RiskRegister[[#This Row],[Risk Status]]="Closed",RiskRegister[[#This Row],[Risk Close Date]],RiskRegister[[#This Row],[Risk Due Date]])</f>
        <v>0</v>
      </c>
      <c r="AI800" s="79">
        <f>IF(RiskRegister[[#This Row],[Risk-Change-Date]]=0,DATE(2030,1,1),RiskRegister[[#This Row],[Risk-Change-Date]])</f>
        <v>47484</v>
      </c>
      <c r="AJ800" s="22" t="str">
        <f>RiskRegister[[#This Row],[Inherent Impact Level]]&amp;"-"&amp;RiskRegister[[#This Row],[Inherent Likelihood Level]]</f>
        <v>-- Select Impact ----- Select Likelihood --</v>
      </c>
      <c r="AK800" s="22" t="str">
        <f>RiskRegister[[#This Row],[Residual Impact Level]]&amp;"-"&amp;RiskRegister[[#This Row],[Residual Likelihood Level]]</f>
        <v>-- Select Impact ----- Select Likelihood --</v>
      </c>
      <c r="AL800" s="22" t="str">
        <f t="shared" si="24"/>
        <v>Error</v>
      </c>
      <c r="AM800" s="22" t="str">
        <f>IF(RiskRegister[[#This Row],[Risk Status]]="Closed",RiskRegister[[#This Row],[Residual Impact Level]],RiskRegister[[#This Row],[Inherent Impact Level]])</f>
        <v>-- Select Impact --</v>
      </c>
      <c r="AN800" s="22" t="str">
        <f>IF(RiskRegister[[#This Row],[Risk Status]]="Closed",RiskRegister[[#This Row],[Residual Likelihood Level]],RiskRegister[[#This Row],[Inherent Likelihood Level]])</f>
        <v>-- Select Likelihood --</v>
      </c>
      <c r="AO800" s="22" t="str">
        <f>IF(RiskRegister[[#This Row],[Risk Status]]="Closed",RiskRegister[[#This Row],[Residual-I-L-Combo]],RiskRegister[[#This Row],[Inherent-I-L-Combo]])</f>
        <v>-- Select Impact ----- Select Likelihood --</v>
      </c>
      <c r="AP800" s="22" t="str">
        <f t="shared" si="25"/>
        <v>-- Error --</v>
      </c>
    </row>
    <row r="801" spans="1:42" s="18" customFormat="1" ht="64" x14ac:dyDescent="0.2">
      <c r="A801" s="18">
        <v>798</v>
      </c>
      <c r="G801" s="18" t="s">
        <v>87</v>
      </c>
      <c r="I801" s="18" t="s">
        <v>85</v>
      </c>
      <c r="L801" s="18" t="s">
        <v>112</v>
      </c>
      <c r="M801" s="19" t="str">
        <f>VLOOKUP(RiskRegister[[#This Row],[Inherent Impact Level]],'Rating factors'!$F$4:$G$9,2,FALSE)</f>
        <v>--- Error ---</v>
      </c>
      <c r="N801" s="18" t="s">
        <v>89</v>
      </c>
      <c r="O801" s="19" t="str">
        <f>VLOOKUP(RiskRegister[[#This Row],[Inherent Likelihood Level]],'Rating factors'!$F$16:$G$21,2,FALSE)</f>
        <v>--- Error ---</v>
      </c>
      <c r="P801" s="19" t="str">
        <f>IFERROR(VLOOKUP(RiskRegister[[#This Row],[Inherent Risk Rating]],'Rating factors'!$F$30:$G$44,2,FALSE),"-- Error --")</f>
        <v>-- Error --</v>
      </c>
      <c r="Q801" s="19" t="str">
        <f>IFERROR(RiskRegister[[#This Row],[Inherent Impact Rating]]*RiskRegister[[#This Row],[Inherent Likelihood Rating]],"-- Error --")</f>
        <v>-- Error --</v>
      </c>
      <c r="R801" s="18" t="s">
        <v>111</v>
      </c>
      <c r="T801" s="18" t="s">
        <v>112</v>
      </c>
      <c r="U801" s="19" t="str">
        <f>VLOOKUP(RiskRegister[[#This Row],[Residual Impact Level]],'Rating factors'!$F$4:$G$9,2,FALSE)</f>
        <v>--- Error ---</v>
      </c>
      <c r="V801" s="18" t="s">
        <v>89</v>
      </c>
      <c r="W801" s="19" t="str">
        <f>VLOOKUP(RiskRegister[[#This Row],[Residual Likelihood Level]],'Rating factors'!$F$16:$G$21,2,FALSE)</f>
        <v>--- Error ---</v>
      </c>
      <c r="X801" s="19" t="str">
        <f>IFERROR(VLOOKUP(RiskRegister[[#This Row],[Residual Risk Rating]],'Rating factors'!$F$30:$G$44,2,FALSE),"-- Error --")</f>
        <v>-- Error --</v>
      </c>
      <c r="Y801" s="19" t="str">
        <f>IFERROR(RiskRegister[[#This Row],[Residual Impact Rating]]*RiskRegister[[#This Row],[Residual Likelihood Rating]],"-- Error --")</f>
        <v>-- Error --</v>
      </c>
      <c r="Z801" s="18" t="s">
        <v>113</v>
      </c>
      <c r="AB801" s="61"/>
      <c r="AD801" s="22" t="str">
        <f ca="1">IF(ISBLANK(RiskRegister[[#This Row],[Risk Due Date]]), "Missing Risk Due Date", IF(RiskRegister[[#This Row],[Risk Due Date]] &lt; TODAY(), "Overdue", "Not Overdue"))</f>
        <v>Missing Risk Due Date</v>
      </c>
      <c r="AF801" s="22" t="str">
        <f>IF(ISBLANK(RiskRegister[[#This Row],[Risk Due Date]]), "Missing Risk Due Date", TEXT(RiskRegister[[#This Row],[Risk Due Date]], "YYYY-MM"))</f>
        <v>Missing Risk Due Date</v>
      </c>
      <c r="AG801" s="22" t="str">
        <f>IF(RiskRegister[[#This Row],[Created Date]]="","Created Date missing",(TEXT(RiskRegister[[#This Row],[Created Date]],"mmm") &amp; "-" &amp; YEAR(RiskRegister[[#This Row],[Created Date]])))</f>
        <v>Created Date missing</v>
      </c>
      <c r="AH801" s="79">
        <f>IF(RiskRegister[[#This Row],[Risk Status]]="Closed",RiskRegister[[#This Row],[Risk Close Date]],RiskRegister[[#This Row],[Risk Due Date]])</f>
        <v>0</v>
      </c>
      <c r="AI801" s="79">
        <f>IF(RiskRegister[[#This Row],[Risk-Change-Date]]=0,DATE(2030,1,1),RiskRegister[[#This Row],[Risk-Change-Date]])</f>
        <v>47484</v>
      </c>
      <c r="AJ801" s="22" t="str">
        <f>RiskRegister[[#This Row],[Inherent Impact Level]]&amp;"-"&amp;RiskRegister[[#This Row],[Inherent Likelihood Level]]</f>
        <v>-- Select Impact ----- Select Likelihood --</v>
      </c>
      <c r="AK801" s="22" t="str">
        <f>RiskRegister[[#This Row],[Residual Impact Level]]&amp;"-"&amp;RiskRegister[[#This Row],[Residual Likelihood Level]]</f>
        <v>-- Select Impact ----- Select Likelihood --</v>
      </c>
      <c r="AL801" s="22" t="str">
        <f t="shared" si="24"/>
        <v>Error</v>
      </c>
      <c r="AM801" s="22" t="str">
        <f>IF(RiskRegister[[#This Row],[Risk Status]]="Closed",RiskRegister[[#This Row],[Residual Impact Level]],RiskRegister[[#This Row],[Inherent Impact Level]])</f>
        <v>-- Select Impact --</v>
      </c>
      <c r="AN801" s="22" t="str">
        <f>IF(RiskRegister[[#This Row],[Risk Status]]="Closed",RiskRegister[[#This Row],[Residual Likelihood Level]],RiskRegister[[#This Row],[Inherent Likelihood Level]])</f>
        <v>-- Select Likelihood --</v>
      </c>
      <c r="AO801" s="22" t="str">
        <f>IF(RiskRegister[[#This Row],[Risk Status]]="Closed",RiskRegister[[#This Row],[Residual-I-L-Combo]],RiskRegister[[#This Row],[Inherent-I-L-Combo]])</f>
        <v>-- Select Impact ----- Select Likelihood --</v>
      </c>
      <c r="AP801" s="22" t="str">
        <f t="shared" si="25"/>
        <v>-- Error --</v>
      </c>
    </row>
    <row r="802" spans="1:42" s="18" customFormat="1" ht="64" x14ac:dyDescent="0.2">
      <c r="A802" s="18">
        <v>799</v>
      </c>
      <c r="G802" s="18" t="s">
        <v>87</v>
      </c>
      <c r="I802" s="18" t="s">
        <v>85</v>
      </c>
      <c r="L802" s="18" t="s">
        <v>112</v>
      </c>
      <c r="M802" s="19" t="str">
        <f>VLOOKUP(RiskRegister[[#This Row],[Inherent Impact Level]],'Rating factors'!$F$4:$G$9,2,FALSE)</f>
        <v>--- Error ---</v>
      </c>
      <c r="N802" s="18" t="s">
        <v>89</v>
      </c>
      <c r="O802" s="19" t="str">
        <f>VLOOKUP(RiskRegister[[#This Row],[Inherent Likelihood Level]],'Rating factors'!$F$16:$G$21,2,FALSE)</f>
        <v>--- Error ---</v>
      </c>
      <c r="P802" s="19" t="str">
        <f>IFERROR(VLOOKUP(RiskRegister[[#This Row],[Inherent Risk Rating]],'Rating factors'!$F$30:$G$44,2,FALSE),"-- Error --")</f>
        <v>-- Error --</v>
      </c>
      <c r="Q802" s="19" t="str">
        <f>IFERROR(RiskRegister[[#This Row],[Inherent Impact Rating]]*RiskRegister[[#This Row],[Inherent Likelihood Rating]],"-- Error --")</f>
        <v>-- Error --</v>
      </c>
      <c r="R802" s="18" t="s">
        <v>111</v>
      </c>
      <c r="T802" s="18" t="s">
        <v>112</v>
      </c>
      <c r="U802" s="19" t="str">
        <f>VLOOKUP(RiskRegister[[#This Row],[Residual Impact Level]],'Rating factors'!$F$4:$G$9,2,FALSE)</f>
        <v>--- Error ---</v>
      </c>
      <c r="V802" s="18" t="s">
        <v>89</v>
      </c>
      <c r="W802" s="19" t="str">
        <f>VLOOKUP(RiskRegister[[#This Row],[Residual Likelihood Level]],'Rating factors'!$F$16:$G$21,2,FALSE)</f>
        <v>--- Error ---</v>
      </c>
      <c r="X802" s="19" t="str">
        <f>IFERROR(VLOOKUP(RiskRegister[[#This Row],[Residual Risk Rating]],'Rating factors'!$F$30:$G$44,2,FALSE),"-- Error --")</f>
        <v>-- Error --</v>
      </c>
      <c r="Y802" s="19" t="str">
        <f>IFERROR(RiskRegister[[#This Row],[Residual Impact Rating]]*RiskRegister[[#This Row],[Residual Likelihood Rating]],"-- Error --")</f>
        <v>-- Error --</v>
      </c>
      <c r="Z802" s="18" t="s">
        <v>113</v>
      </c>
      <c r="AB802" s="61"/>
      <c r="AD802" s="22" t="str">
        <f ca="1">IF(ISBLANK(RiskRegister[[#This Row],[Risk Due Date]]), "Missing Risk Due Date", IF(RiskRegister[[#This Row],[Risk Due Date]] &lt; TODAY(), "Overdue", "Not Overdue"))</f>
        <v>Missing Risk Due Date</v>
      </c>
      <c r="AF802" s="22" t="str">
        <f>IF(ISBLANK(RiskRegister[[#This Row],[Risk Due Date]]), "Missing Risk Due Date", TEXT(RiskRegister[[#This Row],[Risk Due Date]], "YYYY-MM"))</f>
        <v>Missing Risk Due Date</v>
      </c>
      <c r="AG802" s="22" t="str">
        <f>IF(RiskRegister[[#This Row],[Created Date]]="","Created Date missing",(TEXT(RiskRegister[[#This Row],[Created Date]],"mmm") &amp; "-" &amp; YEAR(RiskRegister[[#This Row],[Created Date]])))</f>
        <v>Created Date missing</v>
      </c>
      <c r="AH802" s="79">
        <f>IF(RiskRegister[[#This Row],[Risk Status]]="Closed",RiskRegister[[#This Row],[Risk Close Date]],RiskRegister[[#This Row],[Risk Due Date]])</f>
        <v>0</v>
      </c>
      <c r="AI802" s="79">
        <f>IF(RiskRegister[[#This Row],[Risk-Change-Date]]=0,DATE(2030,1,1),RiskRegister[[#This Row],[Risk-Change-Date]])</f>
        <v>47484</v>
      </c>
      <c r="AJ802" s="22" t="str">
        <f>RiskRegister[[#This Row],[Inherent Impact Level]]&amp;"-"&amp;RiskRegister[[#This Row],[Inherent Likelihood Level]]</f>
        <v>-- Select Impact ----- Select Likelihood --</v>
      </c>
      <c r="AK802" s="22" t="str">
        <f>RiskRegister[[#This Row],[Residual Impact Level]]&amp;"-"&amp;RiskRegister[[#This Row],[Residual Likelihood Level]]</f>
        <v>-- Select Impact ----- Select Likelihood --</v>
      </c>
      <c r="AL802" s="22" t="str">
        <f t="shared" si="24"/>
        <v>Error</v>
      </c>
      <c r="AM802" s="22" t="str">
        <f>IF(RiskRegister[[#This Row],[Risk Status]]="Closed",RiskRegister[[#This Row],[Residual Impact Level]],RiskRegister[[#This Row],[Inherent Impact Level]])</f>
        <v>-- Select Impact --</v>
      </c>
      <c r="AN802" s="22" t="str">
        <f>IF(RiskRegister[[#This Row],[Risk Status]]="Closed",RiskRegister[[#This Row],[Residual Likelihood Level]],RiskRegister[[#This Row],[Inherent Likelihood Level]])</f>
        <v>-- Select Likelihood --</v>
      </c>
      <c r="AO802" s="22" t="str">
        <f>IF(RiskRegister[[#This Row],[Risk Status]]="Closed",RiskRegister[[#This Row],[Residual-I-L-Combo]],RiskRegister[[#This Row],[Inherent-I-L-Combo]])</f>
        <v>-- Select Impact ----- Select Likelihood --</v>
      </c>
      <c r="AP802" s="22" t="str">
        <f t="shared" si="25"/>
        <v>-- Error --</v>
      </c>
    </row>
    <row r="803" spans="1:42" s="18" customFormat="1" ht="64" x14ac:dyDescent="0.2">
      <c r="A803" s="18">
        <v>800</v>
      </c>
      <c r="G803" s="18" t="s">
        <v>87</v>
      </c>
      <c r="I803" s="18" t="s">
        <v>85</v>
      </c>
      <c r="L803" s="18" t="s">
        <v>112</v>
      </c>
      <c r="M803" s="19" t="str">
        <f>VLOOKUP(RiskRegister[[#This Row],[Inherent Impact Level]],'Rating factors'!$F$4:$G$9,2,FALSE)</f>
        <v>--- Error ---</v>
      </c>
      <c r="N803" s="18" t="s">
        <v>89</v>
      </c>
      <c r="O803" s="19" t="str">
        <f>VLOOKUP(RiskRegister[[#This Row],[Inherent Likelihood Level]],'Rating factors'!$F$16:$G$21,2,FALSE)</f>
        <v>--- Error ---</v>
      </c>
      <c r="P803" s="19" t="str">
        <f>IFERROR(VLOOKUP(RiskRegister[[#This Row],[Inherent Risk Rating]],'Rating factors'!$F$30:$G$44,2,FALSE),"-- Error --")</f>
        <v>-- Error --</v>
      </c>
      <c r="Q803" s="19" t="str">
        <f>IFERROR(RiskRegister[[#This Row],[Inherent Impact Rating]]*RiskRegister[[#This Row],[Inherent Likelihood Rating]],"-- Error --")</f>
        <v>-- Error --</v>
      </c>
      <c r="R803" s="18" t="s">
        <v>111</v>
      </c>
      <c r="T803" s="18" t="s">
        <v>112</v>
      </c>
      <c r="U803" s="19" t="str">
        <f>VLOOKUP(RiskRegister[[#This Row],[Residual Impact Level]],'Rating factors'!$F$4:$G$9,2,FALSE)</f>
        <v>--- Error ---</v>
      </c>
      <c r="V803" s="18" t="s">
        <v>89</v>
      </c>
      <c r="W803" s="19" t="str">
        <f>VLOOKUP(RiskRegister[[#This Row],[Residual Likelihood Level]],'Rating factors'!$F$16:$G$21,2,FALSE)</f>
        <v>--- Error ---</v>
      </c>
      <c r="X803" s="19" t="str">
        <f>IFERROR(VLOOKUP(RiskRegister[[#This Row],[Residual Risk Rating]],'Rating factors'!$F$30:$G$44,2,FALSE),"-- Error --")</f>
        <v>-- Error --</v>
      </c>
      <c r="Y803" s="19" t="str">
        <f>IFERROR(RiskRegister[[#This Row],[Residual Impact Rating]]*RiskRegister[[#This Row],[Residual Likelihood Rating]],"-- Error --")</f>
        <v>-- Error --</v>
      </c>
      <c r="Z803" s="18" t="s">
        <v>113</v>
      </c>
      <c r="AB803" s="61"/>
      <c r="AD803" s="22" t="str">
        <f ca="1">IF(ISBLANK(RiskRegister[[#This Row],[Risk Due Date]]), "Missing Risk Due Date", IF(RiskRegister[[#This Row],[Risk Due Date]] &lt; TODAY(), "Overdue", "Not Overdue"))</f>
        <v>Missing Risk Due Date</v>
      </c>
      <c r="AF803" s="22" t="str">
        <f>IF(ISBLANK(RiskRegister[[#This Row],[Risk Due Date]]), "Missing Risk Due Date", TEXT(RiskRegister[[#This Row],[Risk Due Date]], "YYYY-MM"))</f>
        <v>Missing Risk Due Date</v>
      </c>
      <c r="AG803" s="22" t="str">
        <f>IF(RiskRegister[[#This Row],[Created Date]]="","Created Date missing",(TEXT(RiskRegister[[#This Row],[Created Date]],"mmm") &amp; "-" &amp; YEAR(RiskRegister[[#This Row],[Created Date]])))</f>
        <v>Created Date missing</v>
      </c>
      <c r="AH803" s="79">
        <f>IF(RiskRegister[[#This Row],[Risk Status]]="Closed",RiskRegister[[#This Row],[Risk Close Date]],RiskRegister[[#This Row],[Risk Due Date]])</f>
        <v>0</v>
      </c>
      <c r="AI803" s="79">
        <f>IF(RiskRegister[[#This Row],[Risk-Change-Date]]=0,DATE(2030,1,1),RiskRegister[[#This Row],[Risk-Change-Date]])</f>
        <v>47484</v>
      </c>
      <c r="AJ803" s="22" t="str">
        <f>RiskRegister[[#This Row],[Inherent Impact Level]]&amp;"-"&amp;RiskRegister[[#This Row],[Inherent Likelihood Level]]</f>
        <v>-- Select Impact ----- Select Likelihood --</v>
      </c>
      <c r="AK803" s="22" t="str">
        <f>RiskRegister[[#This Row],[Residual Impact Level]]&amp;"-"&amp;RiskRegister[[#This Row],[Residual Likelihood Level]]</f>
        <v>-- Select Impact ----- Select Likelihood --</v>
      </c>
      <c r="AL803" s="22" t="str">
        <f t="shared" si="24"/>
        <v>Error</v>
      </c>
      <c r="AM803" s="22" t="str">
        <f>IF(RiskRegister[[#This Row],[Risk Status]]="Closed",RiskRegister[[#This Row],[Residual Impact Level]],RiskRegister[[#This Row],[Inherent Impact Level]])</f>
        <v>-- Select Impact --</v>
      </c>
      <c r="AN803" s="22" t="str">
        <f>IF(RiskRegister[[#This Row],[Risk Status]]="Closed",RiskRegister[[#This Row],[Residual Likelihood Level]],RiskRegister[[#This Row],[Inherent Likelihood Level]])</f>
        <v>-- Select Likelihood --</v>
      </c>
      <c r="AO803" s="22" t="str">
        <f>IF(RiskRegister[[#This Row],[Risk Status]]="Closed",RiskRegister[[#This Row],[Residual-I-L-Combo]],RiskRegister[[#This Row],[Inherent-I-L-Combo]])</f>
        <v>-- Select Impact ----- Select Likelihood --</v>
      </c>
      <c r="AP803" s="22" t="str">
        <f t="shared" si="25"/>
        <v>-- Error --</v>
      </c>
    </row>
    <row r="804" spans="1:42" s="18" customFormat="1" ht="64" x14ac:dyDescent="0.2">
      <c r="A804" s="18">
        <v>801</v>
      </c>
      <c r="G804" s="18" t="s">
        <v>87</v>
      </c>
      <c r="I804" s="18" t="s">
        <v>85</v>
      </c>
      <c r="L804" s="18" t="s">
        <v>112</v>
      </c>
      <c r="M804" s="19" t="str">
        <f>VLOOKUP(RiskRegister[[#This Row],[Inherent Impact Level]],'Rating factors'!$F$4:$G$9,2,FALSE)</f>
        <v>--- Error ---</v>
      </c>
      <c r="N804" s="18" t="s">
        <v>89</v>
      </c>
      <c r="O804" s="19" t="str">
        <f>VLOOKUP(RiskRegister[[#This Row],[Inherent Likelihood Level]],'Rating factors'!$F$16:$G$21,2,FALSE)</f>
        <v>--- Error ---</v>
      </c>
      <c r="P804" s="19" t="str">
        <f>IFERROR(VLOOKUP(RiskRegister[[#This Row],[Inherent Risk Rating]],'Rating factors'!$F$30:$G$44,2,FALSE),"-- Error --")</f>
        <v>-- Error --</v>
      </c>
      <c r="Q804" s="19" t="str">
        <f>IFERROR(RiskRegister[[#This Row],[Inherent Impact Rating]]*RiskRegister[[#This Row],[Inherent Likelihood Rating]],"-- Error --")</f>
        <v>-- Error --</v>
      </c>
      <c r="R804" s="18" t="s">
        <v>111</v>
      </c>
      <c r="T804" s="18" t="s">
        <v>112</v>
      </c>
      <c r="U804" s="19" t="str">
        <f>VLOOKUP(RiskRegister[[#This Row],[Residual Impact Level]],'Rating factors'!$F$4:$G$9,2,FALSE)</f>
        <v>--- Error ---</v>
      </c>
      <c r="V804" s="18" t="s">
        <v>89</v>
      </c>
      <c r="W804" s="19" t="str">
        <f>VLOOKUP(RiskRegister[[#This Row],[Residual Likelihood Level]],'Rating factors'!$F$16:$G$21,2,FALSE)</f>
        <v>--- Error ---</v>
      </c>
      <c r="X804" s="19" t="str">
        <f>IFERROR(VLOOKUP(RiskRegister[[#This Row],[Residual Risk Rating]],'Rating factors'!$F$30:$G$44,2,FALSE),"-- Error --")</f>
        <v>-- Error --</v>
      </c>
      <c r="Y804" s="19" t="str">
        <f>IFERROR(RiskRegister[[#This Row],[Residual Impact Rating]]*RiskRegister[[#This Row],[Residual Likelihood Rating]],"-- Error --")</f>
        <v>-- Error --</v>
      </c>
      <c r="Z804" s="18" t="s">
        <v>113</v>
      </c>
      <c r="AB804" s="61"/>
      <c r="AD804" s="22" t="str">
        <f ca="1">IF(ISBLANK(RiskRegister[[#This Row],[Risk Due Date]]), "Missing Risk Due Date", IF(RiskRegister[[#This Row],[Risk Due Date]] &lt; TODAY(), "Overdue", "Not Overdue"))</f>
        <v>Missing Risk Due Date</v>
      </c>
      <c r="AF804" s="22" t="str">
        <f>IF(ISBLANK(RiskRegister[[#This Row],[Risk Due Date]]), "Missing Risk Due Date", TEXT(RiskRegister[[#This Row],[Risk Due Date]], "YYYY-MM"))</f>
        <v>Missing Risk Due Date</v>
      </c>
      <c r="AG804" s="22" t="str">
        <f>IF(RiskRegister[[#This Row],[Created Date]]="","Created Date missing",(TEXT(RiskRegister[[#This Row],[Created Date]],"mmm") &amp; "-" &amp; YEAR(RiskRegister[[#This Row],[Created Date]])))</f>
        <v>Created Date missing</v>
      </c>
      <c r="AH804" s="79">
        <f>IF(RiskRegister[[#This Row],[Risk Status]]="Closed",RiskRegister[[#This Row],[Risk Close Date]],RiskRegister[[#This Row],[Risk Due Date]])</f>
        <v>0</v>
      </c>
      <c r="AI804" s="79">
        <f>IF(RiskRegister[[#This Row],[Risk-Change-Date]]=0,DATE(2030,1,1),RiskRegister[[#This Row],[Risk-Change-Date]])</f>
        <v>47484</v>
      </c>
      <c r="AJ804" s="22" t="str">
        <f>RiskRegister[[#This Row],[Inherent Impact Level]]&amp;"-"&amp;RiskRegister[[#This Row],[Inherent Likelihood Level]]</f>
        <v>-- Select Impact ----- Select Likelihood --</v>
      </c>
      <c r="AK804" s="22" t="str">
        <f>RiskRegister[[#This Row],[Residual Impact Level]]&amp;"-"&amp;RiskRegister[[#This Row],[Residual Likelihood Level]]</f>
        <v>-- Select Impact ----- Select Likelihood --</v>
      </c>
      <c r="AL804" s="22" t="str">
        <f t="shared" si="24"/>
        <v>Error</v>
      </c>
      <c r="AM804" s="22" t="str">
        <f>IF(RiskRegister[[#This Row],[Risk Status]]="Closed",RiskRegister[[#This Row],[Residual Impact Level]],RiskRegister[[#This Row],[Inherent Impact Level]])</f>
        <v>-- Select Impact --</v>
      </c>
      <c r="AN804" s="22" t="str">
        <f>IF(RiskRegister[[#This Row],[Risk Status]]="Closed",RiskRegister[[#This Row],[Residual Likelihood Level]],RiskRegister[[#This Row],[Inherent Likelihood Level]])</f>
        <v>-- Select Likelihood --</v>
      </c>
      <c r="AO804" s="22" t="str">
        <f>IF(RiskRegister[[#This Row],[Risk Status]]="Closed",RiskRegister[[#This Row],[Residual-I-L-Combo]],RiskRegister[[#This Row],[Inherent-I-L-Combo]])</f>
        <v>-- Select Impact ----- Select Likelihood --</v>
      </c>
      <c r="AP804" s="22" t="str">
        <f t="shared" si="25"/>
        <v>-- Error --</v>
      </c>
    </row>
    <row r="805" spans="1:42" s="18" customFormat="1" ht="64" x14ac:dyDescent="0.2">
      <c r="A805" s="18">
        <v>802</v>
      </c>
      <c r="G805" s="18" t="s">
        <v>87</v>
      </c>
      <c r="I805" s="18" t="s">
        <v>85</v>
      </c>
      <c r="L805" s="18" t="s">
        <v>112</v>
      </c>
      <c r="M805" s="19" t="str">
        <f>VLOOKUP(RiskRegister[[#This Row],[Inherent Impact Level]],'Rating factors'!$F$4:$G$9,2,FALSE)</f>
        <v>--- Error ---</v>
      </c>
      <c r="N805" s="18" t="s">
        <v>89</v>
      </c>
      <c r="O805" s="19" t="str">
        <f>VLOOKUP(RiskRegister[[#This Row],[Inherent Likelihood Level]],'Rating factors'!$F$16:$G$21,2,FALSE)</f>
        <v>--- Error ---</v>
      </c>
      <c r="P805" s="19" t="str">
        <f>IFERROR(VLOOKUP(RiskRegister[[#This Row],[Inherent Risk Rating]],'Rating factors'!$F$30:$G$44,2,FALSE),"-- Error --")</f>
        <v>-- Error --</v>
      </c>
      <c r="Q805" s="19" t="str">
        <f>IFERROR(RiskRegister[[#This Row],[Inherent Impact Rating]]*RiskRegister[[#This Row],[Inherent Likelihood Rating]],"-- Error --")</f>
        <v>-- Error --</v>
      </c>
      <c r="R805" s="18" t="s">
        <v>111</v>
      </c>
      <c r="T805" s="18" t="s">
        <v>112</v>
      </c>
      <c r="U805" s="19" t="str">
        <f>VLOOKUP(RiskRegister[[#This Row],[Residual Impact Level]],'Rating factors'!$F$4:$G$9,2,FALSE)</f>
        <v>--- Error ---</v>
      </c>
      <c r="V805" s="18" t="s">
        <v>89</v>
      </c>
      <c r="W805" s="19" t="str">
        <f>VLOOKUP(RiskRegister[[#This Row],[Residual Likelihood Level]],'Rating factors'!$F$16:$G$21,2,FALSE)</f>
        <v>--- Error ---</v>
      </c>
      <c r="X805" s="19" t="str">
        <f>IFERROR(VLOOKUP(RiskRegister[[#This Row],[Residual Risk Rating]],'Rating factors'!$F$30:$G$44,2,FALSE),"-- Error --")</f>
        <v>-- Error --</v>
      </c>
      <c r="Y805" s="19" t="str">
        <f>IFERROR(RiskRegister[[#This Row],[Residual Impact Rating]]*RiskRegister[[#This Row],[Residual Likelihood Rating]],"-- Error --")</f>
        <v>-- Error --</v>
      </c>
      <c r="Z805" s="18" t="s">
        <v>113</v>
      </c>
      <c r="AB805" s="61"/>
      <c r="AD805" s="22" t="str">
        <f ca="1">IF(ISBLANK(RiskRegister[[#This Row],[Risk Due Date]]), "Missing Risk Due Date", IF(RiskRegister[[#This Row],[Risk Due Date]] &lt; TODAY(), "Overdue", "Not Overdue"))</f>
        <v>Missing Risk Due Date</v>
      </c>
      <c r="AF805" s="22" t="str">
        <f>IF(ISBLANK(RiskRegister[[#This Row],[Risk Due Date]]), "Missing Risk Due Date", TEXT(RiskRegister[[#This Row],[Risk Due Date]], "YYYY-MM"))</f>
        <v>Missing Risk Due Date</v>
      </c>
      <c r="AG805" s="22" t="str">
        <f>IF(RiskRegister[[#This Row],[Created Date]]="","Created Date missing",(TEXT(RiskRegister[[#This Row],[Created Date]],"mmm") &amp; "-" &amp; YEAR(RiskRegister[[#This Row],[Created Date]])))</f>
        <v>Created Date missing</v>
      </c>
      <c r="AH805" s="79">
        <f>IF(RiskRegister[[#This Row],[Risk Status]]="Closed",RiskRegister[[#This Row],[Risk Close Date]],RiskRegister[[#This Row],[Risk Due Date]])</f>
        <v>0</v>
      </c>
      <c r="AI805" s="79">
        <f>IF(RiskRegister[[#This Row],[Risk-Change-Date]]=0,DATE(2030,1,1),RiskRegister[[#This Row],[Risk-Change-Date]])</f>
        <v>47484</v>
      </c>
      <c r="AJ805" s="22" t="str">
        <f>RiskRegister[[#This Row],[Inherent Impact Level]]&amp;"-"&amp;RiskRegister[[#This Row],[Inherent Likelihood Level]]</f>
        <v>-- Select Impact ----- Select Likelihood --</v>
      </c>
      <c r="AK805" s="22" t="str">
        <f>RiskRegister[[#This Row],[Residual Impact Level]]&amp;"-"&amp;RiskRegister[[#This Row],[Residual Likelihood Level]]</f>
        <v>-- Select Impact ----- Select Likelihood --</v>
      </c>
      <c r="AL805" s="22" t="str">
        <f t="shared" si="24"/>
        <v>Error</v>
      </c>
      <c r="AM805" s="22" t="str">
        <f>IF(RiskRegister[[#This Row],[Risk Status]]="Closed",RiskRegister[[#This Row],[Residual Impact Level]],RiskRegister[[#This Row],[Inherent Impact Level]])</f>
        <v>-- Select Impact --</v>
      </c>
      <c r="AN805" s="22" t="str">
        <f>IF(RiskRegister[[#This Row],[Risk Status]]="Closed",RiskRegister[[#This Row],[Residual Likelihood Level]],RiskRegister[[#This Row],[Inherent Likelihood Level]])</f>
        <v>-- Select Likelihood --</v>
      </c>
      <c r="AO805" s="22" t="str">
        <f>IF(RiskRegister[[#This Row],[Risk Status]]="Closed",RiskRegister[[#This Row],[Residual-I-L-Combo]],RiskRegister[[#This Row],[Inherent-I-L-Combo]])</f>
        <v>-- Select Impact ----- Select Likelihood --</v>
      </c>
      <c r="AP805" s="22" t="str">
        <f t="shared" si="25"/>
        <v>-- Error --</v>
      </c>
    </row>
    <row r="806" spans="1:42" s="18" customFormat="1" ht="64" x14ac:dyDescent="0.2">
      <c r="A806" s="18">
        <v>803</v>
      </c>
      <c r="G806" s="18" t="s">
        <v>87</v>
      </c>
      <c r="I806" s="18" t="s">
        <v>85</v>
      </c>
      <c r="L806" s="18" t="s">
        <v>112</v>
      </c>
      <c r="M806" s="19" t="str">
        <f>VLOOKUP(RiskRegister[[#This Row],[Inherent Impact Level]],'Rating factors'!$F$4:$G$9,2,FALSE)</f>
        <v>--- Error ---</v>
      </c>
      <c r="N806" s="18" t="s">
        <v>89</v>
      </c>
      <c r="O806" s="19" t="str">
        <f>VLOOKUP(RiskRegister[[#This Row],[Inherent Likelihood Level]],'Rating factors'!$F$16:$G$21,2,FALSE)</f>
        <v>--- Error ---</v>
      </c>
      <c r="P806" s="19" t="str">
        <f>IFERROR(VLOOKUP(RiskRegister[[#This Row],[Inherent Risk Rating]],'Rating factors'!$F$30:$G$44,2,FALSE),"-- Error --")</f>
        <v>-- Error --</v>
      </c>
      <c r="Q806" s="19" t="str">
        <f>IFERROR(RiskRegister[[#This Row],[Inherent Impact Rating]]*RiskRegister[[#This Row],[Inherent Likelihood Rating]],"-- Error --")</f>
        <v>-- Error --</v>
      </c>
      <c r="R806" s="18" t="s">
        <v>111</v>
      </c>
      <c r="T806" s="18" t="s">
        <v>112</v>
      </c>
      <c r="U806" s="19" t="str">
        <f>VLOOKUP(RiskRegister[[#This Row],[Residual Impact Level]],'Rating factors'!$F$4:$G$9,2,FALSE)</f>
        <v>--- Error ---</v>
      </c>
      <c r="V806" s="18" t="s">
        <v>89</v>
      </c>
      <c r="W806" s="19" t="str">
        <f>VLOOKUP(RiskRegister[[#This Row],[Residual Likelihood Level]],'Rating factors'!$F$16:$G$21,2,FALSE)</f>
        <v>--- Error ---</v>
      </c>
      <c r="X806" s="19" t="str">
        <f>IFERROR(VLOOKUP(RiskRegister[[#This Row],[Residual Risk Rating]],'Rating factors'!$F$30:$G$44,2,FALSE),"-- Error --")</f>
        <v>-- Error --</v>
      </c>
      <c r="Y806" s="19" t="str">
        <f>IFERROR(RiskRegister[[#This Row],[Residual Impact Rating]]*RiskRegister[[#This Row],[Residual Likelihood Rating]],"-- Error --")</f>
        <v>-- Error --</v>
      </c>
      <c r="Z806" s="18" t="s">
        <v>113</v>
      </c>
      <c r="AB806" s="61"/>
      <c r="AD806" s="22" t="str">
        <f ca="1">IF(ISBLANK(RiskRegister[[#This Row],[Risk Due Date]]), "Missing Risk Due Date", IF(RiskRegister[[#This Row],[Risk Due Date]] &lt; TODAY(), "Overdue", "Not Overdue"))</f>
        <v>Missing Risk Due Date</v>
      </c>
      <c r="AF806" s="22" t="str">
        <f>IF(ISBLANK(RiskRegister[[#This Row],[Risk Due Date]]), "Missing Risk Due Date", TEXT(RiskRegister[[#This Row],[Risk Due Date]], "YYYY-MM"))</f>
        <v>Missing Risk Due Date</v>
      </c>
      <c r="AG806" s="22" t="str">
        <f>IF(RiskRegister[[#This Row],[Created Date]]="","Created Date missing",(TEXT(RiskRegister[[#This Row],[Created Date]],"mmm") &amp; "-" &amp; YEAR(RiskRegister[[#This Row],[Created Date]])))</f>
        <v>Created Date missing</v>
      </c>
      <c r="AH806" s="79">
        <f>IF(RiskRegister[[#This Row],[Risk Status]]="Closed",RiskRegister[[#This Row],[Risk Close Date]],RiskRegister[[#This Row],[Risk Due Date]])</f>
        <v>0</v>
      </c>
      <c r="AI806" s="79">
        <f>IF(RiskRegister[[#This Row],[Risk-Change-Date]]=0,DATE(2030,1,1),RiskRegister[[#This Row],[Risk-Change-Date]])</f>
        <v>47484</v>
      </c>
      <c r="AJ806" s="22" t="str">
        <f>RiskRegister[[#This Row],[Inherent Impact Level]]&amp;"-"&amp;RiskRegister[[#This Row],[Inherent Likelihood Level]]</f>
        <v>-- Select Impact ----- Select Likelihood --</v>
      </c>
      <c r="AK806" s="22" t="str">
        <f>RiskRegister[[#This Row],[Residual Impact Level]]&amp;"-"&amp;RiskRegister[[#This Row],[Residual Likelihood Level]]</f>
        <v>-- Select Impact ----- Select Likelihood --</v>
      </c>
      <c r="AL806" s="22" t="str">
        <f t="shared" si="24"/>
        <v>Error</v>
      </c>
      <c r="AM806" s="22" t="str">
        <f>IF(RiskRegister[[#This Row],[Risk Status]]="Closed",RiskRegister[[#This Row],[Residual Impact Level]],RiskRegister[[#This Row],[Inherent Impact Level]])</f>
        <v>-- Select Impact --</v>
      </c>
      <c r="AN806" s="22" t="str">
        <f>IF(RiskRegister[[#This Row],[Risk Status]]="Closed",RiskRegister[[#This Row],[Residual Likelihood Level]],RiskRegister[[#This Row],[Inherent Likelihood Level]])</f>
        <v>-- Select Likelihood --</v>
      </c>
      <c r="AO806" s="22" t="str">
        <f>IF(RiskRegister[[#This Row],[Risk Status]]="Closed",RiskRegister[[#This Row],[Residual-I-L-Combo]],RiskRegister[[#This Row],[Inherent-I-L-Combo]])</f>
        <v>-- Select Impact ----- Select Likelihood --</v>
      </c>
      <c r="AP806" s="22" t="str">
        <f t="shared" si="25"/>
        <v>-- Error --</v>
      </c>
    </row>
    <row r="807" spans="1:42" s="18" customFormat="1" ht="64" x14ac:dyDescent="0.2">
      <c r="A807" s="18">
        <v>804</v>
      </c>
      <c r="G807" s="18" t="s">
        <v>87</v>
      </c>
      <c r="I807" s="18" t="s">
        <v>85</v>
      </c>
      <c r="L807" s="18" t="s">
        <v>112</v>
      </c>
      <c r="M807" s="19" t="str">
        <f>VLOOKUP(RiskRegister[[#This Row],[Inherent Impact Level]],'Rating factors'!$F$4:$G$9,2,FALSE)</f>
        <v>--- Error ---</v>
      </c>
      <c r="N807" s="18" t="s">
        <v>89</v>
      </c>
      <c r="O807" s="19" t="str">
        <f>VLOOKUP(RiskRegister[[#This Row],[Inherent Likelihood Level]],'Rating factors'!$F$16:$G$21,2,FALSE)</f>
        <v>--- Error ---</v>
      </c>
      <c r="P807" s="19" t="str">
        <f>IFERROR(VLOOKUP(RiskRegister[[#This Row],[Inherent Risk Rating]],'Rating factors'!$F$30:$G$44,2,FALSE),"-- Error --")</f>
        <v>-- Error --</v>
      </c>
      <c r="Q807" s="19" t="str">
        <f>IFERROR(RiskRegister[[#This Row],[Inherent Impact Rating]]*RiskRegister[[#This Row],[Inherent Likelihood Rating]],"-- Error --")</f>
        <v>-- Error --</v>
      </c>
      <c r="R807" s="18" t="s">
        <v>111</v>
      </c>
      <c r="T807" s="18" t="s">
        <v>112</v>
      </c>
      <c r="U807" s="19" t="str">
        <f>VLOOKUP(RiskRegister[[#This Row],[Residual Impact Level]],'Rating factors'!$F$4:$G$9,2,FALSE)</f>
        <v>--- Error ---</v>
      </c>
      <c r="V807" s="18" t="s">
        <v>89</v>
      </c>
      <c r="W807" s="19" t="str">
        <f>VLOOKUP(RiskRegister[[#This Row],[Residual Likelihood Level]],'Rating factors'!$F$16:$G$21,2,FALSE)</f>
        <v>--- Error ---</v>
      </c>
      <c r="X807" s="19" t="str">
        <f>IFERROR(VLOOKUP(RiskRegister[[#This Row],[Residual Risk Rating]],'Rating factors'!$F$30:$G$44,2,FALSE),"-- Error --")</f>
        <v>-- Error --</v>
      </c>
      <c r="Y807" s="19" t="str">
        <f>IFERROR(RiskRegister[[#This Row],[Residual Impact Rating]]*RiskRegister[[#This Row],[Residual Likelihood Rating]],"-- Error --")</f>
        <v>-- Error --</v>
      </c>
      <c r="Z807" s="18" t="s">
        <v>113</v>
      </c>
      <c r="AB807" s="61"/>
      <c r="AD807" s="22" t="str">
        <f ca="1">IF(ISBLANK(RiskRegister[[#This Row],[Risk Due Date]]), "Missing Risk Due Date", IF(RiskRegister[[#This Row],[Risk Due Date]] &lt; TODAY(), "Overdue", "Not Overdue"))</f>
        <v>Missing Risk Due Date</v>
      </c>
      <c r="AF807" s="22" t="str">
        <f>IF(ISBLANK(RiskRegister[[#This Row],[Risk Due Date]]), "Missing Risk Due Date", TEXT(RiskRegister[[#This Row],[Risk Due Date]], "YYYY-MM"))</f>
        <v>Missing Risk Due Date</v>
      </c>
      <c r="AG807" s="22" t="str">
        <f>IF(RiskRegister[[#This Row],[Created Date]]="","Created Date missing",(TEXT(RiskRegister[[#This Row],[Created Date]],"mmm") &amp; "-" &amp; YEAR(RiskRegister[[#This Row],[Created Date]])))</f>
        <v>Created Date missing</v>
      </c>
      <c r="AH807" s="79">
        <f>IF(RiskRegister[[#This Row],[Risk Status]]="Closed",RiskRegister[[#This Row],[Risk Close Date]],RiskRegister[[#This Row],[Risk Due Date]])</f>
        <v>0</v>
      </c>
      <c r="AI807" s="79">
        <f>IF(RiskRegister[[#This Row],[Risk-Change-Date]]=0,DATE(2030,1,1),RiskRegister[[#This Row],[Risk-Change-Date]])</f>
        <v>47484</v>
      </c>
      <c r="AJ807" s="22" t="str">
        <f>RiskRegister[[#This Row],[Inherent Impact Level]]&amp;"-"&amp;RiskRegister[[#This Row],[Inherent Likelihood Level]]</f>
        <v>-- Select Impact ----- Select Likelihood --</v>
      </c>
      <c r="AK807" s="22" t="str">
        <f>RiskRegister[[#This Row],[Residual Impact Level]]&amp;"-"&amp;RiskRegister[[#This Row],[Residual Likelihood Level]]</f>
        <v>-- Select Impact ----- Select Likelihood --</v>
      </c>
      <c r="AL807" s="22" t="str">
        <f t="shared" si="24"/>
        <v>Error</v>
      </c>
      <c r="AM807" s="22" t="str">
        <f>IF(RiskRegister[[#This Row],[Risk Status]]="Closed",RiskRegister[[#This Row],[Residual Impact Level]],RiskRegister[[#This Row],[Inherent Impact Level]])</f>
        <v>-- Select Impact --</v>
      </c>
      <c r="AN807" s="22" t="str">
        <f>IF(RiskRegister[[#This Row],[Risk Status]]="Closed",RiskRegister[[#This Row],[Residual Likelihood Level]],RiskRegister[[#This Row],[Inherent Likelihood Level]])</f>
        <v>-- Select Likelihood --</v>
      </c>
      <c r="AO807" s="22" t="str">
        <f>IF(RiskRegister[[#This Row],[Risk Status]]="Closed",RiskRegister[[#This Row],[Residual-I-L-Combo]],RiskRegister[[#This Row],[Inherent-I-L-Combo]])</f>
        <v>-- Select Impact ----- Select Likelihood --</v>
      </c>
      <c r="AP807" s="22" t="str">
        <f t="shared" si="25"/>
        <v>-- Error --</v>
      </c>
    </row>
    <row r="808" spans="1:42" s="18" customFormat="1" ht="64" x14ac:dyDescent="0.2">
      <c r="A808" s="18">
        <v>805</v>
      </c>
      <c r="G808" s="18" t="s">
        <v>87</v>
      </c>
      <c r="I808" s="18" t="s">
        <v>85</v>
      </c>
      <c r="L808" s="18" t="s">
        <v>112</v>
      </c>
      <c r="M808" s="19" t="str">
        <f>VLOOKUP(RiskRegister[[#This Row],[Inherent Impact Level]],'Rating factors'!$F$4:$G$9,2,FALSE)</f>
        <v>--- Error ---</v>
      </c>
      <c r="N808" s="18" t="s">
        <v>89</v>
      </c>
      <c r="O808" s="19" t="str">
        <f>VLOOKUP(RiskRegister[[#This Row],[Inherent Likelihood Level]],'Rating factors'!$F$16:$G$21,2,FALSE)</f>
        <v>--- Error ---</v>
      </c>
      <c r="P808" s="19" t="str">
        <f>IFERROR(VLOOKUP(RiskRegister[[#This Row],[Inherent Risk Rating]],'Rating factors'!$F$30:$G$44,2,FALSE),"-- Error --")</f>
        <v>-- Error --</v>
      </c>
      <c r="Q808" s="19" t="str">
        <f>IFERROR(RiskRegister[[#This Row],[Inherent Impact Rating]]*RiskRegister[[#This Row],[Inherent Likelihood Rating]],"-- Error --")</f>
        <v>-- Error --</v>
      </c>
      <c r="R808" s="18" t="s">
        <v>111</v>
      </c>
      <c r="T808" s="18" t="s">
        <v>112</v>
      </c>
      <c r="U808" s="19" t="str">
        <f>VLOOKUP(RiskRegister[[#This Row],[Residual Impact Level]],'Rating factors'!$F$4:$G$9,2,FALSE)</f>
        <v>--- Error ---</v>
      </c>
      <c r="V808" s="18" t="s">
        <v>89</v>
      </c>
      <c r="W808" s="19" t="str">
        <f>VLOOKUP(RiskRegister[[#This Row],[Residual Likelihood Level]],'Rating factors'!$F$16:$G$21,2,FALSE)</f>
        <v>--- Error ---</v>
      </c>
      <c r="X808" s="19" t="str">
        <f>IFERROR(VLOOKUP(RiskRegister[[#This Row],[Residual Risk Rating]],'Rating factors'!$F$30:$G$44,2,FALSE),"-- Error --")</f>
        <v>-- Error --</v>
      </c>
      <c r="Y808" s="19" t="str">
        <f>IFERROR(RiskRegister[[#This Row],[Residual Impact Rating]]*RiskRegister[[#This Row],[Residual Likelihood Rating]],"-- Error --")</f>
        <v>-- Error --</v>
      </c>
      <c r="Z808" s="18" t="s">
        <v>113</v>
      </c>
      <c r="AB808" s="61"/>
      <c r="AD808" s="22" t="str">
        <f ca="1">IF(ISBLANK(RiskRegister[[#This Row],[Risk Due Date]]), "Missing Risk Due Date", IF(RiskRegister[[#This Row],[Risk Due Date]] &lt; TODAY(), "Overdue", "Not Overdue"))</f>
        <v>Missing Risk Due Date</v>
      </c>
      <c r="AF808" s="22" t="str">
        <f>IF(ISBLANK(RiskRegister[[#This Row],[Risk Due Date]]), "Missing Risk Due Date", TEXT(RiskRegister[[#This Row],[Risk Due Date]], "YYYY-MM"))</f>
        <v>Missing Risk Due Date</v>
      </c>
      <c r="AG808" s="22" t="str">
        <f>IF(RiskRegister[[#This Row],[Created Date]]="","Created Date missing",(TEXT(RiskRegister[[#This Row],[Created Date]],"mmm") &amp; "-" &amp; YEAR(RiskRegister[[#This Row],[Created Date]])))</f>
        <v>Created Date missing</v>
      </c>
      <c r="AH808" s="79">
        <f>IF(RiskRegister[[#This Row],[Risk Status]]="Closed",RiskRegister[[#This Row],[Risk Close Date]],RiskRegister[[#This Row],[Risk Due Date]])</f>
        <v>0</v>
      </c>
      <c r="AI808" s="79">
        <f>IF(RiskRegister[[#This Row],[Risk-Change-Date]]=0,DATE(2030,1,1),RiskRegister[[#This Row],[Risk-Change-Date]])</f>
        <v>47484</v>
      </c>
      <c r="AJ808" s="22" t="str">
        <f>RiskRegister[[#This Row],[Inherent Impact Level]]&amp;"-"&amp;RiskRegister[[#This Row],[Inherent Likelihood Level]]</f>
        <v>-- Select Impact ----- Select Likelihood --</v>
      </c>
      <c r="AK808" s="22" t="str">
        <f>RiskRegister[[#This Row],[Residual Impact Level]]&amp;"-"&amp;RiskRegister[[#This Row],[Residual Likelihood Level]]</f>
        <v>-- Select Impact ----- Select Likelihood --</v>
      </c>
      <c r="AL808" s="22" t="str">
        <f t="shared" si="24"/>
        <v>Error</v>
      </c>
      <c r="AM808" s="22" t="str">
        <f>IF(RiskRegister[[#This Row],[Risk Status]]="Closed",RiskRegister[[#This Row],[Residual Impact Level]],RiskRegister[[#This Row],[Inherent Impact Level]])</f>
        <v>-- Select Impact --</v>
      </c>
      <c r="AN808" s="22" t="str">
        <f>IF(RiskRegister[[#This Row],[Risk Status]]="Closed",RiskRegister[[#This Row],[Residual Likelihood Level]],RiskRegister[[#This Row],[Inherent Likelihood Level]])</f>
        <v>-- Select Likelihood --</v>
      </c>
      <c r="AO808" s="22" t="str">
        <f>IF(RiskRegister[[#This Row],[Risk Status]]="Closed",RiskRegister[[#This Row],[Residual-I-L-Combo]],RiskRegister[[#This Row],[Inherent-I-L-Combo]])</f>
        <v>-- Select Impact ----- Select Likelihood --</v>
      </c>
      <c r="AP808" s="22" t="str">
        <f t="shared" si="25"/>
        <v>-- Error --</v>
      </c>
    </row>
    <row r="809" spans="1:42" s="18" customFormat="1" ht="64" x14ac:dyDescent="0.2">
      <c r="A809" s="18">
        <v>806</v>
      </c>
      <c r="G809" s="18" t="s">
        <v>87</v>
      </c>
      <c r="I809" s="18" t="s">
        <v>85</v>
      </c>
      <c r="L809" s="18" t="s">
        <v>112</v>
      </c>
      <c r="M809" s="19" t="str">
        <f>VLOOKUP(RiskRegister[[#This Row],[Inherent Impact Level]],'Rating factors'!$F$4:$G$9,2,FALSE)</f>
        <v>--- Error ---</v>
      </c>
      <c r="N809" s="18" t="s">
        <v>89</v>
      </c>
      <c r="O809" s="19" t="str">
        <f>VLOOKUP(RiskRegister[[#This Row],[Inherent Likelihood Level]],'Rating factors'!$F$16:$G$21,2,FALSE)</f>
        <v>--- Error ---</v>
      </c>
      <c r="P809" s="19" t="str">
        <f>IFERROR(VLOOKUP(RiskRegister[[#This Row],[Inherent Risk Rating]],'Rating factors'!$F$30:$G$44,2,FALSE),"-- Error --")</f>
        <v>-- Error --</v>
      </c>
      <c r="Q809" s="19" t="str">
        <f>IFERROR(RiskRegister[[#This Row],[Inherent Impact Rating]]*RiskRegister[[#This Row],[Inherent Likelihood Rating]],"-- Error --")</f>
        <v>-- Error --</v>
      </c>
      <c r="R809" s="18" t="s">
        <v>111</v>
      </c>
      <c r="T809" s="18" t="s">
        <v>112</v>
      </c>
      <c r="U809" s="19" t="str">
        <f>VLOOKUP(RiskRegister[[#This Row],[Residual Impact Level]],'Rating factors'!$F$4:$G$9,2,FALSE)</f>
        <v>--- Error ---</v>
      </c>
      <c r="V809" s="18" t="s">
        <v>89</v>
      </c>
      <c r="W809" s="19" t="str">
        <f>VLOOKUP(RiskRegister[[#This Row],[Residual Likelihood Level]],'Rating factors'!$F$16:$G$21,2,FALSE)</f>
        <v>--- Error ---</v>
      </c>
      <c r="X809" s="19" t="str">
        <f>IFERROR(VLOOKUP(RiskRegister[[#This Row],[Residual Risk Rating]],'Rating factors'!$F$30:$G$44,2,FALSE),"-- Error --")</f>
        <v>-- Error --</v>
      </c>
      <c r="Y809" s="19" t="str">
        <f>IFERROR(RiskRegister[[#This Row],[Residual Impact Rating]]*RiskRegister[[#This Row],[Residual Likelihood Rating]],"-- Error --")</f>
        <v>-- Error --</v>
      </c>
      <c r="Z809" s="18" t="s">
        <v>113</v>
      </c>
      <c r="AB809" s="61"/>
      <c r="AD809" s="22" t="str">
        <f ca="1">IF(ISBLANK(RiskRegister[[#This Row],[Risk Due Date]]), "Missing Risk Due Date", IF(RiskRegister[[#This Row],[Risk Due Date]] &lt; TODAY(), "Overdue", "Not Overdue"))</f>
        <v>Missing Risk Due Date</v>
      </c>
      <c r="AF809" s="22" t="str">
        <f>IF(ISBLANK(RiskRegister[[#This Row],[Risk Due Date]]), "Missing Risk Due Date", TEXT(RiskRegister[[#This Row],[Risk Due Date]], "YYYY-MM"))</f>
        <v>Missing Risk Due Date</v>
      </c>
      <c r="AG809" s="22" t="str">
        <f>IF(RiskRegister[[#This Row],[Created Date]]="","Created Date missing",(TEXT(RiskRegister[[#This Row],[Created Date]],"mmm") &amp; "-" &amp; YEAR(RiskRegister[[#This Row],[Created Date]])))</f>
        <v>Created Date missing</v>
      </c>
      <c r="AH809" s="79">
        <f>IF(RiskRegister[[#This Row],[Risk Status]]="Closed",RiskRegister[[#This Row],[Risk Close Date]],RiskRegister[[#This Row],[Risk Due Date]])</f>
        <v>0</v>
      </c>
      <c r="AI809" s="79">
        <f>IF(RiskRegister[[#This Row],[Risk-Change-Date]]=0,DATE(2030,1,1),RiskRegister[[#This Row],[Risk-Change-Date]])</f>
        <v>47484</v>
      </c>
      <c r="AJ809" s="22" t="str">
        <f>RiskRegister[[#This Row],[Inherent Impact Level]]&amp;"-"&amp;RiskRegister[[#This Row],[Inherent Likelihood Level]]</f>
        <v>-- Select Impact ----- Select Likelihood --</v>
      </c>
      <c r="AK809" s="22" t="str">
        <f>RiskRegister[[#This Row],[Residual Impact Level]]&amp;"-"&amp;RiskRegister[[#This Row],[Residual Likelihood Level]]</f>
        <v>-- Select Impact ----- Select Likelihood --</v>
      </c>
      <c r="AL809" s="22" t="str">
        <f t="shared" si="24"/>
        <v>Error</v>
      </c>
      <c r="AM809" s="22" t="str">
        <f>IF(RiskRegister[[#This Row],[Risk Status]]="Closed",RiskRegister[[#This Row],[Residual Impact Level]],RiskRegister[[#This Row],[Inherent Impact Level]])</f>
        <v>-- Select Impact --</v>
      </c>
      <c r="AN809" s="22" t="str">
        <f>IF(RiskRegister[[#This Row],[Risk Status]]="Closed",RiskRegister[[#This Row],[Residual Likelihood Level]],RiskRegister[[#This Row],[Inherent Likelihood Level]])</f>
        <v>-- Select Likelihood --</v>
      </c>
      <c r="AO809" s="22" t="str">
        <f>IF(RiskRegister[[#This Row],[Risk Status]]="Closed",RiskRegister[[#This Row],[Residual-I-L-Combo]],RiskRegister[[#This Row],[Inherent-I-L-Combo]])</f>
        <v>-- Select Impact ----- Select Likelihood --</v>
      </c>
      <c r="AP809" s="22" t="str">
        <f t="shared" si="25"/>
        <v>-- Error --</v>
      </c>
    </row>
    <row r="810" spans="1:42" s="18" customFormat="1" ht="64" x14ac:dyDescent="0.2">
      <c r="A810" s="18">
        <v>807</v>
      </c>
      <c r="G810" s="18" t="s">
        <v>87</v>
      </c>
      <c r="I810" s="18" t="s">
        <v>85</v>
      </c>
      <c r="L810" s="18" t="s">
        <v>112</v>
      </c>
      <c r="M810" s="19" t="str">
        <f>VLOOKUP(RiskRegister[[#This Row],[Inherent Impact Level]],'Rating factors'!$F$4:$G$9,2,FALSE)</f>
        <v>--- Error ---</v>
      </c>
      <c r="N810" s="18" t="s">
        <v>89</v>
      </c>
      <c r="O810" s="19" t="str">
        <f>VLOOKUP(RiskRegister[[#This Row],[Inherent Likelihood Level]],'Rating factors'!$F$16:$G$21,2,FALSE)</f>
        <v>--- Error ---</v>
      </c>
      <c r="P810" s="19" t="str">
        <f>IFERROR(VLOOKUP(RiskRegister[[#This Row],[Inherent Risk Rating]],'Rating factors'!$F$30:$G$44,2,FALSE),"-- Error --")</f>
        <v>-- Error --</v>
      </c>
      <c r="Q810" s="19" t="str">
        <f>IFERROR(RiskRegister[[#This Row],[Inherent Impact Rating]]*RiskRegister[[#This Row],[Inherent Likelihood Rating]],"-- Error --")</f>
        <v>-- Error --</v>
      </c>
      <c r="R810" s="18" t="s">
        <v>111</v>
      </c>
      <c r="T810" s="18" t="s">
        <v>112</v>
      </c>
      <c r="U810" s="19" t="str">
        <f>VLOOKUP(RiskRegister[[#This Row],[Residual Impact Level]],'Rating factors'!$F$4:$G$9,2,FALSE)</f>
        <v>--- Error ---</v>
      </c>
      <c r="V810" s="18" t="s">
        <v>89</v>
      </c>
      <c r="W810" s="19" t="str">
        <f>VLOOKUP(RiskRegister[[#This Row],[Residual Likelihood Level]],'Rating factors'!$F$16:$G$21,2,FALSE)</f>
        <v>--- Error ---</v>
      </c>
      <c r="X810" s="19" t="str">
        <f>IFERROR(VLOOKUP(RiskRegister[[#This Row],[Residual Risk Rating]],'Rating factors'!$F$30:$G$44,2,FALSE),"-- Error --")</f>
        <v>-- Error --</v>
      </c>
      <c r="Y810" s="19" t="str">
        <f>IFERROR(RiskRegister[[#This Row],[Residual Impact Rating]]*RiskRegister[[#This Row],[Residual Likelihood Rating]],"-- Error --")</f>
        <v>-- Error --</v>
      </c>
      <c r="Z810" s="18" t="s">
        <v>113</v>
      </c>
      <c r="AB810" s="61"/>
      <c r="AD810" s="22" t="str">
        <f ca="1">IF(ISBLANK(RiskRegister[[#This Row],[Risk Due Date]]), "Missing Risk Due Date", IF(RiskRegister[[#This Row],[Risk Due Date]] &lt; TODAY(), "Overdue", "Not Overdue"))</f>
        <v>Missing Risk Due Date</v>
      </c>
      <c r="AF810" s="22" t="str">
        <f>IF(ISBLANK(RiskRegister[[#This Row],[Risk Due Date]]), "Missing Risk Due Date", TEXT(RiskRegister[[#This Row],[Risk Due Date]], "YYYY-MM"))</f>
        <v>Missing Risk Due Date</v>
      </c>
      <c r="AG810" s="22" t="str">
        <f>IF(RiskRegister[[#This Row],[Created Date]]="","Created Date missing",(TEXT(RiskRegister[[#This Row],[Created Date]],"mmm") &amp; "-" &amp; YEAR(RiskRegister[[#This Row],[Created Date]])))</f>
        <v>Created Date missing</v>
      </c>
      <c r="AH810" s="79">
        <f>IF(RiskRegister[[#This Row],[Risk Status]]="Closed",RiskRegister[[#This Row],[Risk Close Date]],RiskRegister[[#This Row],[Risk Due Date]])</f>
        <v>0</v>
      </c>
      <c r="AI810" s="79">
        <f>IF(RiskRegister[[#This Row],[Risk-Change-Date]]=0,DATE(2030,1,1),RiskRegister[[#This Row],[Risk-Change-Date]])</f>
        <v>47484</v>
      </c>
      <c r="AJ810" s="22" t="str">
        <f>RiskRegister[[#This Row],[Inherent Impact Level]]&amp;"-"&amp;RiskRegister[[#This Row],[Inherent Likelihood Level]]</f>
        <v>-- Select Impact ----- Select Likelihood --</v>
      </c>
      <c r="AK810" s="22" t="str">
        <f>RiskRegister[[#This Row],[Residual Impact Level]]&amp;"-"&amp;RiskRegister[[#This Row],[Residual Likelihood Level]]</f>
        <v>-- Select Impact ----- Select Likelihood --</v>
      </c>
      <c r="AL810" s="22" t="str">
        <f t="shared" si="24"/>
        <v>Error</v>
      </c>
      <c r="AM810" s="22" t="str">
        <f>IF(RiskRegister[[#This Row],[Risk Status]]="Closed",RiskRegister[[#This Row],[Residual Impact Level]],RiskRegister[[#This Row],[Inherent Impact Level]])</f>
        <v>-- Select Impact --</v>
      </c>
      <c r="AN810" s="22" t="str">
        <f>IF(RiskRegister[[#This Row],[Risk Status]]="Closed",RiskRegister[[#This Row],[Residual Likelihood Level]],RiskRegister[[#This Row],[Inherent Likelihood Level]])</f>
        <v>-- Select Likelihood --</v>
      </c>
      <c r="AO810" s="22" t="str">
        <f>IF(RiskRegister[[#This Row],[Risk Status]]="Closed",RiskRegister[[#This Row],[Residual-I-L-Combo]],RiskRegister[[#This Row],[Inherent-I-L-Combo]])</f>
        <v>-- Select Impact ----- Select Likelihood --</v>
      </c>
      <c r="AP810" s="22" t="str">
        <f t="shared" si="25"/>
        <v>-- Error --</v>
      </c>
    </row>
    <row r="811" spans="1:42" s="18" customFormat="1" ht="64" x14ac:dyDescent="0.2">
      <c r="A811" s="18">
        <v>808</v>
      </c>
      <c r="G811" s="18" t="s">
        <v>87</v>
      </c>
      <c r="I811" s="18" t="s">
        <v>85</v>
      </c>
      <c r="L811" s="18" t="s">
        <v>112</v>
      </c>
      <c r="M811" s="19" t="str">
        <f>VLOOKUP(RiskRegister[[#This Row],[Inherent Impact Level]],'Rating factors'!$F$4:$G$9,2,FALSE)</f>
        <v>--- Error ---</v>
      </c>
      <c r="N811" s="18" t="s">
        <v>89</v>
      </c>
      <c r="O811" s="19" t="str">
        <f>VLOOKUP(RiskRegister[[#This Row],[Inherent Likelihood Level]],'Rating factors'!$F$16:$G$21,2,FALSE)</f>
        <v>--- Error ---</v>
      </c>
      <c r="P811" s="19" t="str">
        <f>IFERROR(VLOOKUP(RiskRegister[[#This Row],[Inherent Risk Rating]],'Rating factors'!$F$30:$G$44,2,FALSE),"-- Error --")</f>
        <v>-- Error --</v>
      </c>
      <c r="Q811" s="19" t="str">
        <f>IFERROR(RiskRegister[[#This Row],[Inherent Impact Rating]]*RiskRegister[[#This Row],[Inherent Likelihood Rating]],"-- Error --")</f>
        <v>-- Error --</v>
      </c>
      <c r="R811" s="18" t="s">
        <v>111</v>
      </c>
      <c r="T811" s="18" t="s">
        <v>112</v>
      </c>
      <c r="U811" s="19" t="str">
        <f>VLOOKUP(RiskRegister[[#This Row],[Residual Impact Level]],'Rating factors'!$F$4:$G$9,2,FALSE)</f>
        <v>--- Error ---</v>
      </c>
      <c r="V811" s="18" t="s">
        <v>89</v>
      </c>
      <c r="W811" s="19" t="str">
        <f>VLOOKUP(RiskRegister[[#This Row],[Residual Likelihood Level]],'Rating factors'!$F$16:$G$21,2,FALSE)</f>
        <v>--- Error ---</v>
      </c>
      <c r="X811" s="19" t="str">
        <f>IFERROR(VLOOKUP(RiskRegister[[#This Row],[Residual Risk Rating]],'Rating factors'!$F$30:$G$44,2,FALSE),"-- Error --")</f>
        <v>-- Error --</v>
      </c>
      <c r="Y811" s="19" t="str">
        <f>IFERROR(RiskRegister[[#This Row],[Residual Impact Rating]]*RiskRegister[[#This Row],[Residual Likelihood Rating]],"-- Error --")</f>
        <v>-- Error --</v>
      </c>
      <c r="Z811" s="18" t="s">
        <v>113</v>
      </c>
      <c r="AB811" s="61"/>
      <c r="AD811" s="22" t="str">
        <f ca="1">IF(ISBLANK(RiskRegister[[#This Row],[Risk Due Date]]), "Missing Risk Due Date", IF(RiskRegister[[#This Row],[Risk Due Date]] &lt; TODAY(), "Overdue", "Not Overdue"))</f>
        <v>Missing Risk Due Date</v>
      </c>
      <c r="AF811" s="22" t="str">
        <f>IF(ISBLANK(RiskRegister[[#This Row],[Risk Due Date]]), "Missing Risk Due Date", TEXT(RiskRegister[[#This Row],[Risk Due Date]], "YYYY-MM"))</f>
        <v>Missing Risk Due Date</v>
      </c>
      <c r="AG811" s="22" t="str">
        <f>IF(RiskRegister[[#This Row],[Created Date]]="","Created Date missing",(TEXT(RiskRegister[[#This Row],[Created Date]],"mmm") &amp; "-" &amp; YEAR(RiskRegister[[#This Row],[Created Date]])))</f>
        <v>Created Date missing</v>
      </c>
      <c r="AH811" s="79">
        <f>IF(RiskRegister[[#This Row],[Risk Status]]="Closed",RiskRegister[[#This Row],[Risk Close Date]],RiskRegister[[#This Row],[Risk Due Date]])</f>
        <v>0</v>
      </c>
      <c r="AI811" s="79">
        <f>IF(RiskRegister[[#This Row],[Risk-Change-Date]]=0,DATE(2030,1,1),RiskRegister[[#This Row],[Risk-Change-Date]])</f>
        <v>47484</v>
      </c>
      <c r="AJ811" s="22" t="str">
        <f>RiskRegister[[#This Row],[Inherent Impact Level]]&amp;"-"&amp;RiskRegister[[#This Row],[Inherent Likelihood Level]]</f>
        <v>-- Select Impact ----- Select Likelihood --</v>
      </c>
      <c r="AK811" s="22" t="str">
        <f>RiskRegister[[#This Row],[Residual Impact Level]]&amp;"-"&amp;RiskRegister[[#This Row],[Residual Likelihood Level]]</f>
        <v>-- Select Impact ----- Select Likelihood --</v>
      </c>
      <c r="AL811" s="22" t="str">
        <f t="shared" si="24"/>
        <v>Error</v>
      </c>
      <c r="AM811" s="22" t="str">
        <f>IF(RiskRegister[[#This Row],[Risk Status]]="Closed",RiskRegister[[#This Row],[Residual Impact Level]],RiskRegister[[#This Row],[Inherent Impact Level]])</f>
        <v>-- Select Impact --</v>
      </c>
      <c r="AN811" s="22" t="str">
        <f>IF(RiskRegister[[#This Row],[Risk Status]]="Closed",RiskRegister[[#This Row],[Residual Likelihood Level]],RiskRegister[[#This Row],[Inherent Likelihood Level]])</f>
        <v>-- Select Likelihood --</v>
      </c>
      <c r="AO811" s="22" t="str">
        <f>IF(RiskRegister[[#This Row],[Risk Status]]="Closed",RiskRegister[[#This Row],[Residual-I-L-Combo]],RiskRegister[[#This Row],[Inherent-I-L-Combo]])</f>
        <v>-- Select Impact ----- Select Likelihood --</v>
      </c>
      <c r="AP811" s="22" t="str">
        <f t="shared" si="25"/>
        <v>-- Error --</v>
      </c>
    </row>
    <row r="812" spans="1:42" s="18" customFormat="1" ht="64" x14ac:dyDescent="0.2">
      <c r="A812" s="18">
        <v>809</v>
      </c>
      <c r="G812" s="18" t="s">
        <v>87</v>
      </c>
      <c r="I812" s="18" t="s">
        <v>85</v>
      </c>
      <c r="L812" s="18" t="s">
        <v>112</v>
      </c>
      <c r="M812" s="19" t="str">
        <f>VLOOKUP(RiskRegister[[#This Row],[Inherent Impact Level]],'Rating factors'!$F$4:$G$9,2,FALSE)</f>
        <v>--- Error ---</v>
      </c>
      <c r="N812" s="18" t="s">
        <v>89</v>
      </c>
      <c r="O812" s="19" t="str">
        <f>VLOOKUP(RiskRegister[[#This Row],[Inherent Likelihood Level]],'Rating factors'!$F$16:$G$21,2,FALSE)</f>
        <v>--- Error ---</v>
      </c>
      <c r="P812" s="19" t="str">
        <f>IFERROR(VLOOKUP(RiskRegister[[#This Row],[Inherent Risk Rating]],'Rating factors'!$F$30:$G$44,2,FALSE),"-- Error --")</f>
        <v>-- Error --</v>
      </c>
      <c r="Q812" s="19" t="str">
        <f>IFERROR(RiskRegister[[#This Row],[Inherent Impact Rating]]*RiskRegister[[#This Row],[Inherent Likelihood Rating]],"-- Error --")</f>
        <v>-- Error --</v>
      </c>
      <c r="R812" s="18" t="s">
        <v>111</v>
      </c>
      <c r="T812" s="18" t="s">
        <v>112</v>
      </c>
      <c r="U812" s="19" t="str">
        <f>VLOOKUP(RiskRegister[[#This Row],[Residual Impact Level]],'Rating factors'!$F$4:$G$9,2,FALSE)</f>
        <v>--- Error ---</v>
      </c>
      <c r="V812" s="18" t="s">
        <v>89</v>
      </c>
      <c r="W812" s="19" t="str">
        <f>VLOOKUP(RiskRegister[[#This Row],[Residual Likelihood Level]],'Rating factors'!$F$16:$G$21,2,FALSE)</f>
        <v>--- Error ---</v>
      </c>
      <c r="X812" s="19" t="str">
        <f>IFERROR(VLOOKUP(RiskRegister[[#This Row],[Residual Risk Rating]],'Rating factors'!$F$30:$G$44,2,FALSE),"-- Error --")</f>
        <v>-- Error --</v>
      </c>
      <c r="Y812" s="19" t="str">
        <f>IFERROR(RiskRegister[[#This Row],[Residual Impact Rating]]*RiskRegister[[#This Row],[Residual Likelihood Rating]],"-- Error --")</f>
        <v>-- Error --</v>
      </c>
      <c r="Z812" s="18" t="s">
        <v>113</v>
      </c>
      <c r="AB812" s="61"/>
      <c r="AD812" s="22" t="str">
        <f ca="1">IF(ISBLANK(RiskRegister[[#This Row],[Risk Due Date]]), "Missing Risk Due Date", IF(RiskRegister[[#This Row],[Risk Due Date]] &lt; TODAY(), "Overdue", "Not Overdue"))</f>
        <v>Missing Risk Due Date</v>
      </c>
      <c r="AF812" s="22" t="str">
        <f>IF(ISBLANK(RiskRegister[[#This Row],[Risk Due Date]]), "Missing Risk Due Date", TEXT(RiskRegister[[#This Row],[Risk Due Date]], "YYYY-MM"))</f>
        <v>Missing Risk Due Date</v>
      </c>
      <c r="AG812" s="22" t="str">
        <f>IF(RiskRegister[[#This Row],[Created Date]]="","Created Date missing",(TEXT(RiskRegister[[#This Row],[Created Date]],"mmm") &amp; "-" &amp; YEAR(RiskRegister[[#This Row],[Created Date]])))</f>
        <v>Created Date missing</v>
      </c>
      <c r="AH812" s="79">
        <f>IF(RiskRegister[[#This Row],[Risk Status]]="Closed",RiskRegister[[#This Row],[Risk Close Date]],RiskRegister[[#This Row],[Risk Due Date]])</f>
        <v>0</v>
      </c>
      <c r="AI812" s="79">
        <f>IF(RiskRegister[[#This Row],[Risk-Change-Date]]=0,DATE(2030,1,1),RiskRegister[[#This Row],[Risk-Change-Date]])</f>
        <v>47484</v>
      </c>
      <c r="AJ812" s="22" t="str">
        <f>RiskRegister[[#This Row],[Inherent Impact Level]]&amp;"-"&amp;RiskRegister[[#This Row],[Inherent Likelihood Level]]</f>
        <v>-- Select Impact ----- Select Likelihood --</v>
      </c>
      <c r="AK812" s="22" t="str">
        <f>RiskRegister[[#This Row],[Residual Impact Level]]&amp;"-"&amp;RiskRegister[[#This Row],[Residual Likelihood Level]]</f>
        <v>-- Select Impact ----- Select Likelihood --</v>
      </c>
      <c r="AL812" s="22" t="str">
        <f t="shared" si="24"/>
        <v>Error</v>
      </c>
      <c r="AM812" s="22" t="str">
        <f>IF(RiskRegister[[#This Row],[Risk Status]]="Closed",RiskRegister[[#This Row],[Residual Impact Level]],RiskRegister[[#This Row],[Inherent Impact Level]])</f>
        <v>-- Select Impact --</v>
      </c>
      <c r="AN812" s="22" t="str">
        <f>IF(RiskRegister[[#This Row],[Risk Status]]="Closed",RiskRegister[[#This Row],[Residual Likelihood Level]],RiskRegister[[#This Row],[Inherent Likelihood Level]])</f>
        <v>-- Select Likelihood --</v>
      </c>
      <c r="AO812" s="22" t="str">
        <f>IF(RiskRegister[[#This Row],[Risk Status]]="Closed",RiskRegister[[#This Row],[Residual-I-L-Combo]],RiskRegister[[#This Row],[Inherent-I-L-Combo]])</f>
        <v>-- Select Impact ----- Select Likelihood --</v>
      </c>
      <c r="AP812" s="22" t="str">
        <f t="shared" si="25"/>
        <v>-- Error --</v>
      </c>
    </row>
    <row r="813" spans="1:42" s="18" customFormat="1" ht="64" x14ac:dyDescent="0.2">
      <c r="A813" s="18">
        <v>810</v>
      </c>
      <c r="G813" s="18" t="s">
        <v>87</v>
      </c>
      <c r="I813" s="18" t="s">
        <v>85</v>
      </c>
      <c r="L813" s="18" t="s">
        <v>112</v>
      </c>
      <c r="M813" s="19" t="str">
        <f>VLOOKUP(RiskRegister[[#This Row],[Inherent Impact Level]],'Rating factors'!$F$4:$G$9,2,FALSE)</f>
        <v>--- Error ---</v>
      </c>
      <c r="N813" s="18" t="s">
        <v>89</v>
      </c>
      <c r="O813" s="19" t="str">
        <f>VLOOKUP(RiskRegister[[#This Row],[Inherent Likelihood Level]],'Rating factors'!$F$16:$G$21,2,FALSE)</f>
        <v>--- Error ---</v>
      </c>
      <c r="P813" s="19" t="str">
        <f>IFERROR(VLOOKUP(RiskRegister[[#This Row],[Inherent Risk Rating]],'Rating factors'!$F$30:$G$44,2,FALSE),"-- Error --")</f>
        <v>-- Error --</v>
      </c>
      <c r="Q813" s="19" t="str">
        <f>IFERROR(RiskRegister[[#This Row],[Inherent Impact Rating]]*RiskRegister[[#This Row],[Inherent Likelihood Rating]],"-- Error --")</f>
        <v>-- Error --</v>
      </c>
      <c r="R813" s="18" t="s">
        <v>111</v>
      </c>
      <c r="T813" s="18" t="s">
        <v>112</v>
      </c>
      <c r="U813" s="19" t="str">
        <f>VLOOKUP(RiskRegister[[#This Row],[Residual Impact Level]],'Rating factors'!$F$4:$G$9,2,FALSE)</f>
        <v>--- Error ---</v>
      </c>
      <c r="V813" s="18" t="s">
        <v>89</v>
      </c>
      <c r="W813" s="19" t="str">
        <f>VLOOKUP(RiskRegister[[#This Row],[Residual Likelihood Level]],'Rating factors'!$F$16:$G$21,2,FALSE)</f>
        <v>--- Error ---</v>
      </c>
      <c r="X813" s="19" t="str">
        <f>IFERROR(VLOOKUP(RiskRegister[[#This Row],[Residual Risk Rating]],'Rating factors'!$F$30:$G$44,2,FALSE),"-- Error --")</f>
        <v>-- Error --</v>
      </c>
      <c r="Y813" s="19" t="str">
        <f>IFERROR(RiskRegister[[#This Row],[Residual Impact Rating]]*RiskRegister[[#This Row],[Residual Likelihood Rating]],"-- Error --")</f>
        <v>-- Error --</v>
      </c>
      <c r="Z813" s="18" t="s">
        <v>113</v>
      </c>
      <c r="AB813" s="61"/>
      <c r="AD813" s="22" t="str">
        <f ca="1">IF(ISBLANK(RiskRegister[[#This Row],[Risk Due Date]]), "Missing Risk Due Date", IF(RiskRegister[[#This Row],[Risk Due Date]] &lt; TODAY(), "Overdue", "Not Overdue"))</f>
        <v>Missing Risk Due Date</v>
      </c>
      <c r="AF813" s="22" t="str">
        <f>IF(ISBLANK(RiskRegister[[#This Row],[Risk Due Date]]), "Missing Risk Due Date", TEXT(RiskRegister[[#This Row],[Risk Due Date]], "YYYY-MM"))</f>
        <v>Missing Risk Due Date</v>
      </c>
      <c r="AG813" s="22" t="str">
        <f>IF(RiskRegister[[#This Row],[Created Date]]="","Created Date missing",(TEXT(RiskRegister[[#This Row],[Created Date]],"mmm") &amp; "-" &amp; YEAR(RiskRegister[[#This Row],[Created Date]])))</f>
        <v>Created Date missing</v>
      </c>
      <c r="AH813" s="79">
        <f>IF(RiskRegister[[#This Row],[Risk Status]]="Closed",RiskRegister[[#This Row],[Risk Close Date]],RiskRegister[[#This Row],[Risk Due Date]])</f>
        <v>0</v>
      </c>
      <c r="AI813" s="79">
        <f>IF(RiskRegister[[#This Row],[Risk-Change-Date]]=0,DATE(2030,1,1),RiskRegister[[#This Row],[Risk-Change-Date]])</f>
        <v>47484</v>
      </c>
      <c r="AJ813" s="22" t="str">
        <f>RiskRegister[[#This Row],[Inherent Impact Level]]&amp;"-"&amp;RiskRegister[[#This Row],[Inherent Likelihood Level]]</f>
        <v>-- Select Impact ----- Select Likelihood --</v>
      </c>
      <c r="AK813" s="22" t="str">
        <f>RiskRegister[[#This Row],[Residual Impact Level]]&amp;"-"&amp;RiskRegister[[#This Row],[Residual Likelihood Level]]</f>
        <v>-- Select Impact ----- Select Likelihood --</v>
      </c>
      <c r="AL813" s="22" t="str">
        <f t="shared" si="24"/>
        <v>Error</v>
      </c>
      <c r="AM813" s="22" t="str">
        <f>IF(RiskRegister[[#This Row],[Risk Status]]="Closed",RiskRegister[[#This Row],[Residual Impact Level]],RiskRegister[[#This Row],[Inherent Impact Level]])</f>
        <v>-- Select Impact --</v>
      </c>
      <c r="AN813" s="22" t="str">
        <f>IF(RiskRegister[[#This Row],[Risk Status]]="Closed",RiskRegister[[#This Row],[Residual Likelihood Level]],RiskRegister[[#This Row],[Inherent Likelihood Level]])</f>
        <v>-- Select Likelihood --</v>
      </c>
      <c r="AO813" s="22" t="str">
        <f>IF(RiskRegister[[#This Row],[Risk Status]]="Closed",RiskRegister[[#This Row],[Residual-I-L-Combo]],RiskRegister[[#This Row],[Inherent-I-L-Combo]])</f>
        <v>-- Select Impact ----- Select Likelihood --</v>
      </c>
      <c r="AP813" s="22" t="str">
        <f t="shared" si="25"/>
        <v>-- Error --</v>
      </c>
    </row>
    <row r="814" spans="1:42" s="18" customFormat="1" ht="64" x14ac:dyDescent="0.2">
      <c r="A814" s="18">
        <v>811</v>
      </c>
      <c r="G814" s="18" t="s">
        <v>87</v>
      </c>
      <c r="I814" s="18" t="s">
        <v>85</v>
      </c>
      <c r="L814" s="18" t="s">
        <v>112</v>
      </c>
      <c r="M814" s="19" t="str">
        <f>VLOOKUP(RiskRegister[[#This Row],[Inherent Impact Level]],'Rating factors'!$F$4:$G$9,2,FALSE)</f>
        <v>--- Error ---</v>
      </c>
      <c r="N814" s="18" t="s">
        <v>89</v>
      </c>
      <c r="O814" s="19" t="str">
        <f>VLOOKUP(RiskRegister[[#This Row],[Inherent Likelihood Level]],'Rating factors'!$F$16:$G$21,2,FALSE)</f>
        <v>--- Error ---</v>
      </c>
      <c r="P814" s="19" t="str">
        <f>IFERROR(VLOOKUP(RiskRegister[[#This Row],[Inherent Risk Rating]],'Rating factors'!$F$30:$G$44,2,FALSE),"-- Error --")</f>
        <v>-- Error --</v>
      </c>
      <c r="Q814" s="19" t="str">
        <f>IFERROR(RiskRegister[[#This Row],[Inherent Impact Rating]]*RiskRegister[[#This Row],[Inherent Likelihood Rating]],"-- Error --")</f>
        <v>-- Error --</v>
      </c>
      <c r="R814" s="18" t="s">
        <v>111</v>
      </c>
      <c r="T814" s="18" t="s">
        <v>112</v>
      </c>
      <c r="U814" s="19" t="str">
        <f>VLOOKUP(RiskRegister[[#This Row],[Residual Impact Level]],'Rating factors'!$F$4:$G$9,2,FALSE)</f>
        <v>--- Error ---</v>
      </c>
      <c r="V814" s="18" t="s">
        <v>89</v>
      </c>
      <c r="W814" s="19" t="str">
        <f>VLOOKUP(RiskRegister[[#This Row],[Residual Likelihood Level]],'Rating factors'!$F$16:$G$21,2,FALSE)</f>
        <v>--- Error ---</v>
      </c>
      <c r="X814" s="19" t="str">
        <f>IFERROR(VLOOKUP(RiskRegister[[#This Row],[Residual Risk Rating]],'Rating factors'!$F$30:$G$44,2,FALSE),"-- Error --")</f>
        <v>-- Error --</v>
      </c>
      <c r="Y814" s="19" t="str">
        <f>IFERROR(RiskRegister[[#This Row],[Residual Impact Rating]]*RiskRegister[[#This Row],[Residual Likelihood Rating]],"-- Error --")</f>
        <v>-- Error --</v>
      </c>
      <c r="Z814" s="18" t="s">
        <v>113</v>
      </c>
      <c r="AB814" s="61"/>
      <c r="AD814" s="22" t="str">
        <f ca="1">IF(ISBLANK(RiskRegister[[#This Row],[Risk Due Date]]), "Missing Risk Due Date", IF(RiskRegister[[#This Row],[Risk Due Date]] &lt; TODAY(), "Overdue", "Not Overdue"))</f>
        <v>Missing Risk Due Date</v>
      </c>
      <c r="AF814" s="22" t="str">
        <f>IF(ISBLANK(RiskRegister[[#This Row],[Risk Due Date]]), "Missing Risk Due Date", TEXT(RiskRegister[[#This Row],[Risk Due Date]], "YYYY-MM"))</f>
        <v>Missing Risk Due Date</v>
      </c>
      <c r="AG814" s="22" t="str">
        <f>IF(RiskRegister[[#This Row],[Created Date]]="","Created Date missing",(TEXT(RiskRegister[[#This Row],[Created Date]],"mmm") &amp; "-" &amp; YEAR(RiskRegister[[#This Row],[Created Date]])))</f>
        <v>Created Date missing</v>
      </c>
      <c r="AH814" s="79">
        <f>IF(RiskRegister[[#This Row],[Risk Status]]="Closed",RiskRegister[[#This Row],[Risk Close Date]],RiskRegister[[#This Row],[Risk Due Date]])</f>
        <v>0</v>
      </c>
      <c r="AI814" s="79">
        <f>IF(RiskRegister[[#This Row],[Risk-Change-Date]]=0,DATE(2030,1,1),RiskRegister[[#This Row],[Risk-Change-Date]])</f>
        <v>47484</v>
      </c>
      <c r="AJ814" s="22" t="str">
        <f>RiskRegister[[#This Row],[Inherent Impact Level]]&amp;"-"&amp;RiskRegister[[#This Row],[Inherent Likelihood Level]]</f>
        <v>-- Select Impact ----- Select Likelihood --</v>
      </c>
      <c r="AK814" s="22" t="str">
        <f>RiskRegister[[#This Row],[Residual Impact Level]]&amp;"-"&amp;RiskRegister[[#This Row],[Residual Likelihood Level]]</f>
        <v>-- Select Impact ----- Select Likelihood --</v>
      </c>
      <c r="AL814" s="22" t="str">
        <f t="shared" si="24"/>
        <v>Error</v>
      </c>
      <c r="AM814" s="22" t="str">
        <f>IF(RiskRegister[[#This Row],[Risk Status]]="Closed",RiskRegister[[#This Row],[Residual Impact Level]],RiskRegister[[#This Row],[Inherent Impact Level]])</f>
        <v>-- Select Impact --</v>
      </c>
      <c r="AN814" s="22" t="str">
        <f>IF(RiskRegister[[#This Row],[Risk Status]]="Closed",RiskRegister[[#This Row],[Residual Likelihood Level]],RiskRegister[[#This Row],[Inherent Likelihood Level]])</f>
        <v>-- Select Likelihood --</v>
      </c>
      <c r="AO814" s="22" t="str">
        <f>IF(RiskRegister[[#This Row],[Risk Status]]="Closed",RiskRegister[[#This Row],[Residual-I-L-Combo]],RiskRegister[[#This Row],[Inherent-I-L-Combo]])</f>
        <v>-- Select Impact ----- Select Likelihood --</v>
      </c>
      <c r="AP814" s="22" t="str">
        <f t="shared" si="25"/>
        <v>-- Error --</v>
      </c>
    </row>
    <row r="815" spans="1:42" s="18" customFormat="1" ht="64" x14ac:dyDescent="0.2">
      <c r="A815" s="18">
        <v>812</v>
      </c>
      <c r="G815" s="18" t="s">
        <v>87</v>
      </c>
      <c r="I815" s="18" t="s">
        <v>85</v>
      </c>
      <c r="L815" s="18" t="s">
        <v>112</v>
      </c>
      <c r="M815" s="19" t="str">
        <f>VLOOKUP(RiskRegister[[#This Row],[Inherent Impact Level]],'Rating factors'!$F$4:$G$9,2,FALSE)</f>
        <v>--- Error ---</v>
      </c>
      <c r="N815" s="18" t="s">
        <v>89</v>
      </c>
      <c r="O815" s="19" t="str">
        <f>VLOOKUP(RiskRegister[[#This Row],[Inherent Likelihood Level]],'Rating factors'!$F$16:$G$21,2,FALSE)</f>
        <v>--- Error ---</v>
      </c>
      <c r="P815" s="19" t="str">
        <f>IFERROR(VLOOKUP(RiskRegister[[#This Row],[Inherent Risk Rating]],'Rating factors'!$F$30:$G$44,2,FALSE),"-- Error --")</f>
        <v>-- Error --</v>
      </c>
      <c r="Q815" s="19" t="str">
        <f>IFERROR(RiskRegister[[#This Row],[Inherent Impact Rating]]*RiskRegister[[#This Row],[Inherent Likelihood Rating]],"-- Error --")</f>
        <v>-- Error --</v>
      </c>
      <c r="R815" s="18" t="s">
        <v>111</v>
      </c>
      <c r="T815" s="18" t="s">
        <v>112</v>
      </c>
      <c r="U815" s="19" t="str">
        <f>VLOOKUP(RiskRegister[[#This Row],[Residual Impact Level]],'Rating factors'!$F$4:$G$9,2,FALSE)</f>
        <v>--- Error ---</v>
      </c>
      <c r="V815" s="18" t="s">
        <v>89</v>
      </c>
      <c r="W815" s="19" t="str">
        <f>VLOOKUP(RiskRegister[[#This Row],[Residual Likelihood Level]],'Rating factors'!$F$16:$G$21,2,FALSE)</f>
        <v>--- Error ---</v>
      </c>
      <c r="X815" s="19" t="str">
        <f>IFERROR(VLOOKUP(RiskRegister[[#This Row],[Residual Risk Rating]],'Rating factors'!$F$30:$G$44,2,FALSE),"-- Error --")</f>
        <v>-- Error --</v>
      </c>
      <c r="Y815" s="19" t="str">
        <f>IFERROR(RiskRegister[[#This Row],[Residual Impact Rating]]*RiskRegister[[#This Row],[Residual Likelihood Rating]],"-- Error --")</f>
        <v>-- Error --</v>
      </c>
      <c r="Z815" s="18" t="s">
        <v>113</v>
      </c>
      <c r="AB815" s="61"/>
      <c r="AD815" s="22" t="str">
        <f ca="1">IF(ISBLANK(RiskRegister[[#This Row],[Risk Due Date]]), "Missing Risk Due Date", IF(RiskRegister[[#This Row],[Risk Due Date]] &lt; TODAY(), "Overdue", "Not Overdue"))</f>
        <v>Missing Risk Due Date</v>
      </c>
      <c r="AF815" s="22" t="str">
        <f>IF(ISBLANK(RiskRegister[[#This Row],[Risk Due Date]]), "Missing Risk Due Date", TEXT(RiskRegister[[#This Row],[Risk Due Date]], "YYYY-MM"))</f>
        <v>Missing Risk Due Date</v>
      </c>
      <c r="AG815" s="22" t="str">
        <f>IF(RiskRegister[[#This Row],[Created Date]]="","Created Date missing",(TEXT(RiskRegister[[#This Row],[Created Date]],"mmm") &amp; "-" &amp; YEAR(RiskRegister[[#This Row],[Created Date]])))</f>
        <v>Created Date missing</v>
      </c>
      <c r="AH815" s="79">
        <f>IF(RiskRegister[[#This Row],[Risk Status]]="Closed",RiskRegister[[#This Row],[Risk Close Date]],RiskRegister[[#This Row],[Risk Due Date]])</f>
        <v>0</v>
      </c>
      <c r="AI815" s="79">
        <f>IF(RiskRegister[[#This Row],[Risk-Change-Date]]=0,DATE(2030,1,1),RiskRegister[[#This Row],[Risk-Change-Date]])</f>
        <v>47484</v>
      </c>
      <c r="AJ815" s="22" t="str">
        <f>RiskRegister[[#This Row],[Inherent Impact Level]]&amp;"-"&amp;RiskRegister[[#This Row],[Inherent Likelihood Level]]</f>
        <v>-- Select Impact ----- Select Likelihood --</v>
      </c>
      <c r="AK815" s="22" t="str">
        <f>RiskRegister[[#This Row],[Residual Impact Level]]&amp;"-"&amp;RiskRegister[[#This Row],[Residual Likelihood Level]]</f>
        <v>-- Select Impact ----- Select Likelihood --</v>
      </c>
      <c r="AL815" s="22" t="str">
        <f t="shared" si="24"/>
        <v>Error</v>
      </c>
      <c r="AM815" s="22" t="str">
        <f>IF(RiskRegister[[#This Row],[Risk Status]]="Closed",RiskRegister[[#This Row],[Residual Impact Level]],RiskRegister[[#This Row],[Inherent Impact Level]])</f>
        <v>-- Select Impact --</v>
      </c>
      <c r="AN815" s="22" t="str">
        <f>IF(RiskRegister[[#This Row],[Risk Status]]="Closed",RiskRegister[[#This Row],[Residual Likelihood Level]],RiskRegister[[#This Row],[Inherent Likelihood Level]])</f>
        <v>-- Select Likelihood --</v>
      </c>
      <c r="AO815" s="22" t="str">
        <f>IF(RiskRegister[[#This Row],[Risk Status]]="Closed",RiskRegister[[#This Row],[Residual-I-L-Combo]],RiskRegister[[#This Row],[Inherent-I-L-Combo]])</f>
        <v>-- Select Impact ----- Select Likelihood --</v>
      </c>
      <c r="AP815" s="22" t="str">
        <f t="shared" si="25"/>
        <v>-- Error --</v>
      </c>
    </row>
    <row r="816" spans="1:42" s="18" customFormat="1" ht="64" x14ac:dyDescent="0.2">
      <c r="A816" s="18">
        <v>813</v>
      </c>
      <c r="G816" s="18" t="s">
        <v>87</v>
      </c>
      <c r="I816" s="18" t="s">
        <v>85</v>
      </c>
      <c r="L816" s="18" t="s">
        <v>112</v>
      </c>
      <c r="M816" s="19" t="str">
        <f>VLOOKUP(RiskRegister[[#This Row],[Inherent Impact Level]],'Rating factors'!$F$4:$G$9,2,FALSE)</f>
        <v>--- Error ---</v>
      </c>
      <c r="N816" s="18" t="s">
        <v>89</v>
      </c>
      <c r="O816" s="19" t="str">
        <f>VLOOKUP(RiskRegister[[#This Row],[Inherent Likelihood Level]],'Rating factors'!$F$16:$G$21,2,FALSE)</f>
        <v>--- Error ---</v>
      </c>
      <c r="P816" s="19" t="str">
        <f>IFERROR(VLOOKUP(RiskRegister[[#This Row],[Inherent Risk Rating]],'Rating factors'!$F$30:$G$44,2,FALSE),"-- Error --")</f>
        <v>-- Error --</v>
      </c>
      <c r="Q816" s="19" t="str">
        <f>IFERROR(RiskRegister[[#This Row],[Inherent Impact Rating]]*RiskRegister[[#This Row],[Inherent Likelihood Rating]],"-- Error --")</f>
        <v>-- Error --</v>
      </c>
      <c r="R816" s="18" t="s">
        <v>111</v>
      </c>
      <c r="T816" s="18" t="s">
        <v>112</v>
      </c>
      <c r="U816" s="19" t="str">
        <f>VLOOKUP(RiskRegister[[#This Row],[Residual Impact Level]],'Rating factors'!$F$4:$G$9,2,FALSE)</f>
        <v>--- Error ---</v>
      </c>
      <c r="V816" s="18" t="s">
        <v>89</v>
      </c>
      <c r="W816" s="19" t="str">
        <f>VLOOKUP(RiskRegister[[#This Row],[Residual Likelihood Level]],'Rating factors'!$F$16:$G$21,2,FALSE)</f>
        <v>--- Error ---</v>
      </c>
      <c r="X816" s="19" t="str">
        <f>IFERROR(VLOOKUP(RiskRegister[[#This Row],[Residual Risk Rating]],'Rating factors'!$F$30:$G$44,2,FALSE),"-- Error --")</f>
        <v>-- Error --</v>
      </c>
      <c r="Y816" s="19" t="str">
        <f>IFERROR(RiskRegister[[#This Row],[Residual Impact Rating]]*RiskRegister[[#This Row],[Residual Likelihood Rating]],"-- Error --")</f>
        <v>-- Error --</v>
      </c>
      <c r="Z816" s="18" t="s">
        <v>113</v>
      </c>
      <c r="AB816" s="61"/>
      <c r="AD816" s="22" t="str">
        <f ca="1">IF(ISBLANK(RiskRegister[[#This Row],[Risk Due Date]]), "Missing Risk Due Date", IF(RiskRegister[[#This Row],[Risk Due Date]] &lt; TODAY(), "Overdue", "Not Overdue"))</f>
        <v>Missing Risk Due Date</v>
      </c>
      <c r="AF816" s="22" t="str">
        <f>IF(ISBLANK(RiskRegister[[#This Row],[Risk Due Date]]), "Missing Risk Due Date", TEXT(RiskRegister[[#This Row],[Risk Due Date]], "YYYY-MM"))</f>
        <v>Missing Risk Due Date</v>
      </c>
      <c r="AG816" s="22" t="str">
        <f>IF(RiskRegister[[#This Row],[Created Date]]="","Created Date missing",(TEXT(RiskRegister[[#This Row],[Created Date]],"mmm") &amp; "-" &amp; YEAR(RiskRegister[[#This Row],[Created Date]])))</f>
        <v>Created Date missing</v>
      </c>
      <c r="AH816" s="79">
        <f>IF(RiskRegister[[#This Row],[Risk Status]]="Closed",RiskRegister[[#This Row],[Risk Close Date]],RiskRegister[[#This Row],[Risk Due Date]])</f>
        <v>0</v>
      </c>
      <c r="AI816" s="79">
        <f>IF(RiskRegister[[#This Row],[Risk-Change-Date]]=0,DATE(2030,1,1),RiskRegister[[#This Row],[Risk-Change-Date]])</f>
        <v>47484</v>
      </c>
      <c r="AJ816" s="22" t="str">
        <f>RiskRegister[[#This Row],[Inherent Impact Level]]&amp;"-"&amp;RiskRegister[[#This Row],[Inherent Likelihood Level]]</f>
        <v>-- Select Impact ----- Select Likelihood --</v>
      </c>
      <c r="AK816" s="22" t="str">
        <f>RiskRegister[[#This Row],[Residual Impact Level]]&amp;"-"&amp;RiskRegister[[#This Row],[Residual Likelihood Level]]</f>
        <v>-- Select Impact ----- Select Likelihood --</v>
      </c>
      <c r="AL816" s="22" t="str">
        <f t="shared" si="24"/>
        <v>Error</v>
      </c>
      <c r="AM816" s="22" t="str">
        <f>IF(RiskRegister[[#This Row],[Risk Status]]="Closed",RiskRegister[[#This Row],[Residual Impact Level]],RiskRegister[[#This Row],[Inherent Impact Level]])</f>
        <v>-- Select Impact --</v>
      </c>
      <c r="AN816" s="22" t="str">
        <f>IF(RiskRegister[[#This Row],[Risk Status]]="Closed",RiskRegister[[#This Row],[Residual Likelihood Level]],RiskRegister[[#This Row],[Inherent Likelihood Level]])</f>
        <v>-- Select Likelihood --</v>
      </c>
      <c r="AO816" s="22" t="str">
        <f>IF(RiskRegister[[#This Row],[Risk Status]]="Closed",RiskRegister[[#This Row],[Residual-I-L-Combo]],RiskRegister[[#This Row],[Inherent-I-L-Combo]])</f>
        <v>-- Select Impact ----- Select Likelihood --</v>
      </c>
      <c r="AP816" s="22" t="str">
        <f t="shared" si="25"/>
        <v>-- Error --</v>
      </c>
    </row>
    <row r="817" spans="1:42" s="18" customFormat="1" ht="64" x14ac:dyDescent="0.2">
      <c r="A817" s="18">
        <v>814</v>
      </c>
      <c r="G817" s="18" t="s">
        <v>87</v>
      </c>
      <c r="I817" s="18" t="s">
        <v>85</v>
      </c>
      <c r="L817" s="18" t="s">
        <v>112</v>
      </c>
      <c r="M817" s="19" t="str">
        <f>VLOOKUP(RiskRegister[[#This Row],[Inherent Impact Level]],'Rating factors'!$F$4:$G$9,2,FALSE)</f>
        <v>--- Error ---</v>
      </c>
      <c r="N817" s="18" t="s">
        <v>89</v>
      </c>
      <c r="O817" s="19" t="str">
        <f>VLOOKUP(RiskRegister[[#This Row],[Inherent Likelihood Level]],'Rating factors'!$F$16:$G$21,2,FALSE)</f>
        <v>--- Error ---</v>
      </c>
      <c r="P817" s="19" t="str">
        <f>IFERROR(VLOOKUP(RiskRegister[[#This Row],[Inherent Risk Rating]],'Rating factors'!$F$30:$G$44,2,FALSE),"-- Error --")</f>
        <v>-- Error --</v>
      </c>
      <c r="Q817" s="19" t="str">
        <f>IFERROR(RiskRegister[[#This Row],[Inherent Impact Rating]]*RiskRegister[[#This Row],[Inherent Likelihood Rating]],"-- Error --")</f>
        <v>-- Error --</v>
      </c>
      <c r="R817" s="18" t="s">
        <v>111</v>
      </c>
      <c r="T817" s="18" t="s">
        <v>112</v>
      </c>
      <c r="U817" s="19" t="str">
        <f>VLOOKUP(RiskRegister[[#This Row],[Residual Impact Level]],'Rating factors'!$F$4:$G$9,2,FALSE)</f>
        <v>--- Error ---</v>
      </c>
      <c r="V817" s="18" t="s">
        <v>89</v>
      </c>
      <c r="W817" s="19" t="str">
        <f>VLOOKUP(RiskRegister[[#This Row],[Residual Likelihood Level]],'Rating factors'!$F$16:$G$21,2,FALSE)</f>
        <v>--- Error ---</v>
      </c>
      <c r="X817" s="19" t="str">
        <f>IFERROR(VLOOKUP(RiskRegister[[#This Row],[Residual Risk Rating]],'Rating factors'!$F$30:$G$44,2,FALSE),"-- Error --")</f>
        <v>-- Error --</v>
      </c>
      <c r="Y817" s="19" t="str">
        <f>IFERROR(RiskRegister[[#This Row],[Residual Impact Rating]]*RiskRegister[[#This Row],[Residual Likelihood Rating]],"-- Error --")</f>
        <v>-- Error --</v>
      </c>
      <c r="Z817" s="18" t="s">
        <v>113</v>
      </c>
      <c r="AB817" s="61"/>
      <c r="AD817" s="22" t="str">
        <f ca="1">IF(ISBLANK(RiskRegister[[#This Row],[Risk Due Date]]), "Missing Risk Due Date", IF(RiskRegister[[#This Row],[Risk Due Date]] &lt; TODAY(), "Overdue", "Not Overdue"))</f>
        <v>Missing Risk Due Date</v>
      </c>
      <c r="AF817" s="22" t="str">
        <f>IF(ISBLANK(RiskRegister[[#This Row],[Risk Due Date]]), "Missing Risk Due Date", TEXT(RiskRegister[[#This Row],[Risk Due Date]], "YYYY-MM"))</f>
        <v>Missing Risk Due Date</v>
      </c>
      <c r="AG817" s="22" t="str">
        <f>IF(RiskRegister[[#This Row],[Created Date]]="","Created Date missing",(TEXT(RiskRegister[[#This Row],[Created Date]],"mmm") &amp; "-" &amp; YEAR(RiskRegister[[#This Row],[Created Date]])))</f>
        <v>Created Date missing</v>
      </c>
      <c r="AH817" s="79">
        <f>IF(RiskRegister[[#This Row],[Risk Status]]="Closed",RiskRegister[[#This Row],[Risk Close Date]],RiskRegister[[#This Row],[Risk Due Date]])</f>
        <v>0</v>
      </c>
      <c r="AI817" s="79">
        <f>IF(RiskRegister[[#This Row],[Risk-Change-Date]]=0,DATE(2030,1,1),RiskRegister[[#This Row],[Risk-Change-Date]])</f>
        <v>47484</v>
      </c>
      <c r="AJ817" s="22" t="str">
        <f>RiskRegister[[#This Row],[Inherent Impact Level]]&amp;"-"&amp;RiskRegister[[#This Row],[Inherent Likelihood Level]]</f>
        <v>-- Select Impact ----- Select Likelihood --</v>
      </c>
      <c r="AK817" s="22" t="str">
        <f>RiskRegister[[#This Row],[Residual Impact Level]]&amp;"-"&amp;RiskRegister[[#This Row],[Residual Likelihood Level]]</f>
        <v>-- Select Impact ----- Select Likelihood --</v>
      </c>
      <c r="AL817" s="22" t="str">
        <f t="shared" si="24"/>
        <v>Error</v>
      </c>
      <c r="AM817" s="22" t="str">
        <f>IF(RiskRegister[[#This Row],[Risk Status]]="Closed",RiskRegister[[#This Row],[Residual Impact Level]],RiskRegister[[#This Row],[Inherent Impact Level]])</f>
        <v>-- Select Impact --</v>
      </c>
      <c r="AN817" s="22" t="str">
        <f>IF(RiskRegister[[#This Row],[Risk Status]]="Closed",RiskRegister[[#This Row],[Residual Likelihood Level]],RiskRegister[[#This Row],[Inherent Likelihood Level]])</f>
        <v>-- Select Likelihood --</v>
      </c>
      <c r="AO817" s="22" t="str">
        <f>IF(RiskRegister[[#This Row],[Risk Status]]="Closed",RiskRegister[[#This Row],[Residual-I-L-Combo]],RiskRegister[[#This Row],[Inherent-I-L-Combo]])</f>
        <v>-- Select Impact ----- Select Likelihood --</v>
      </c>
      <c r="AP817" s="22" t="str">
        <f t="shared" si="25"/>
        <v>-- Error --</v>
      </c>
    </row>
    <row r="818" spans="1:42" s="18" customFormat="1" ht="64" x14ac:dyDescent="0.2">
      <c r="A818" s="18">
        <v>815</v>
      </c>
      <c r="G818" s="18" t="s">
        <v>87</v>
      </c>
      <c r="I818" s="18" t="s">
        <v>85</v>
      </c>
      <c r="L818" s="18" t="s">
        <v>112</v>
      </c>
      <c r="M818" s="19" t="str">
        <f>VLOOKUP(RiskRegister[[#This Row],[Inherent Impact Level]],'Rating factors'!$F$4:$G$9,2,FALSE)</f>
        <v>--- Error ---</v>
      </c>
      <c r="N818" s="18" t="s">
        <v>89</v>
      </c>
      <c r="O818" s="19" t="str">
        <f>VLOOKUP(RiskRegister[[#This Row],[Inherent Likelihood Level]],'Rating factors'!$F$16:$G$21,2,FALSE)</f>
        <v>--- Error ---</v>
      </c>
      <c r="P818" s="19" t="str">
        <f>IFERROR(VLOOKUP(RiskRegister[[#This Row],[Inherent Risk Rating]],'Rating factors'!$F$30:$G$44,2,FALSE),"-- Error --")</f>
        <v>-- Error --</v>
      </c>
      <c r="Q818" s="19" t="str">
        <f>IFERROR(RiskRegister[[#This Row],[Inherent Impact Rating]]*RiskRegister[[#This Row],[Inherent Likelihood Rating]],"-- Error --")</f>
        <v>-- Error --</v>
      </c>
      <c r="R818" s="18" t="s">
        <v>111</v>
      </c>
      <c r="T818" s="18" t="s">
        <v>112</v>
      </c>
      <c r="U818" s="19" t="str">
        <f>VLOOKUP(RiskRegister[[#This Row],[Residual Impact Level]],'Rating factors'!$F$4:$G$9,2,FALSE)</f>
        <v>--- Error ---</v>
      </c>
      <c r="V818" s="18" t="s">
        <v>89</v>
      </c>
      <c r="W818" s="19" t="str">
        <f>VLOOKUP(RiskRegister[[#This Row],[Residual Likelihood Level]],'Rating factors'!$F$16:$G$21,2,FALSE)</f>
        <v>--- Error ---</v>
      </c>
      <c r="X818" s="19" t="str">
        <f>IFERROR(VLOOKUP(RiskRegister[[#This Row],[Residual Risk Rating]],'Rating factors'!$F$30:$G$44,2,FALSE),"-- Error --")</f>
        <v>-- Error --</v>
      </c>
      <c r="Y818" s="19" t="str">
        <f>IFERROR(RiskRegister[[#This Row],[Residual Impact Rating]]*RiskRegister[[#This Row],[Residual Likelihood Rating]],"-- Error --")</f>
        <v>-- Error --</v>
      </c>
      <c r="Z818" s="18" t="s">
        <v>113</v>
      </c>
      <c r="AB818" s="61"/>
      <c r="AD818" s="22" t="str">
        <f ca="1">IF(ISBLANK(RiskRegister[[#This Row],[Risk Due Date]]), "Missing Risk Due Date", IF(RiskRegister[[#This Row],[Risk Due Date]] &lt; TODAY(), "Overdue", "Not Overdue"))</f>
        <v>Missing Risk Due Date</v>
      </c>
      <c r="AF818" s="22" t="str">
        <f>IF(ISBLANK(RiskRegister[[#This Row],[Risk Due Date]]), "Missing Risk Due Date", TEXT(RiskRegister[[#This Row],[Risk Due Date]], "YYYY-MM"))</f>
        <v>Missing Risk Due Date</v>
      </c>
      <c r="AG818" s="22" t="str">
        <f>IF(RiskRegister[[#This Row],[Created Date]]="","Created Date missing",(TEXT(RiskRegister[[#This Row],[Created Date]],"mmm") &amp; "-" &amp; YEAR(RiskRegister[[#This Row],[Created Date]])))</f>
        <v>Created Date missing</v>
      </c>
      <c r="AH818" s="79">
        <f>IF(RiskRegister[[#This Row],[Risk Status]]="Closed",RiskRegister[[#This Row],[Risk Close Date]],RiskRegister[[#This Row],[Risk Due Date]])</f>
        <v>0</v>
      </c>
      <c r="AI818" s="79">
        <f>IF(RiskRegister[[#This Row],[Risk-Change-Date]]=0,DATE(2030,1,1),RiskRegister[[#This Row],[Risk-Change-Date]])</f>
        <v>47484</v>
      </c>
      <c r="AJ818" s="22" t="str">
        <f>RiskRegister[[#This Row],[Inherent Impact Level]]&amp;"-"&amp;RiskRegister[[#This Row],[Inherent Likelihood Level]]</f>
        <v>-- Select Impact ----- Select Likelihood --</v>
      </c>
      <c r="AK818" s="22" t="str">
        <f>RiskRegister[[#This Row],[Residual Impact Level]]&amp;"-"&amp;RiskRegister[[#This Row],[Residual Likelihood Level]]</f>
        <v>-- Select Impact ----- Select Likelihood --</v>
      </c>
      <c r="AL818" s="22" t="str">
        <f t="shared" si="24"/>
        <v>Error</v>
      </c>
      <c r="AM818" s="22" t="str">
        <f>IF(RiskRegister[[#This Row],[Risk Status]]="Closed",RiskRegister[[#This Row],[Residual Impact Level]],RiskRegister[[#This Row],[Inherent Impact Level]])</f>
        <v>-- Select Impact --</v>
      </c>
      <c r="AN818" s="22" t="str">
        <f>IF(RiskRegister[[#This Row],[Risk Status]]="Closed",RiskRegister[[#This Row],[Residual Likelihood Level]],RiskRegister[[#This Row],[Inherent Likelihood Level]])</f>
        <v>-- Select Likelihood --</v>
      </c>
      <c r="AO818" s="22" t="str">
        <f>IF(RiskRegister[[#This Row],[Risk Status]]="Closed",RiskRegister[[#This Row],[Residual-I-L-Combo]],RiskRegister[[#This Row],[Inherent-I-L-Combo]])</f>
        <v>-- Select Impact ----- Select Likelihood --</v>
      </c>
      <c r="AP818" s="22" t="str">
        <f t="shared" si="25"/>
        <v>-- Error --</v>
      </c>
    </row>
    <row r="819" spans="1:42" s="18" customFormat="1" ht="64" x14ac:dyDescent="0.2">
      <c r="A819" s="18">
        <v>816</v>
      </c>
      <c r="G819" s="18" t="s">
        <v>87</v>
      </c>
      <c r="I819" s="18" t="s">
        <v>85</v>
      </c>
      <c r="L819" s="18" t="s">
        <v>112</v>
      </c>
      <c r="M819" s="19" t="str">
        <f>VLOOKUP(RiskRegister[[#This Row],[Inherent Impact Level]],'Rating factors'!$F$4:$G$9,2,FALSE)</f>
        <v>--- Error ---</v>
      </c>
      <c r="N819" s="18" t="s">
        <v>89</v>
      </c>
      <c r="O819" s="19" t="str">
        <f>VLOOKUP(RiskRegister[[#This Row],[Inherent Likelihood Level]],'Rating factors'!$F$16:$G$21,2,FALSE)</f>
        <v>--- Error ---</v>
      </c>
      <c r="P819" s="19" t="str">
        <f>IFERROR(VLOOKUP(RiskRegister[[#This Row],[Inherent Risk Rating]],'Rating factors'!$F$30:$G$44,2,FALSE),"-- Error --")</f>
        <v>-- Error --</v>
      </c>
      <c r="Q819" s="19" t="str">
        <f>IFERROR(RiskRegister[[#This Row],[Inherent Impact Rating]]*RiskRegister[[#This Row],[Inherent Likelihood Rating]],"-- Error --")</f>
        <v>-- Error --</v>
      </c>
      <c r="R819" s="18" t="s">
        <v>111</v>
      </c>
      <c r="T819" s="18" t="s">
        <v>112</v>
      </c>
      <c r="U819" s="19" t="str">
        <f>VLOOKUP(RiskRegister[[#This Row],[Residual Impact Level]],'Rating factors'!$F$4:$G$9,2,FALSE)</f>
        <v>--- Error ---</v>
      </c>
      <c r="V819" s="18" t="s">
        <v>89</v>
      </c>
      <c r="W819" s="19" t="str">
        <f>VLOOKUP(RiskRegister[[#This Row],[Residual Likelihood Level]],'Rating factors'!$F$16:$G$21,2,FALSE)</f>
        <v>--- Error ---</v>
      </c>
      <c r="X819" s="19" t="str">
        <f>IFERROR(VLOOKUP(RiskRegister[[#This Row],[Residual Risk Rating]],'Rating factors'!$F$30:$G$44,2,FALSE),"-- Error --")</f>
        <v>-- Error --</v>
      </c>
      <c r="Y819" s="19" t="str">
        <f>IFERROR(RiskRegister[[#This Row],[Residual Impact Rating]]*RiskRegister[[#This Row],[Residual Likelihood Rating]],"-- Error --")</f>
        <v>-- Error --</v>
      </c>
      <c r="Z819" s="18" t="s">
        <v>113</v>
      </c>
      <c r="AB819" s="61"/>
      <c r="AD819" s="22" t="str">
        <f ca="1">IF(ISBLANK(RiskRegister[[#This Row],[Risk Due Date]]), "Missing Risk Due Date", IF(RiskRegister[[#This Row],[Risk Due Date]] &lt; TODAY(), "Overdue", "Not Overdue"))</f>
        <v>Missing Risk Due Date</v>
      </c>
      <c r="AF819" s="22" t="str">
        <f>IF(ISBLANK(RiskRegister[[#This Row],[Risk Due Date]]), "Missing Risk Due Date", TEXT(RiskRegister[[#This Row],[Risk Due Date]], "YYYY-MM"))</f>
        <v>Missing Risk Due Date</v>
      </c>
      <c r="AG819" s="22" t="str">
        <f>IF(RiskRegister[[#This Row],[Created Date]]="","Created Date missing",(TEXT(RiskRegister[[#This Row],[Created Date]],"mmm") &amp; "-" &amp; YEAR(RiskRegister[[#This Row],[Created Date]])))</f>
        <v>Created Date missing</v>
      </c>
      <c r="AH819" s="79">
        <f>IF(RiskRegister[[#This Row],[Risk Status]]="Closed",RiskRegister[[#This Row],[Risk Close Date]],RiskRegister[[#This Row],[Risk Due Date]])</f>
        <v>0</v>
      </c>
      <c r="AI819" s="79">
        <f>IF(RiskRegister[[#This Row],[Risk-Change-Date]]=0,DATE(2030,1,1),RiskRegister[[#This Row],[Risk-Change-Date]])</f>
        <v>47484</v>
      </c>
      <c r="AJ819" s="22" t="str">
        <f>RiskRegister[[#This Row],[Inherent Impact Level]]&amp;"-"&amp;RiskRegister[[#This Row],[Inherent Likelihood Level]]</f>
        <v>-- Select Impact ----- Select Likelihood --</v>
      </c>
      <c r="AK819" s="22" t="str">
        <f>RiskRegister[[#This Row],[Residual Impact Level]]&amp;"-"&amp;RiskRegister[[#This Row],[Residual Likelihood Level]]</f>
        <v>-- Select Impact ----- Select Likelihood --</v>
      </c>
      <c r="AL819" s="22" t="str">
        <f t="shared" si="24"/>
        <v>Error</v>
      </c>
      <c r="AM819" s="22" t="str">
        <f>IF(RiskRegister[[#This Row],[Risk Status]]="Closed",RiskRegister[[#This Row],[Residual Impact Level]],RiskRegister[[#This Row],[Inherent Impact Level]])</f>
        <v>-- Select Impact --</v>
      </c>
      <c r="AN819" s="22" t="str">
        <f>IF(RiskRegister[[#This Row],[Risk Status]]="Closed",RiskRegister[[#This Row],[Residual Likelihood Level]],RiskRegister[[#This Row],[Inherent Likelihood Level]])</f>
        <v>-- Select Likelihood --</v>
      </c>
      <c r="AO819" s="22" t="str">
        <f>IF(RiskRegister[[#This Row],[Risk Status]]="Closed",RiskRegister[[#This Row],[Residual-I-L-Combo]],RiskRegister[[#This Row],[Inherent-I-L-Combo]])</f>
        <v>-- Select Impact ----- Select Likelihood --</v>
      </c>
      <c r="AP819" s="22" t="str">
        <f t="shared" si="25"/>
        <v>-- Error --</v>
      </c>
    </row>
    <row r="820" spans="1:42" s="18" customFormat="1" ht="64" x14ac:dyDescent="0.2">
      <c r="A820" s="18">
        <v>817</v>
      </c>
      <c r="G820" s="18" t="s">
        <v>87</v>
      </c>
      <c r="I820" s="18" t="s">
        <v>85</v>
      </c>
      <c r="L820" s="18" t="s">
        <v>112</v>
      </c>
      <c r="M820" s="19" t="str">
        <f>VLOOKUP(RiskRegister[[#This Row],[Inherent Impact Level]],'Rating factors'!$F$4:$G$9,2,FALSE)</f>
        <v>--- Error ---</v>
      </c>
      <c r="N820" s="18" t="s">
        <v>89</v>
      </c>
      <c r="O820" s="19" t="str">
        <f>VLOOKUP(RiskRegister[[#This Row],[Inherent Likelihood Level]],'Rating factors'!$F$16:$G$21,2,FALSE)</f>
        <v>--- Error ---</v>
      </c>
      <c r="P820" s="19" t="str">
        <f>IFERROR(VLOOKUP(RiskRegister[[#This Row],[Inherent Risk Rating]],'Rating factors'!$F$30:$G$44,2,FALSE),"-- Error --")</f>
        <v>-- Error --</v>
      </c>
      <c r="Q820" s="19" t="str">
        <f>IFERROR(RiskRegister[[#This Row],[Inherent Impact Rating]]*RiskRegister[[#This Row],[Inherent Likelihood Rating]],"-- Error --")</f>
        <v>-- Error --</v>
      </c>
      <c r="R820" s="18" t="s">
        <v>111</v>
      </c>
      <c r="T820" s="18" t="s">
        <v>112</v>
      </c>
      <c r="U820" s="19" t="str">
        <f>VLOOKUP(RiskRegister[[#This Row],[Residual Impact Level]],'Rating factors'!$F$4:$G$9,2,FALSE)</f>
        <v>--- Error ---</v>
      </c>
      <c r="V820" s="18" t="s">
        <v>89</v>
      </c>
      <c r="W820" s="19" t="str">
        <f>VLOOKUP(RiskRegister[[#This Row],[Residual Likelihood Level]],'Rating factors'!$F$16:$G$21,2,FALSE)</f>
        <v>--- Error ---</v>
      </c>
      <c r="X820" s="19" t="str">
        <f>IFERROR(VLOOKUP(RiskRegister[[#This Row],[Residual Risk Rating]],'Rating factors'!$F$30:$G$44,2,FALSE),"-- Error --")</f>
        <v>-- Error --</v>
      </c>
      <c r="Y820" s="19" t="str">
        <f>IFERROR(RiskRegister[[#This Row],[Residual Impact Rating]]*RiskRegister[[#This Row],[Residual Likelihood Rating]],"-- Error --")</f>
        <v>-- Error --</v>
      </c>
      <c r="Z820" s="18" t="s">
        <v>113</v>
      </c>
      <c r="AB820" s="61"/>
      <c r="AD820" s="22" t="str">
        <f ca="1">IF(ISBLANK(RiskRegister[[#This Row],[Risk Due Date]]), "Missing Risk Due Date", IF(RiskRegister[[#This Row],[Risk Due Date]] &lt; TODAY(), "Overdue", "Not Overdue"))</f>
        <v>Missing Risk Due Date</v>
      </c>
      <c r="AF820" s="22" t="str">
        <f>IF(ISBLANK(RiskRegister[[#This Row],[Risk Due Date]]), "Missing Risk Due Date", TEXT(RiskRegister[[#This Row],[Risk Due Date]], "YYYY-MM"))</f>
        <v>Missing Risk Due Date</v>
      </c>
      <c r="AG820" s="22" t="str">
        <f>IF(RiskRegister[[#This Row],[Created Date]]="","Created Date missing",(TEXT(RiskRegister[[#This Row],[Created Date]],"mmm") &amp; "-" &amp; YEAR(RiskRegister[[#This Row],[Created Date]])))</f>
        <v>Created Date missing</v>
      </c>
      <c r="AH820" s="79">
        <f>IF(RiskRegister[[#This Row],[Risk Status]]="Closed",RiskRegister[[#This Row],[Risk Close Date]],RiskRegister[[#This Row],[Risk Due Date]])</f>
        <v>0</v>
      </c>
      <c r="AI820" s="79">
        <f>IF(RiskRegister[[#This Row],[Risk-Change-Date]]=0,DATE(2030,1,1),RiskRegister[[#This Row],[Risk-Change-Date]])</f>
        <v>47484</v>
      </c>
      <c r="AJ820" s="22" t="str">
        <f>RiskRegister[[#This Row],[Inherent Impact Level]]&amp;"-"&amp;RiskRegister[[#This Row],[Inherent Likelihood Level]]</f>
        <v>-- Select Impact ----- Select Likelihood --</v>
      </c>
      <c r="AK820" s="22" t="str">
        <f>RiskRegister[[#This Row],[Residual Impact Level]]&amp;"-"&amp;RiskRegister[[#This Row],[Residual Likelihood Level]]</f>
        <v>-- Select Impact ----- Select Likelihood --</v>
      </c>
      <c r="AL820" s="22" t="str">
        <f t="shared" si="24"/>
        <v>Error</v>
      </c>
      <c r="AM820" s="22" t="str">
        <f>IF(RiskRegister[[#This Row],[Risk Status]]="Closed",RiskRegister[[#This Row],[Residual Impact Level]],RiskRegister[[#This Row],[Inherent Impact Level]])</f>
        <v>-- Select Impact --</v>
      </c>
      <c r="AN820" s="22" t="str">
        <f>IF(RiskRegister[[#This Row],[Risk Status]]="Closed",RiskRegister[[#This Row],[Residual Likelihood Level]],RiskRegister[[#This Row],[Inherent Likelihood Level]])</f>
        <v>-- Select Likelihood --</v>
      </c>
      <c r="AO820" s="22" t="str">
        <f>IF(RiskRegister[[#This Row],[Risk Status]]="Closed",RiskRegister[[#This Row],[Residual-I-L-Combo]],RiskRegister[[#This Row],[Inherent-I-L-Combo]])</f>
        <v>-- Select Impact ----- Select Likelihood --</v>
      </c>
      <c r="AP820" s="22" t="str">
        <f t="shared" si="25"/>
        <v>-- Error --</v>
      </c>
    </row>
    <row r="821" spans="1:42" s="18" customFormat="1" ht="64" x14ac:dyDescent="0.2">
      <c r="A821" s="18">
        <v>818</v>
      </c>
      <c r="G821" s="18" t="s">
        <v>87</v>
      </c>
      <c r="I821" s="18" t="s">
        <v>85</v>
      </c>
      <c r="L821" s="18" t="s">
        <v>112</v>
      </c>
      <c r="M821" s="19" t="str">
        <f>VLOOKUP(RiskRegister[[#This Row],[Inherent Impact Level]],'Rating factors'!$F$4:$G$9,2,FALSE)</f>
        <v>--- Error ---</v>
      </c>
      <c r="N821" s="18" t="s">
        <v>89</v>
      </c>
      <c r="O821" s="19" t="str">
        <f>VLOOKUP(RiskRegister[[#This Row],[Inherent Likelihood Level]],'Rating factors'!$F$16:$G$21,2,FALSE)</f>
        <v>--- Error ---</v>
      </c>
      <c r="P821" s="19" t="str">
        <f>IFERROR(VLOOKUP(RiskRegister[[#This Row],[Inherent Risk Rating]],'Rating factors'!$F$30:$G$44,2,FALSE),"-- Error --")</f>
        <v>-- Error --</v>
      </c>
      <c r="Q821" s="19" t="str">
        <f>IFERROR(RiskRegister[[#This Row],[Inherent Impact Rating]]*RiskRegister[[#This Row],[Inherent Likelihood Rating]],"-- Error --")</f>
        <v>-- Error --</v>
      </c>
      <c r="R821" s="18" t="s">
        <v>111</v>
      </c>
      <c r="T821" s="18" t="s">
        <v>112</v>
      </c>
      <c r="U821" s="19" t="str">
        <f>VLOOKUP(RiskRegister[[#This Row],[Residual Impact Level]],'Rating factors'!$F$4:$G$9,2,FALSE)</f>
        <v>--- Error ---</v>
      </c>
      <c r="V821" s="18" t="s">
        <v>89</v>
      </c>
      <c r="W821" s="19" t="str">
        <f>VLOOKUP(RiskRegister[[#This Row],[Residual Likelihood Level]],'Rating factors'!$F$16:$G$21,2,FALSE)</f>
        <v>--- Error ---</v>
      </c>
      <c r="X821" s="19" t="str">
        <f>IFERROR(VLOOKUP(RiskRegister[[#This Row],[Residual Risk Rating]],'Rating factors'!$F$30:$G$44,2,FALSE),"-- Error --")</f>
        <v>-- Error --</v>
      </c>
      <c r="Y821" s="19" t="str">
        <f>IFERROR(RiskRegister[[#This Row],[Residual Impact Rating]]*RiskRegister[[#This Row],[Residual Likelihood Rating]],"-- Error --")</f>
        <v>-- Error --</v>
      </c>
      <c r="Z821" s="18" t="s">
        <v>113</v>
      </c>
      <c r="AB821" s="61"/>
      <c r="AD821" s="22" t="str">
        <f ca="1">IF(ISBLANK(RiskRegister[[#This Row],[Risk Due Date]]), "Missing Risk Due Date", IF(RiskRegister[[#This Row],[Risk Due Date]] &lt; TODAY(), "Overdue", "Not Overdue"))</f>
        <v>Missing Risk Due Date</v>
      </c>
      <c r="AF821" s="22" t="str">
        <f>IF(ISBLANK(RiskRegister[[#This Row],[Risk Due Date]]), "Missing Risk Due Date", TEXT(RiskRegister[[#This Row],[Risk Due Date]], "YYYY-MM"))</f>
        <v>Missing Risk Due Date</v>
      </c>
      <c r="AG821" s="22" t="str">
        <f>IF(RiskRegister[[#This Row],[Created Date]]="","Created Date missing",(TEXT(RiskRegister[[#This Row],[Created Date]],"mmm") &amp; "-" &amp; YEAR(RiskRegister[[#This Row],[Created Date]])))</f>
        <v>Created Date missing</v>
      </c>
      <c r="AH821" s="79">
        <f>IF(RiskRegister[[#This Row],[Risk Status]]="Closed",RiskRegister[[#This Row],[Risk Close Date]],RiskRegister[[#This Row],[Risk Due Date]])</f>
        <v>0</v>
      </c>
      <c r="AI821" s="79">
        <f>IF(RiskRegister[[#This Row],[Risk-Change-Date]]=0,DATE(2030,1,1),RiskRegister[[#This Row],[Risk-Change-Date]])</f>
        <v>47484</v>
      </c>
      <c r="AJ821" s="22" t="str">
        <f>RiskRegister[[#This Row],[Inherent Impact Level]]&amp;"-"&amp;RiskRegister[[#This Row],[Inherent Likelihood Level]]</f>
        <v>-- Select Impact ----- Select Likelihood --</v>
      </c>
      <c r="AK821" s="22" t="str">
        <f>RiskRegister[[#This Row],[Residual Impact Level]]&amp;"-"&amp;RiskRegister[[#This Row],[Residual Likelihood Level]]</f>
        <v>-- Select Impact ----- Select Likelihood --</v>
      </c>
      <c r="AL821" s="22" t="str">
        <f t="shared" si="24"/>
        <v>Error</v>
      </c>
      <c r="AM821" s="22" t="str">
        <f>IF(RiskRegister[[#This Row],[Risk Status]]="Closed",RiskRegister[[#This Row],[Residual Impact Level]],RiskRegister[[#This Row],[Inherent Impact Level]])</f>
        <v>-- Select Impact --</v>
      </c>
      <c r="AN821" s="22" t="str">
        <f>IF(RiskRegister[[#This Row],[Risk Status]]="Closed",RiskRegister[[#This Row],[Residual Likelihood Level]],RiskRegister[[#This Row],[Inherent Likelihood Level]])</f>
        <v>-- Select Likelihood --</v>
      </c>
      <c r="AO821" s="22" t="str">
        <f>IF(RiskRegister[[#This Row],[Risk Status]]="Closed",RiskRegister[[#This Row],[Residual-I-L-Combo]],RiskRegister[[#This Row],[Inherent-I-L-Combo]])</f>
        <v>-- Select Impact ----- Select Likelihood --</v>
      </c>
      <c r="AP821" s="22" t="str">
        <f t="shared" si="25"/>
        <v>-- Error --</v>
      </c>
    </row>
    <row r="822" spans="1:42" s="18" customFormat="1" ht="64" x14ac:dyDescent="0.2">
      <c r="A822" s="18">
        <v>819</v>
      </c>
      <c r="G822" s="18" t="s">
        <v>87</v>
      </c>
      <c r="I822" s="18" t="s">
        <v>85</v>
      </c>
      <c r="L822" s="18" t="s">
        <v>112</v>
      </c>
      <c r="M822" s="19" t="str">
        <f>VLOOKUP(RiskRegister[[#This Row],[Inherent Impact Level]],'Rating factors'!$F$4:$G$9,2,FALSE)</f>
        <v>--- Error ---</v>
      </c>
      <c r="N822" s="18" t="s">
        <v>89</v>
      </c>
      <c r="O822" s="19" t="str">
        <f>VLOOKUP(RiskRegister[[#This Row],[Inherent Likelihood Level]],'Rating factors'!$F$16:$G$21,2,FALSE)</f>
        <v>--- Error ---</v>
      </c>
      <c r="P822" s="19" t="str">
        <f>IFERROR(VLOOKUP(RiskRegister[[#This Row],[Inherent Risk Rating]],'Rating factors'!$F$30:$G$44,2,FALSE),"-- Error --")</f>
        <v>-- Error --</v>
      </c>
      <c r="Q822" s="19" t="str">
        <f>IFERROR(RiskRegister[[#This Row],[Inherent Impact Rating]]*RiskRegister[[#This Row],[Inherent Likelihood Rating]],"-- Error --")</f>
        <v>-- Error --</v>
      </c>
      <c r="R822" s="18" t="s">
        <v>111</v>
      </c>
      <c r="T822" s="18" t="s">
        <v>112</v>
      </c>
      <c r="U822" s="19" t="str">
        <f>VLOOKUP(RiskRegister[[#This Row],[Residual Impact Level]],'Rating factors'!$F$4:$G$9,2,FALSE)</f>
        <v>--- Error ---</v>
      </c>
      <c r="V822" s="18" t="s">
        <v>89</v>
      </c>
      <c r="W822" s="19" t="str">
        <f>VLOOKUP(RiskRegister[[#This Row],[Residual Likelihood Level]],'Rating factors'!$F$16:$G$21,2,FALSE)</f>
        <v>--- Error ---</v>
      </c>
      <c r="X822" s="19" t="str">
        <f>IFERROR(VLOOKUP(RiskRegister[[#This Row],[Residual Risk Rating]],'Rating factors'!$F$30:$G$44,2,FALSE),"-- Error --")</f>
        <v>-- Error --</v>
      </c>
      <c r="Y822" s="19" t="str">
        <f>IFERROR(RiskRegister[[#This Row],[Residual Impact Rating]]*RiskRegister[[#This Row],[Residual Likelihood Rating]],"-- Error --")</f>
        <v>-- Error --</v>
      </c>
      <c r="Z822" s="18" t="s">
        <v>113</v>
      </c>
      <c r="AB822" s="61"/>
      <c r="AD822" s="22" t="str">
        <f ca="1">IF(ISBLANK(RiskRegister[[#This Row],[Risk Due Date]]), "Missing Risk Due Date", IF(RiskRegister[[#This Row],[Risk Due Date]] &lt; TODAY(), "Overdue", "Not Overdue"))</f>
        <v>Missing Risk Due Date</v>
      </c>
      <c r="AF822" s="22" t="str">
        <f>IF(ISBLANK(RiskRegister[[#This Row],[Risk Due Date]]), "Missing Risk Due Date", TEXT(RiskRegister[[#This Row],[Risk Due Date]], "YYYY-MM"))</f>
        <v>Missing Risk Due Date</v>
      </c>
      <c r="AG822" s="22" t="str">
        <f>IF(RiskRegister[[#This Row],[Created Date]]="","Created Date missing",(TEXT(RiskRegister[[#This Row],[Created Date]],"mmm") &amp; "-" &amp; YEAR(RiskRegister[[#This Row],[Created Date]])))</f>
        <v>Created Date missing</v>
      </c>
      <c r="AH822" s="79">
        <f>IF(RiskRegister[[#This Row],[Risk Status]]="Closed",RiskRegister[[#This Row],[Risk Close Date]],RiskRegister[[#This Row],[Risk Due Date]])</f>
        <v>0</v>
      </c>
      <c r="AI822" s="79">
        <f>IF(RiskRegister[[#This Row],[Risk-Change-Date]]=0,DATE(2030,1,1),RiskRegister[[#This Row],[Risk-Change-Date]])</f>
        <v>47484</v>
      </c>
      <c r="AJ822" s="22" t="str">
        <f>RiskRegister[[#This Row],[Inherent Impact Level]]&amp;"-"&amp;RiskRegister[[#This Row],[Inherent Likelihood Level]]</f>
        <v>-- Select Impact ----- Select Likelihood --</v>
      </c>
      <c r="AK822" s="22" t="str">
        <f>RiskRegister[[#This Row],[Residual Impact Level]]&amp;"-"&amp;RiskRegister[[#This Row],[Residual Likelihood Level]]</f>
        <v>-- Select Impact ----- Select Likelihood --</v>
      </c>
      <c r="AL822" s="22" t="str">
        <f t="shared" si="24"/>
        <v>Error</v>
      </c>
      <c r="AM822" s="22" t="str">
        <f>IF(RiskRegister[[#This Row],[Risk Status]]="Closed",RiskRegister[[#This Row],[Residual Impact Level]],RiskRegister[[#This Row],[Inherent Impact Level]])</f>
        <v>-- Select Impact --</v>
      </c>
      <c r="AN822" s="22" t="str">
        <f>IF(RiskRegister[[#This Row],[Risk Status]]="Closed",RiskRegister[[#This Row],[Residual Likelihood Level]],RiskRegister[[#This Row],[Inherent Likelihood Level]])</f>
        <v>-- Select Likelihood --</v>
      </c>
      <c r="AO822" s="22" t="str">
        <f>IF(RiskRegister[[#This Row],[Risk Status]]="Closed",RiskRegister[[#This Row],[Residual-I-L-Combo]],RiskRegister[[#This Row],[Inherent-I-L-Combo]])</f>
        <v>-- Select Impact ----- Select Likelihood --</v>
      </c>
      <c r="AP822" s="22" t="str">
        <f t="shared" si="25"/>
        <v>-- Error --</v>
      </c>
    </row>
    <row r="823" spans="1:42" s="18" customFormat="1" ht="64" x14ac:dyDescent="0.2">
      <c r="A823" s="18">
        <v>820</v>
      </c>
      <c r="G823" s="18" t="s">
        <v>87</v>
      </c>
      <c r="I823" s="18" t="s">
        <v>85</v>
      </c>
      <c r="L823" s="18" t="s">
        <v>112</v>
      </c>
      <c r="M823" s="19" t="str">
        <f>VLOOKUP(RiskRegister[[#This Row],[Inherent Impact Level]],'Rating factors'!$F$4:$G$9,2,FALSE)</f>
        <v>--- Error ---</v>
      </c>
      <c r="N823" s="18" t="s">
        <v>89</v>
      </c>
      <c r="O823" s="19" t="str">
        <f>VLOOKUP(RiskRegister[[#This Row],[Inherent Likelihood Level]],'Rating factors'!$F$16:$G$21,2,FALSE)</f>
        <v>--- Error ---</v>
      </c>
      <c r="P823" s="19" t="str">
        <f>IFERROR(VLOOKUP(RiskRegister[[#This Row],[Inherent Risk Rating]],'Rating factors'!$F$30:$G$44,2,FALSE),"-- Error --")</f>
        <v>-- Error --</v>
      </c>
      <c r="Q823" s="19" t="str">
        <f>IFERROR(RiskRegister[[#This Row],[Inherent Impact Rating]]*RiskRegister[[#This Row],[Inherent Likelihood Rating]],"-- Error --")</f>
        <v>-- Error --</v>
      </c>
      <c r="R823" s="18" t="s">
        <v>111</v>
      </c>
      <c r="T823" s="18" t="s">
        <v>112</v>
      </c>
      <c r="U823" s="19" t="str">
        <f>VLOOKUP(RiskRegister[[#This Row],[Residual Impact Level]],'Rating factors'!$F$4:$G$9,2,FALSE)</f>
        <v>--- Error ---</v>
      </c>
      <c r="V823" s="18" t="s">
        <v>89</v>
      </c>
      <c r="W823" s="19" t="str">
        <f>VLOOKUP(RiskRegister[[#This Row],[Residual Likelihood Level]],'Rating factors'!$F$16:$G$21,2,FALSE)</f>
        <v>--- Error ---</v>
      </c>
      <c r="X823" s="19" t="str">
        <f>IFERROR(VLOOKUP(RiskRegister[[#This Row],[Residual Risk Rating]],'Rating factors'!$F$30:$G$44,2,FALSE),"-- Error --")</f>
        <v>-- Error --</v>
      </c>
      <c r="Y823" s="19" t="str">
        <f>IFERROR(RiskRegister[[#This Row],[Residual Impact Rating]]*RiskRegister[[#This Row],[Residual Likelihood Rating]],"-- Error --")</f>
        <v>-- Error --</v>
      </c>
      <c r="Z823" s="18" t="s">
        <v>113</v>
      </c>
      <c r="AB823" s="61"/>
      <c r="AD823" s="22" t="str">
        <f ca="1">IF(ISBLANK(RiskRegister[[#This Row],[Risk Due Date]]), "Missing Risk Due Date", IF(RiskRegister[[#This Row],[Risk Due Date]] &lt; TODAY(), "Overdue", "Not Overdue"))</f>
        <v>Missing Risk Due Date</v>
      </c>
      <c r="AF823" s="22" t="str">
        <f>IF(ISBLANK(RiskRegister[[#This Row],[Risk Due Date]]), "Missing Risk Due Date", TEXT(RiskRegister[[#This Row],[Risk Due Date]], "YYYY-MM"))</f>
        <v>Missing Risk Due Date</v>
      </c>
      <c r="AG823" s="22" t="str">
        <f>IF(RiskRegister[[#This Row],[Created Date]]="","Created Date missing",(TEXT(RiskRegister[[#This Row],[Created Date]],"mmm") &amp; "-" &amp; YEAR(RiskRegister[[#This Row],[Created Date]])))</f>
        <v>Created Date missing</v>
      </c>
      <c r="AH823" s="79">
        <f>IF(RiskRegister[[#This Row],[Risk Status]]="Closed",RiskRegister[[#This Row],[Risk Close Date]],RiskRegister[[#This Row],[Risk Due Date]])</f>
        <v>0</v>
      </c>
      <c r="AI823" s="79">
        <f>IF(RiskRegister[[#This Row],[Risk-Change-Date]]=0,DATE(2030,1,1),RiskRegister[[#This Row],[Risk-Change-Date]])</f>
        <v>47484</v>
      </c>
      <c r="AJ823" s="22" t="str">
        <f>RiskRegister[[#This Row],[Inherent Impact Level]]&amp;"-"&amp;RiskRegister[[#This Row],[Inherent Likelihood Level]]</f>
        <v>-- Select Impact ----- Select Likelihood --</v>
      </c>
      <c r="AK823" s="22" t="str">
        <f>RiskRegister[[#This Row],[Residual Impact Level]]&amp;"-"&amp;RiskRegister[[#This Row],[Residual Likelihood Level]]</f>
        <v>-- Select Impact ----- Select Likelihood --</v>
      </c>
      <c r="AL823" s="22" t="str">
        <f t="shared" si="24"/>
        <v>Error</v>
      </c>
      <c r="AM823" s="22" t="str">
        <f>IF(RiskRegister[[#This Row],[Risk Status]]="Closed",RiskRegister[[#This Row],[Residual Impact Level]],RiskRegister[[#This Row],[Inherent Impact Level]])</f>
        <v>-- Select Impact --</v>
      </c>
      <c r="AN823" s="22" t="str">
        <f>IF(RiskRegister[[#This Row],[Risk Status]]="Closed",RiskRegister[[#This Row],[Residual Likelihood Level]],RiskRegister[[#This Row],[Inherent Likelihood Level]])</f>
        <v>-- Select Likelihood --</v>
      </c>
      <c r="AO823" s="22" t="str">
        <f>IF(RiskRegister[[#This Row],[Risk Status]]="Closed",RiskRegister[[#This Row],[Residual-I-L-Combo]],RiskRegister[[#This Row],[Inherent-I-L-Combo]])</f>
        <v>-- Select Impact ----- Select Likelihood --</v>
      </c>
      <c r="AP823" s="22" t="str">
        <f t="shared" si="25"/>
        <v>-- Error --</v>
      </c>
    </row>
    <row r="824" spans="1:42" s="18" customFormat="1" ht="64" x14ac:dyDescent="0.2">
      <c r="A824" s="18">
        <v>821</v>
      </c>
      <c r="G824" s="18" t="s">
        <v>87</v>
      </c>
      <c r="I824" s="18" t="s">
        <v>85</v>
      </c>
      <c r="L824" s="18" t="s">
        <v>112</v>
      </c>
      <c r="M824" s="19" t="str">
        <f>VLOOKUP(RiskRegister[[#This Row],[Inherent Impact Level]],'Rating factors'!$F$4:$G$9,2,FALSE)</f>
        <v>--- Error ---</v>
      </c>
      <c r="N824" s="18" t="s">
        <v>89</v>
      </c>
      <c r="O824" s="19" t="str">
        <f>VLOOKUP(RiskRegister[[#This Row],[Inherent Likelihood Level]],'Rating factors'!$F$16:$G$21,2,FALSE)</f>
        <v>--- Error ---</v>
      </c>
      <c r="P824" s="19" t="str">
        <f>IFERROR(VLOOKUP(RiskRegister[[#This Row],[Inherent Risk Rating]],'Rating factors'!$F$30:$G$44,2,FALSE),"-- Error --")</f>
        <v>-- Error --</v>
      </c>
      <c r="Q824" s="19" t="str">
        <f>IFERROR(RiskRegister[[#This Row],[Inherent Impact Rating]]*RiskRegister[[#This Row],[Inherent Likelihood Rating]],"-- Error --")</f>
        <v>-- Error --</v>
      </c>
      <c r="R824" s="18" t="s">
        <v>111</v>
      </c>
      <c r="T824" s="18" t="s">
        <v>112</v>
      </c>
      <c r="U824" s="19" t="str">
        <f>VLOOKUP(RiskRegister[[#This Row],[Residual Impact Level]],'Rating factors'!$F$4:$G$9,2,FALSE)</f>
        <v>--- Error ---</v>
      </c>
      <c r="V824" s="18" t="s">
        <v>89</v>
      </c>
      <c r="W824" s="19" t="str">
        <f>VLOOKUP(RiskRegister[[#This Row],[Residual Likelihood Level]],'Rating factors'!$F$16:$G$21,2,FALSE)</f>
        <v>--- Error ---</v>
      </c>
      <c r="X824" s="19" t="str">
        <f>IFERROR(VLOOKUP(RiskRegister[[#This Row],[Residual Risk Rating]],'Rating factors'!$F$30:$G$44,2,FALSE),"-- Error --")</f>
        <v>-- Error --</v>
      </c>
      <c r="Y824" s="19" t="str">
        <f>IFERROR(RiskRegister[[#This Row],[Residual Impact Rating]]*RiskRegister[[#This Row],[Residual Likelihood Rating]],"-- Error --")</f>
        <v>-- Error --</v>
      </c>
      <c r="Z824" s="18" t="s">
        <v>113</v>
      </c>
      <c r="AB824" s="61"/>
      <c r="AD824" s="22" t="str">
        <f ca="1">IF(ISBLANK(RiskRegister[[#This Row],[Risk Due Date]]), "Missing Risk Due Date", IF(RiskRegister[[#This Row],[Risk Due Date]] &lt; TODAY(), "Overdue", "Not Overdue"))</f>
        <v>Missing Risk Due Date</v>
      </c>
      <c r="AF824" s="22" t="str">
        <f>IF(ISBLANK(RiskRegister[[#This Row],[Risk Due Date]]), "Missing Risk Due Date", TEXT(RiskRegister[[#This Row],[Risk Due Date]], "YYYY-MM"))</f>
        <v>Missing Risk Due Date</v>
      </c>
      <c r="AG824" s="22" t="str">
        <f>IF(RiskRegister[[#This Row],[Created Date]]="","Created Date missing",(TEXT(RiskRegister[[#This Row],[Created Date]],"mmm") &amp; "-" &amp; YEAR(RiskRegister[[#This Row],[Created Date]])))</f>
        <v>Created Date missing</v>
      </c>
      <c r="AH824" s="79">
        <f>IF(RiskRegister[[#This Row],[Risk Status]]="Closed",RiskRegister[[#This Row],[Risk Close Date]],RiskRegister[[#This Row],[Risk Due Date]])</f>
        <v>0</v>
      </c>
      <c r="AI824" s="79">
        <f>IF(RiskRegister[[#This Row],[Risk-Change-Date]]=0,DATE(2030,1,1),RiskRegister[[#This Row],[Risk-Change-Date]])</f>
        <v>47484</v>
      </c>
      <c r="AJ824" s="22" t="str">
        <f>RiskRegister[[#This Row],[Inherent Impact Level]]&amp;"-"&amp;RiskRegister[[#This Row],[Inherent Likelihood Level]]</f>
        <v>-- Select Impact ----- Select Likelihood --</v>
      </c>
      <c r="AK824" s="22" t="str">
        <f>RiskRegister[[#This Row],[Residual Impact Level]]&amp;"-"&amp;RiskRegister[[#This Row],[Residual Likelihood Level]]</f>
        <v>-- Select Impact ----- Select Likelihood --</v>
      </c>
      <c r="AL824" s="22" t="str">
        <f t="shared" si="24"/>
        <v>Error</v>
      </c>
      <c r="AM824" s="22" t="str">
        <f>IF(RiskRegister[[#This Row],[Risk Status]]="Closed",RiskRegister[[#This Row],[Residual Impact Level]],RiskRegister[[#This Row],[Inherent Impact Level]])</f>
        <v>-- Select Impact --</v>
      </c>
      <c r="AN824" s="22" t="str">
        <f>IF(RiskRegister[[#This Row],[Risk Status]]="Closed",RiskRegister[[#This Row],[Residual Likelihood Level]],RiskRegister[[#This Row],[Inherent Likelihood Level]])</f>
        <v>-- Select Likelihood --</v>
      </c>
      <c r="AO824" s="22" t="str">
        <f>IF(RiskRegister[[#This Row],[Risk Status]]="Closed",RiskRegister[[#This Row],[Residual-I-L-Combo]],RiskRegister[[#This Row],[Inherent-I-L-Combo]])</f>
        <v>-- Select Impact ----- Select Likelihood --</v>
      </c>
      <c r="AP824" s="22" t="str">
        <f t="shared" si="25"/>
        <v>-- Error --</v>
      </c>
    </row>
    <row r="825" spans="1:42" s="18" customFormat="1" ht="64" x14ac:dyDescent="0.2">
      <c r="A825" s="18">
        <v>822</v>
      </c>
      <c r="G825" s="18" t="s">
        <v>87</v>
      </c>
      <c r="I825" s="18" t="s">
        <v>85</v>
      </c>
      <c r="L825" s="18" t="s">
        <v>112</v>
      </c>
      <c r="M825" s="19" t="str">
        <f>VLOOKUP(RiskRegister[[#This Row],[Inherent Impact Level]],'Rating factors'!$F$4:$G$9,2,FALSE)</f>
        <v>--- Error ---</v>
      </c>
      <c r="N825" s="18" t="s">
        <v>89</v>
      </c>
      <c r="O825" s="19" t="str">
        <f>VLOOKUP(RiskRegister[[#This Row],[Inherent Likelihood Level]],'Rating factors'!$F$16:$G$21,2,FALSE)</f>
        <v>--- Error ---</v>
      </c>
      <c r="P825" s="19" t="str">
        <f>IFERROR(VLOOKUP(RiskRegister[[#This Row],[Inherent Risk Rating]],'Rating factors'!$F$30:$G$44,2,FALSE),"-- Error --")</f>
        <v>-- Error --</v>
      </c>
      <c r="Q825" s="19" t="str">
        <f>IFERROR(RiskRegister[[#This Row],[Inherent Impact Rating]]*RiskRegister[[#This Row],[Inherent Likelihood Rating]],"-- Error --")</f>
        <v>-- Error --</v>
      </c>
      <c r="R825" s="18" t="s">
        <v>111</v>
      </c>
      <c r="T825" s="18" t="s">
        <v>112</v>
      </c>
      <c r="U825" s="19" t="str">
        <f>VLOOKUP(RiskRegister[[#This Row],[Residual Impact Level]],'Rating factors'!$F$4:$G$9,2,FALSE)</f>
        <v>--- Error ---</v>
      </c>
      <c r="V825" s="18" t="s">
        <v>89</v>
      </c>
      <c r="W825" s="19" t="str">
        <f>VLOOKUP(RiskRegister[[#This Row],[Residual Likelihood Level]],'Rating factors'!$F$16:$G$21,2,FALSE)</f>
        <v>--- Error ---</v>
      </c>
      <c r="X825" s="19" t="str">
        <f>IFERROR(VLOOKUP(RiskRegister[[#This Row],[Residual Risk Rating]],'Rating factors'!$F$30:$G$44,2,FALSE),"-- Error --")</f>
        <v>-- Error --</v>
      </c>
      <c r="Y825" s="19" t="str">
        <f>IFERROR(RiskRegister[[#This Row],[Residual Impact Rating]]*RiskRegister[[#This Row],[Residual Likelihood Rating]],"-- Error --")</f>
        <v>-- Error --</v>
      </c>
      <c r="Z825" s="18" t="s">
        <v>113</v>
      </c>
      <c r="AB825" s="61"/>
      <c r="AD825" s="22" t="str">
        <f ca="1">IF(ISBLANK(RiskRegister[[#This Row],[Risk Due Date]]), "Missing Risk Due Date", IF(RiskRegister[[#This Row],[Risk Due Date]] &lt; TODAY(), "Overdue", "Not Overdue"))</f>
        <v>Missing Risk Due Date</v>
      </c>
      <c r="AF825" s="22" t="str">
        <f>IF(ISBLANK(RiskRegister[[#This Row],[Risk Due Date]]), "Missing Risk Due Date", TEXT(RiskRegister[[#This Row],[Risk Due Date]], "YYYY-MM"))</f>
        <v>Missing Risk Due Date</v>
      </c>
      <c r="AG825" s="22" t="str">
        <f>IF(RiskRegister[[#This Row],[Created Date]]="","Created Date missing",(TEXT(RiskRegister[[#This Row],[Created Date]],"mmm") &amp; "-" &amp; YEAR(RiskRegister[[#This Row],[Created Date]])))</f>
        <v>Created Date missing</v>
      </c>
      <c r="AH825" s="79">
        <f>IF(RiskRegister[[#This Row],[Risk Status]]="Closed",RiskRegister[[#This Row],[Risk Close Date]],RiskRegister[[#This Row],[Risk Due Date]])</f>
        <v>0</v>
      </c>
      <c r="AI825" s="79">
        <f>IF(RiskRegister[[#This Row],[Risk-Change-Date]]=0,DATE(2030,1,1),RiskRegister[[#This Row],[Risk-Change-Date]])</f>
        <v>47484</v>
      </c>
      <c r="AJ825" s="22" t="str">
        <f>RiskRegister[[#This Row],[Inherent Impact Level]]&amp;"-"&amp;RiskRegister[[#This Row],[Inherent Likelihood Level]]</f>
        <v>-- Select Impact ----- Select Likelihood --</v>
      </c>
      <c r="AK825" s="22" t="str">
        <f>RiskRegister[[#This Row],[Residual Impact Level]]&amp;"-"&amp;RiskRegister[[#This Row],[Residual Likelihood Level]]</f>
        <v>-- Select Impact ----- Select Likelihood --</v>
      </c>
      <c r="AL825" s="22" t="str">
        <f t="shared" si="24"/>
        <v>Error</v>
      </c>
      <c r="AM825" s="22" t="str">
        <f>IF(RiskRegister[[#This Row],[Risk Status]]="Closed",RiskRegister[[#This Row],[Residual Impact Level]],RiskRegister[[#This Row],[Inherent Impact Level]])</f>
        <v>-- Select Impact --</v>
      </c>
      <c r="AN825" s="22" t="str">
        <f>IF(RiskRegister[[#This Row],[Risk Status]]="Closed",RiskRegister[[#This Row],[Residual Likelihood Level]],RiskRegister[[#This Row],[Inherent Likelihood Level]])</f>
        <v>-- Select Likelihood --</v>
      </c>
      <c r="AO825" s="22" t="str">
        <f>IF(RiskRegister[[#This Row],[Risk Status]]="Closed",RiskRegister[[#This Row],[Residual-I-L-Combo]],RiskRegister[[#This Row],[Inherent-I-L-Combo]])</f>
        <v>-- Select Impact ----- Select Likelihood --</v>
      </c>
      <c r="AP825" s="22" t="str">
        <f t="shared" si="25"/>
        <v>-- Error --</v>
      </c>
    </row>
    <row r="826" spans="1:42" s="18" customFormat="1" ht="64" x14ac:dyDescent="0.2">
      <c r="A826" s="18">
        <v>823</v>
      </c>
      <c r="G826" s="18" t="s">
        <v>87</v>
      </c>
      <c r="I826" s="18" t="s">
        <v>85</v>
      </c>
      <c r="L826" s="18" t="s">
        <v>112</v>
      </c>
      <c r="M826" s="19" t="str">
        <f>VLOOKUP(RiskRegister[[#This Row],[Inherent Impact Level]],'Rating factors'!$F$4:$G$9,2,FALSE)</f>
        <v>--- Error ---</v>
      </c>
      <c r="N826" s="18" t="s">
        <v>89</v>
      </c>
      <c r="O826" s="19" t="str">
        <f>VLOOKUP(RiskRegister[[#This Row],[Inherent Likelihood Level]],'Rating factors'!$F$16:$G$21,2,FALSE)</f>
        <v>--- Error ---</v>
      </c>
      <c r="P826" s="19" t="str">
        <f>IFERROR(VLOOKUP(RiskRegister[[#This Row],[Inherent Risk Rating]],'Rating factors'!$F$30:$G$44,2,FALSE),"-- Error --")</f>
        <v>-- Error --</v>
      </c>
      <c r="Q826" s="19" t="str">
        <f>IFERROR(RiskRegister[[#This Row],[Inherent Impact Rating]]*RiskRegister[[#This Row],[Inherent Likelihood Rating]],"-- Error --")</f>
        <v>-- Error --</v>
      </c>
      <c r="R826" s="18" t="s">
        <v>111</v>
      </c>
      <c r="T826" s="18" t="s">
        <v>112</v>
      </c>
      <c r="U826" s="19" t="str">
        <f>VLOOKUP(RiskRegister[[#This Row],[Residual Impact Level]],'Rating factors'!$F$4:$G$9,2,FALSE)</f>
        <v>--- Error ---</v>
      </c>
      <c r="V826" s="18" t="s">
        <v>89</v>
      </c>
      <c r="W826" s="19" t="str">
        <f>VLOOKUP(RiskRegister[[#This Row],[Residual Likelihood Level]],'Rating factors'!$F$16:$G$21,2,FALSE)</f>
        <v>--- Error ---</v>
      </c>
      <c r="X826" s="19" t="str">
        <f>IFERROR(VLOOKUP(RiskRegister[[#This Row],[Residual Risk Rating]],'Rating factors'!$F$30:$G$44,2,FALSE),"-- Error --")</f>
        <v>-- Error --</v>
      </c>
      <c r="Y826" s="19" t="str">
        <f>IFERROR(RiskRegister[[#This Row],[Residual Impact Rating]]*RiskRegister[[#This Row],[Residual Likelihood Rating]],"-- Error --")</f>
        <v>-- Error --</v>
      </c>
      <c r="Z826" s="18" t="s">
        <v>113</v>
      </c>
      <c r="AB826" s="61"/>
      <c r="AD826" s="22" t="str">
        <f ca="1">IF(ISBLANK(RiskRegister[[#This Row],[Risk Due Date]]), "Missing Risk Due Date", IF(RiskRegister[[#This Row],[Risk Due Date]] &lt; TODAY(), "Overdue", "Not Overdue"))</f>
        <v>Missing Risk Due Date</v>
      </c>
      <c r="AF826" s="22" t="str">
        <f>IF(ISBLANK(RiskRegister[[#This Row],[Risk Due Date]]), "Missing Risk Due Date", TEXT(RiskRegister[[#This Row],[Risk Due Date]], "YYYY-MM"))</f>
        <v>Missing Risk Due Date</v>
      </c>
      <c r="AG826" s="22" t="str">
        <f>IF(RiskRegister[[#This Row],[Created Date]]="","Created Date missing",(TEXT(RiskRegister[[#This Row],[Created Date]],"mmm") &amp; "-" &amp; YEAR(RiskRegister[[#This Row],[Created Date]])))</f>
        <v>Created Date missing</v>
      </c>
      <c r="AH826" s="79">
        <f>IF(RiskRegister[[#This Row],[Risk Status]]="Closed",RiskRegister[[#This Row],[Risk Close Date]],RiskRegister[[#This Row],[Risk Due Date]])</f>
        <v>0</v>
      </c>
      <c r="AI826" s="79">
        <f>IF(RiskRegister[[#This Row],[Risk-Change-Date]]=0,DATE(2030,1,1),RiskRegister[[#This Row],[Risk-Change-Date]])</f>
        <v>47484</v>
      </c>
      <c r="AJ826" s="22" t="str">
        <f>RiskRegister[[#This Row],[Inherent Impact Level]]&amp;"-"&amp;RiskRegister[[#This Row],[Inherent Likelihood Level]]</f>
        <v>-- Select Impact ----- Select Likelihood --</v>
      </c>
      <c r="AK826" s="22" t="str">
        <f>RiskRegister[[#This Row],[Residual Impact Level]]&amp;"-"&amp;RiskRegister[[#This Row],[Residual Likelihood Level]]</f>
        <v>-- Select Impact ----- Select Likelihood --</v>
      </c>
      <c r="AL826" s="22" t="str">
        <f t="shared" si="24"/>
        <v>Error</v>
      </c>
      <c r="AM826" s="22" t="str">
        <f>IF(RiskRegister[[#This Row],[Risk Status]]="Closed",RiskRegister[[#This Row],[Residual Impact Level]],RiskRegister[[#This Row],[Inherent Impact Level]])</f>
        <v>-- Select Impact --</v>
      </c>
      <c r="AN826" s="22" t="str">
        <f>IF(RiskRegister[[#This Row],[Risk Status]]="Closed",RiskRegister[[#This Row],[Residual Likelihood Level]],RiskRegister[[#This Row],[Inherent Likelihood Level]])</f>
        <v>-- Select Likelihood --</v>
      </c>
      <c r="AO826" s="22" t="str">
        <f>IF(RiskRegister[[#This Row],[Risk Status]]="Closed",RiskRegister[[#This Row],[Residual-I-L-Combo]],RiskRegister[[#This Row],[Inherent-I-L-Combo]])</f>
        <v>-- Select Impact ----- Select Likelihood --</v>
      </c>
      <c r="AP826" s="22" t="str">
        <f t="shared" si="25"/>
        <v>-- Error --</v>
      </c>
    </row>
    <row r="827" spans="1:42" s="18" customFormat="1" ht="64" x14ac:dyDescent="0.2">
      <c r="A827" s="18">
        <v>824</v>
      </c>
      <c r="G827" s="18" t="s">
        <v>87</v>
      </c>
      <c r="I827" s="18" t="s">
        <v>85</v>
      </c>
      <c r="L827" s="18" t="s">
        <v>112</v>
      </c>
      <c r="M827" s="19" t="str">
        <f>VLOOKUP(RiskRegister[[#This Row],[Inherent Impact Level]],'Rating factors'!$F$4:$G$9,2,FALSE)</f>
        <v>--- Error ---</v>
      </c>
      <c r="N827" s="18" t="s">
        <v>89</v>
      </c>
      <c r="O827" s="19" t="str">
        <f>VLOOKUP(RiskRegister[[#This Row],[Inherent Likelihood Level]],'Rating factors'!$F$16:$G$21,2,FALSE)</f>
        <v>--- Error ---</v>
      </c>
      <c r="P827" s="19" t="str">
        <f>IFERROR(VLOOKUP(RiskRegister[[#This Row],[Inherent Risk Rating]],'Rating factors'!$F$30:$G$44,2,FALSE),"-- Error --")</f>
        <v>-- Error --</v>
      </c>
      <c r="Q827" s="19" t="str">
        <f>IFERROR(RiskRegister[[#This Row],[Inherent Impact Rating]]*RiskRegister[[#This Row],[Inherent Likelihood Rating]],"-- Error --")</f>
        <v>-- Error --</v>
      </c>
      <c r="R827" s="18" t="s">
        <v>111</v>
      </c>
      <c r="T827" s="18" t="s">
        <v>112</v>
      </c>
      <c r="U827" s="19" t="str">
        <f>VLOOKUP(RiskRegister[[#This Row],[Residual Impact Level]],'Rating factors'!$F$4:$G$9,2,FALSE)</f>
        <v>--- Error ---</v>
      </c>
      <c r="V827" s="18" t="s">
        <v>89</v>
      </c>
      <c r="W827" s="19" t="str">
        <f>VLOOKUP(RiskRegister[[#This Row],[Residual Likelihood Level]],'Rating factors'!$F$16:$G$21,2,FALSE)</f>
        <v>--- Error ---</v>
      </c>
      <c r="X827" s="19" t="str">
        <f>IFERROR(VLOOKUP(RiskRegister[[#This Row],[Residual Risk Rating]],'Rating factors'!$F$30:$G$44,2,FALSE),"-- Error --")</f>
        <v>-- Error --</v>
      </c>
      <c r="Y827" s="19" t="str">
        <f>IFERROR(RiskRegister[[#This Row],[Residual Impact Rating]]*RiskRegister[[#This Row],[Residual Likelihood Rating]],"-- Error --")</f>
        <v>-- Error --</v>
      </c>
      <c r="Z827" s="18" t="s">
        <v>113</v>
      </c>
      <c r="AB827" s="61"/>
      <c r="AD827" s="22" t="str">
        <f ca="1">IF(ISBLANK(RiskRegister[[#This Row],[Risk Due Date]]), "Missing Risk Due Date", IF(RiskRegister[[#This Row],[Risk Due Date]] &lt; TODAY(), "Overdue", "Not Overdue"))</f>
        <v>Missing Risk Due Date</v>
      </c>
      <c r="AF827" s="22" t="str">
        <f>IF(ISBLANK(RiskRegister[[#This Row],[Risk Due Date]]), "Missing Risk Due Date", TEXT(RiskRegister[[#This Row],[Risk Due Date]], "YYYY-MM"))</f>
        <v>Missing Risk Due Date</v>
      </c>
      <c r="AG827" s="22" t="str">
        <f>IF(RiskRegister[[#This Row],[Created Date]]="","Created Date missing",(TEXT(RiskRegister[[#This Row],[Created Date]],"mmm") &amp; "-" &amp; YEAR(RiskRegister[[#This Row],[Created Date]])))</f>
        <v>Created Date missing</v>
      </c>
      <c r="AH827" s="79">
        <f>IF(RiskRegister[[#This Row],[Risk Status]]="Closed",RiskRegister[[#This Row],[Risk Close Date]],RiskRegister[[#This Row],[Risk Due Date]])</f>
        <v>0</v>
      </c>
      <c r="AI827" s="79">
        <f>IF(RiskRegister[[#This Row],[Risk-Change-Date]]=0,DATE(2030,1,1),RiskRegister[[#This Row],[Risk-Change-Date]])</f>
        <v>47484</v>
      </c>
      <c r="AJ827" s="22" t="str">
        <f>RiskRegister[[#This Row],[Inherent Impact Level]]&amp;"-"&amp;RiskRegister[[#This Row],[Inherent Likelihood Level]]</f>
        <v>-- Select Impact ----- Select Likelihood --</v>
      </c>
      <c r="AK827" s="22" t="str">
        <f>RiskRegister[[#This Row],[Residual Impact Level]]&amp;"-"&amp;RiskRegister[[#This Row],[Residual Likelihood Level]]</f>
        <v>-- Select Impact ----- Select Likelihood --</v>
      </c>
      <c r="AL827" s="22" t="str">
        <f t="shared" si="24"/>
        <v>Error</v>
      </c>
      <c r="AM827" s="22" t="str">
        <f>IF(RiskRegister[[#This Row],[Risk Status]]="Closed",RiskRegister[[#This Row],[Residual Impact Level]],RiskRegister[[#This Row],[Inherent Impact Level]])</f>
        <v>-- Select Impact --</v>
      </c>
      <c r="AN827" s="22" t="str">
        <f>IF(RiskRegister[[#This Row],[Risk Status]]="Closed",RiskRegister[[#This Row],[Residual Likelihood Level]],RiskRegister[[#This Row],[Inherent Likelihood Level]])</f>
        <v>-- Select Likelihood --</v>
      </c>
      <c r="AO827" s="22" t="str">
        <f>IF(RiskRegister[[#This Row],[Risk Status]]="Closed",RiskRegister[[#This Row],[Residual-I-L-Combo]],RiskRegister[[#This Row],[Inherent-I-L-Combo]])</f>
        <v>-- Select Impact ----- Select Likelihood --</v>
      </c>
      <c r="AP827" s="22" t="str">
        <f t="shared" si="25"/>
        <v>-- Error --</v>
      </c>
    </row>
    <row r="828" spans="1:42" s="18" customFormat="1" ht="64" x14ac:dyDescent="0.2">
      <c r="A828" s="18">
        <v>825</v>
      </c>
      <c r="G828" s="18" t="s">
        <v>87</v>
      </c>
      <c r="I828" s="18" t="s">
        <v>85</v>
      </c>
      <c r="L828" s="18" t="s">
        <v>112</v>
      </c>
      <c r="M828" s="19" t="str">
        <f>VLOOKUP(RiskRegister[[#This Row],[Inherent Impact Level]],'Rating factors'!$F$4:$G$9,2,FALSE)</f>
        <v>--- Error ---</v>
      </c>
      <c r="N828" s="18" t="s">
        <v>89</v>
      </c>
      <c r="O828" s="19" t="str">
        <f>VLOOKUP(RiskRegister[[#This Row],[Inherent Likelihood Level]],'Rating factors'!$F$16:$G$21,2,FALSE)</f>
        <v>--- Error ---</v>
      </c>
      <c r="P828" s="19" t="str">
        <f>IFERROR(VLOOKUP(RiskRegister[[#This Row],[Inherent Risk Rating]],'Rating factors'!$F$30:$G$44,2,FALSE),"-- Error --")</f>
        <v>-- Error --</v>
      </c>
      <c r="Q828" s="19" t="str">
        <f>IFERROR(RiskRegister[[#This Row],[Inherent Impact Rating]]*RiskRegister[[#This Row],[Inherent Likelihood Rating]],"-- Error --")</f>
        <v>-- Error --</v>
      </c>
      <c r="R828" s="18" t="s">
        <v>111</v>
      </c>
      <c r="T828" s="18" t="s">
        <v>112</v>
      </c>
      <c r="U828" s="19" t="str">
        <f>VLOOKUP(RiskRegister[[#This Row],[Residual Impact Level]],'Rating factors'!$F$4:$G$9,2,FALSE)</f>
        <v>--- Error ---</v>
      </c>
      <c r="V828" s="18" t="s">
        <v>89</v>
      </c>
      <c r="W828" s="19" t="str">
        <f>VLOOKUP(RiskRegister[[#This Row],[Residual Likelihood Level]],'Rating factors'!$F$16:$G$21,2,FALSE)</f>
        <v>--- Error ---</v>
      </c>
      <c r="X828" s="19" t="str">
        <f>IFERROR(VLOOKUP(RiskRegister[[#This Row],[Residual Risk Rating]],'Rating factors'!$F$30:$G$44,2,FALSE),"-- Error --")</f>
        <v>-- Error --</v>
      </c>
      <c r="Y828" s="19" t="str">
        <f>IFERROR(RiskRegister[[#This Row],[Residual Impact Rating]]*RiskRegister[[#This Row],[Residual Likelihood Rating]],"-- Error --")</f>
        <v>-- Error --</v>
      </c>
      <c r="Z828" s="18" t="s">
        <v>113</v>
      </c>
      <c r="AB828" s="61"/>
      <c r="AD828" s="22" t="str">
        <f ca="1">IF(ISBLANK(RiskRegister[[#This Row],[Risk Due Date]]), "Missing Risk Due Date", IF(RiskRegister[[#This Row],[Risk Due Date]] &lt; TODAY(), "Overdue", "Not Overdue"))</f>
        <v>Missing Risk Due Date</v>
      </c>
      <c r="AF828" s="22" t="str">
        <f>IF(ISBLANK(RiskRegister[[#This Row],[Risk Due Date]]), "Missing Risk Due Date", TEXT(RiskRegister[[#This Row],[Risk Due Date]], "YYYY-MM"))</f>
        <v>Missing Risk Due Date</v>
      </c>
      <c r="AG828" s="22" t="str">
        <f>IF(RiskRegister[[#This Row],[Created Date]]="","Created Date missing",(TEXT(RiskRegister[[#This Row],[Created Date]],"mmm") &amp; "-" &amp; YEAR(RiskRegister[[#This Row],[Created Date]])))</f>
        <v>Created Date missing</v>
      </c>
      <c r="AH828" s="79">
        <f>IF(RiskRegister[[#This Row],[Risk Status]]="Closed",RiskRegister[[#This Row],[Risk Close Date]],RiskRegister[[#This Row],[Risk Due Date]])</f>
        <v>0</v>
      </c>
      <c r="AI828" s="79">
        <f>IF(RiskRegister[[#This Row],[Risk-Change-Date]]=0,DATE(2030,1,1),RiskRegister[[#This Row],[Risk-Change-Date]])</f>
        <v>47484</v>
      </c>
      <c r="AJ828" s="22" t="str">
        <f>RiskRegister[[#This Row],[Inherent Impact Level]]&amp;"-"&amp;RiskRegister[[#This Row],[Inherent Likelihood Level]]</f>
        <v>-- Select Impact ----- Select Likelihood --</v>
      </c>
      <c r="AK828" s="22" t="str">
        <f>RiskRegister[[#This Row],[Residual Impact Level]]&amp;"-"&amp;RiskRegister[[#This Row],[Residual Likelihood Level]]</f>
        <v>-- Select Impact ----- Select Likelihood --</v>
      </c>
      <c r="AL828" s="22" t="str">
        <f t="shared" si="24"/>
        <v>Error</v>
      </c>
      <c r="AM828" s="22" t="str">
        <f>IF(RiskRegister[[#This Row],[Risk Status]]="Closed",RiskRegister[[#This Row],[Residual Impact Level]],RiskRegister[[#This Row],[Inherent Impact Level]])</f>
        <v>-- Select Impact --</v>
      </c>
      <c r="AN828" s="22" t="str">
        <f>IF(RiskRegister[[#This Row],[Risk Status]]="Closed",RiskRegister[[#This Row],[Residual Likelihood Level]],RiskRegister[[#This Row],[Inherent Likelihood Level]])</f>
        <v>-- Select Likelihood --</v>
      </c>
      <c r="AO828" s="22" t="str">
        <f>IF(RiskRegister[[#This Row],[Risk Status]]="Closed",RiskRegister[[#This Row],[Residual-I-L-Combo]],RiskRegister[[#This Row],[Inherent-I-L-Combo]])</f>
        <v>-- Select Impact ----- Select Likelihood --</v>
      </c>
      <c r="AP828" s="22" t="str">
        <f t="shared" si="25"/>
        <v>-- Error --</v>
      </c>
    </row>
    <row r="829" spans="1:42" s="18" customFormat="1" ht="64" x14ac:dyDescent="0.2">
      <c r="A829" s="18">
        <v>826</v>
      </c>
      <c r="G829" s="18" t="s">
        <v>87</v>
      </c>
      <c r="I829" s="18" t="s">
        <v>85</v>
      </c>
      <c r="L829" s="18" t="s">
        <v>112</v>
      </c>
      <c r="M829" s="19" t="str">
        <f>VLOOKUP(RiskRegister[[#This Row],[Inherent Impact Level]],'Rating factors'!$F$4:$G$9,2,FALSE)</f>
        <v>--- Error ---</v>
      </c>
      <c r="N829" s="18" t="s">
        <v>89</v>
      </c>
      <c r="O829" s="19" t="str">
        <f>VLOOKUP(RiskRegister[[#This Row],[Inherent Likelihood Level]],'Rating factors'!$F$16:$G$21,2,FALSE)</f>
        <v>--- Error ---</v>
      </c>
      <c r="P829" s="19" t="str">
        <f>IFERROR(VLOOKUP(RiskRegister[[#This Row],[Inherent Risk Rating]],'Rating factors'!$F$30:$G$44,2,FALSE),"-- Error --")</f>
        <v>-- Error --</v>
      </c>
      <c r="Q829" s="19" t="str">
        <f>IFERROR(RiskRegister[[#This Row],[Inherent Impact Rating]]*RiskRegister[[#This Row],[Inherent Likelihood Rating]],"-- Error --")</f>
        <v>-- Error --</v>
      </c>
      <c r="R829" s="18" t="s">
        <v>111</v>
      </c>
      <c r="T829" s="18" t="s">
        <v>112</v>
      </c>
      <c r="U829" s="19" t="str">
        <f>VLOOKUP(RiskRegister[[#This Row],[Residual Impact Level]],'Rating factors'!$F$4:$G$9,2,FALSE)</f>
        <v>--- Error ---</v>
      </c>
      <c r="V829" s="18" t="s">
        <v>89</v>
      </c>
      <c r="W829" s="19" t="str">
        <f>VLOOKUP(RiskRegister[[#This Row],[Residual Likelihood Level]],'Rating factors'!$F$16:$G$21,2,FALSE)</f>
        <v>--- Error ---</v>
      </c>
      <c r="X829" s="19" t="str">
        <f>IFERROR(VLOOKUP(RiskRegister[[#This Row],[Residual Risk Rating]],'Rating factors'!$F$30:$G$44,2,FALSE),"-- Error --")</f>
        <v>-- Error --</v>
      </c>
      <c r="Y829" s="19" t="str">
        <f>IFERROR(RiskRegister[[#This Row],[Residual Impact Rating]]*RiskRegister[[#This Row],[Residual Likelihood Rating]],"-- Error --")</f>
        <v>-- Error --</v>
      </c>
      <c r="Z829" s="18" t="s">
        <v>113</v>
      </c>
      <c r="AB829" s="61"/>
      <c r="AD829" s="22" t="str">
        <f ca="1">IF(ISBLANK(RiskRegister[[#This Row],[Risk Due Date]]), "Missing Risk Due Date", IF(RiskRegister[[#This Row],[Risk Due Date]] &lt; TODAY(), "Overdue", "Not Overdue"))</f>
        <v>Missing Risk Due Date</v>
      </c>
      <c r="AF829" s="22" t="str">
        <f>IF(ISBLANK(RiskRegister[[#This Row],[Risk Due Date]]), "Missing Risk Due Date", TEXT(RiskRegister[[#This Row],[Risk Due Date]], "YYYY-MM"))</f>
        <v>Missing Risk Due Date</v>
      </c>
      <c r="AG829" s="22" t="str">
        <f>IF(RiskRegister[[#This Row],[Created Date]]="","Created Date missing",(TEXT(RiskRegister[[#This Row],[Created Date]],"mmm") &amp; "-" &amp; YEAR(RiskRegister[[#This Row],[Created Date]])))</f>
        <v>Created Date missing</v>
      </c>
      <c r="AH829" s="79">
        <f>IF(RiskRegister[[#This Row],[Risk Status]]="Closed",RiskRegister[[#This Row],[Risk Close Date]],RiskRegister[[#This Row],[Risk Due Date]])</f>
        <v>0</v>
      </c>
      <c r="AI829" s="79">
        <f>IF(RiskRegister[[#This Row],[Risk-Change-Date]]=0,DATE(2030,1,1),RiskRegister[[#This Row],[Risk-Change-Date]])</f>
        <v>47484</v>
      </c>
      <c r="AJ829" s="22" t="str">
        <f>RiskRegister[[#This Row],[Inherent Impact Level]]&amp;"-"&amp;RiskRegister[[#This Row],[Inherent Likelihood Level]]</f>
        <v>-- Select Impact ----- Select Likelihood --</v>
      </c>
      <c r="AK829" s="22" t="str">
        <f>RiskRegister[[#This Row],[Residual Impact Level]]&amp;"-"&amp;RiskRegister[[#This Row],[Residual Likelihood Level]]</f>
        <v>-- Select Impact ----- Select Likelihood --</v>
      </c>
      <c r="AL829" s="22" t="str">
        <f t="shared" si="24"/>
        <v>Error</v>
      </c>
      <c r="AM829" s="22" t="str">
        <f>IF(RiskRegister[[#This Row],[Risk Status]]="Closed",RiskRegister[[#This Row],[Residual Impact Level]],RiskRegister[[#This Row],[Inherent Impact Level]])</f>
        <v>-- Select Impact --</v>
      </c>
      <c r="AN829" s="22" t="str">
        <f>IF(RiskRegister[[#This Row],[Risk Status]]="Closed",RiskRegister[[#This Row],[Residual Likelihood Level]],RiskRegister[[#This Row],[Inherent Likelihood Level]])</f>
        <v>-- Select Likelihood --</v>
      </c>
      <c r="AO829" s="22" t="str">
        <f>IF(RiskRegister[[#This Row],[Risk Status]]="Closed",RiskRegister[[#This Row],[Residual-I-L-Combo]],RiskRegister[[#This Row],[Inherent-I-L-Combo]])</f>
        <v>-- Select Impact ----- Select Likelihood --</v>
      </c>
      <c r="AP829" s="22" t="str">
        <f t="shared" si="25"/>
        <v>-- Error --</v>
      </c>
    </row>
    <row r="830" spans="1:42" s="18" customFormat="1" ht="64" x14ac:dyDescent="0.2">
      <c r="A830" s="18">
        <v>827</v>
      </c>
      <c r="G830" s="18" t="s">
        <v>87</v>
      </c>
      <c r="I830" s="18" t="s">
        <v>85</v>
      </c>
      <c r="L830" s="18" t="s">
        <v>112</v>
      </c>
      <c r="M830" s="19" t="str">
        <f>VLOOKUP(RiskRegister[[#This Row],[Inherent Impact Level]],'Rating factors'!$F$4:$G$9,2,FALSE)</f>
        <v>--- Error ---</v>
      </c>
      <c r="N830" s="18" t="s">
        <v>89</v>
      </c>
      <c r="O830" s="19" t="str">
        <f>VLOOKUP(RiskRegister[[#This Row],[Inherent Likelihood Level]],'Rating factors'!$F$16:$G$21,2,FALSE)</f>
        <v>--- Error ---</v>
      </c>
      <c r="P830" s="19" t="str">
        <f>IFERROR(VLOOKUP(RiskRegister[[#This Row],[Inherent Risk Rating]],'Rating factors'!$F$30:$G$44,2,FALSE),"-- Error --")</f>
        <v>-- Error --</v>
      </c>
      <c r="Q830" s="19" t="str">
        <f>IFERROR(RiskRegister[[#This Row],[Inherent Impact Rating]]*RiskRegister[[#This Row],[Inherent Likelihood Rating]],"-- Error --")</f>
        <v>-- Error --</v>
      </c>
      <c r="R830" s="18" t="s">
        <v>111</v>
      </c>
      <c r="T830" s="18" t="s">
        <v>112</v>
      </c>
      <c r="U830" s="19" t="str">
        <f>VLOOKUP(RiskRegister[[#This Row],[Residual Impact Level]],'Rating factors'!$F$4:$G$9,2,FALSE)</f>
        <v>--- Error ---</v>
      </c>
      <c r="V830" s="18" t="s">
        <v>89</v>
      </c>
      <c r="W830" s="19" t="str">
        <f>VLOOKUP(RiskRegister[[#This Row],[Residual Likelihood Level]],'Rating factors'!$F$16:$G$21,2,FALSE)</f>
        <v>--- Error ---</v>
      </c>
      <c r="X830" s="19" t="str">
        <f>IFERROR(VLOOKUP(RiskRegister[[#This Row],[Residual Risk Rating]],'Rating factors'!$F$30:$G$44,2,FALSE),"-- Error --")</f>
        <v>-- Error --</v>
      </c>
      <c r="Y830" s="19" t="str">
        <f>IFERROR(RiskRegister[[#This Row],[Residual Impact Rating]]*RiskRegister[[#This Row],[Residual Likelihood Rating]],"-- Error --")</f>
        <v>-- Error --</v>
      </c>
      <c r="Z830" s="18" t="s">
        <v>113</v>
      </c>
      <c r="AB830" s="61"/>
      <c r="AD830" s="22" t="str">
        <f ca="1">IF(ISBLANK(RiskRegister[[#This Row],[Risk Due Date]]), "Missing Risk Due Date", IF(RiskRegister[[#This Row],[Risk Due Date]] &lt; TODAY(), "Overdue", "Not Overdue"))</f>
        <v>Missing Risk Due Date</v>
      </c>
      <c r="AF830" s="22" t="str">
        <f>IF(ISBLANK(RiskRegister[[#This Row],[Risk Due Date]]), "Missing Risk Due Date", TEXT(RiskRegister[[#This Row],[Risk Due Date]], "YYYY-MM"))</f>
        <v>Missing Risk Due Date</v>
      </c>
      <c r="AG830" s="22" t="str">
        <f>IF(RiskRegister[[#This Row],[Created Date]]="","Created Date missing",(TEXT(RiskRegister[[#This Row],[Created Date]],"mmm") &amp; "-" &amp; YEAR(RiskRegister[[#This Row],[Created Date]])))</f>
        <v>Created Date missing</v>
      </c>
      <c r="AH830" s="79">
        <f>IF(RiskRegister[[#This Row],[Risk Status]]="Closed",RiskRegister[[#This Row],[Risk Close Date]],RiskRegister[[#This Row],[Risk Due Date]])</f>
        <v>0</v>
      </c>
      <c r="AI830" s="79">
        <f>IF(RiskRegister[[#This Row],[Risk-Change-Date]]=0,DATE(2030,1,1),RiskRegister[[#This Row],[Risk-Change-Date]])</f>
        <v>47484</v>
      </c>
      <c r="AJ830" s="22" t="str">
        <f>RiskRegister[[#This Row],[Inherent Impact Level]]&amp;"-"&amp;RiskRegister[[#This Row],[Inherent Likelihood Level]]</f>
        <v>-- Select Impact ----- Select Likelihood --</v>
      </c>
      <c r="AK830" s="22" t="str">
        <f>RiskRegister[[#This Row],[Residual Impact Level]]&amp;"-"&amp;RiskRegister[[#This Row],[Residual Likelihood Level]]</f>
        <v>-- Select Impact ----- Select Likelihood --</v>
      </c>
      <c r="AL830" s="22" t="str">
        <f t="shared" si="24"/>
        <v>Error</v>
      </c>
      <c r="AM830" s="22" t="str">
        <f>IF(RiskRegister[[#This Row],[Risk Status]]="Closed",RiskRegister[[#This Row],[Residual Impact Level]],RiskRegister[[#This Row],[Inherent Impact Level]])</f>
        <v>-- Select Impact --</v>
      </c>
      <c r="AN830" s="22" t="str">
        <f>IF(RiskRegister[[#This Row],[Risk Status]]="Closed",RiskRegister[[#This Row],[Residual Likelihood Level]],RiskRegister[[#This Row],[Inherent Likelihood Level]])</f>
        <v>-- Select Likelihood --</v>
      </c>
      <c r="AO830" s="22" t="str">
        <f>IF(RiskRegister[[#This Row],[Risk Status]]="Closed",RiskRegister[[#This Row],[Residual-I-L-Combo]],RiskRegister[[#This Row],[Inherent-I-L-Combo]])</f>
        <v>-- Select Impact ----- Select Likelihood --</v>
      </c>
      <c r="AP830" s="22" t="str">
        <f t="shared" si="25"/>
        <v>-- Error --</v>
      </c>
    </row>
    <row r="831" spans="1:42" s="18" customFormat="1" ht="64" x14ac:dyDescent="0.2">
      <c r="A831" s="18">
        <v>828</v>
      </c>
      <c r="G831" s="18" t="s">
        <v>87</v>
      </c>
      <c r="I831" s="18" t="s">
        <v>85</v>
      </c>
      <c r="L831" s="18" t="s">
        <v>112</v>
      </c>
      <c r="M831" s="19" t="str">
        <f>VLOOKUP(RiskRegister[[#This Row],[Inherent Impact Level]],'Rating factors'!$F$4:$G$9,2,FALSE)</f>
        <v>--- Error ---</v>
      </c>
      <c r="N831" s="18" t="s">
        <v>89</v>
      </c>
      <c r="O831" s="19" t="str">
        <f>VLOOKUP(RiskRegister[[#This Row],[Inherent Likelihood Level]],'Rating factors'!$F$16:$G$21,2,FALSE)</f>
        <v>--- Error ---</v>
      </c>
      <c r="P831" s="19" t="str">
        <f>IFERROR(VLOOKUP(RiskRegister[[#This Row],[Inherent Risk Rating]],'Rating factors'!$F$30:$G$44,2,FALSE),"-- Error --")</f>
        <v>-- Error --</v>
      </c>
      <c r="Q831" s="19" t="str">
        <f>IFERROR(RiskRegister[[#This Row],[Inherent Impact Rating]]*RiskRegister[[#This Row],[Inherent Likelihood Rating]],"-- Error --")</f>
        <v>-- Error --</v>
      </c>
      <c r="R831" s="18" t="s">
        <v>111</v>
      </c>
      <c r="T831" s="18" t="s">
        <v>112</v>
      </c>
      <c r="U831" s="19" t="str">
        <f>VLOOKUP(RiskRegister[[#This Row],[Residual Impact Level]],'Rating factors'!$F$4:$G$9,2,FALSE)</f>
        <v>--- Error ---</v>
      </c>
      <c r="V831" s="18" t="s">
        <v>89</v>
      </c>
      <c r="W831" s="19" t="str">
        <f>VLOOKUP(RiskRegister[[#This Row],[Residual Likelihood Level]],'Rating factors'!$F$16:$G$21,2,FALSE)</f>
        <v>--- Error ---</v>
      </c>
      <c r="X831" s="19" t="str">
        <f>IFERROR(VLOOKUP(RiskRegister[[#This Row],[Residual Risk Rating]],'Rating factors'!$F$30:$G$44,2,FALSE),"-- Error --")</f>
        <v>-- Error --</v>
      </c>
      <c r="Y831" s="19" t="str">
        <f>IFERROR(RiskRegister[[#This Row],[Residual Impact Rating]]*RiskRegister[[#This Row],[Residual Likelihood Rating]],"-- Error --")</f>
        <v>-- Error --</v>
      </c>
      <c r="Z831" s="18" t="s">
        <v>113</v>
      </c>
      <c r="AB831" s="61"/>
      <c r="AD831" s="22" t="str">
        <f ca="1">IF(ISBLANK(RiskRegister[[#This Row],[Risk Due Date]]), "Missing Risk Due Date", IF(RiskRegister[[#This Row],[Risk Due Date]] &lt; TODAY(), "Overdue", "Not Overdue"))</f>
        <v>Missing Risk Due Date</v>
      </c>
      <c r="AF831" s="22" t="str">
        <f>IF(ISBLANK(RiskRegister[[#This Row],[Risk Due Date]]), "Missing Risk Due Date", TEXT(RiskRegister[[#This Row],[Risk Due Date]], "YYYY-MM"))</f>
        <v>Missing Risk Due Date</v>
      </c>
      <c r="AG831" s="22" t="str">
        <f>IF(RiskRegister[[#This Row],[Created Date]]="","Created Date missing",(TEXT(RiskRegister[[#This Row],[Created Date]],"mmm") &amp; "-" &amp; YEAR(RiskRegister[[#This Row],[Created Date]])))</f>
        <v>Created Date missing</v>
      </c>
      <c r="AH831" s="79">
        <f>IF(RiskRegister[[#This Row],[Risk Status]]="Closed",RiskRegister[[#This Row],[Risk Close Date]],RiskRegister[[#This Row],[Risk Due Date]])</f>
        <v>0</v>
      </c>
      <c r="AI831" s="79">
        <f>IF(RiskRegister[[#This Row],[Risk-Change-Date]]=0,DATE(2030,1,1),RiskRegister[[#This Row],[Risk-Change-Date]])</f>
        <v>47484</v>
      </c>
      <c r="AJ831" s="22" t="str">
        <f>RiskRegister[[#This Row],[Inherent Impact Level]]&amp;"-"&amp;RiskRegister[[#This Row],[Inherent Likelihood Level]]</f>
        <v>-- Select Impact ----- Select Likelihood --</v>
      </c>
      <c r="AK831" s="22" t="str">
        <f>RiskRegister[[#This Row],[Residual Impact Level]]&amp;"-"&amp;RiskRegister[[#This Row],[Residual Likelihood Level]]</f>
        <v>-- Select Impact ----- Select Likelihood --</v>
      </c>
      <c r="AL831" s="22" t="str">
        <f t="shared" si="24"/>
        <v>Error</v>
      </c>
      <c r="AM831" s="22" t="str">
        <f>IF(RiskRegister[[#This Row],[Risk Status]]="Closed",RiskRegister[[#This Row],[Residual Impact Level]],RiskRegister[[#This Row],[Inherent Impact Level]])</f>
        <v>-- Select Impact --</v>
      </c>
      <c r="AN831" s="22" t="str">
        <f>IF(RiskRegister[[#This Row],[Risk Status]]="Closed",RiskRegister[[#This Row],[Residual Likelihood Level]],RiskRegister[[#This Row],[Inherent Likelihood Level]])</f>
        <v>-- Select Likelihood --</v>
      </c>
      <c r="AO831" s="22" t="str">
        <f>IF(RiskRegister[[#This Row],[Risk Status]]="Closed",RiskRegister[[#This Row],[Residual-I-L-Combo]],RiskRegister[[#This Row],[Inherent-I-L-Combo]])</f>
        <v>-- Select Impact ----- Select Likelihood --</v>
      </c>
      <c r="AP831" s="22" t="str">
        <f t="shared" si="25"/>
        <v>-- Error --</v>
      </c>
    </row>
    <row r="832" spans="1:42" s="18" customFormat="1" ht="64" x14ac:dyDescent="0.2">
      <c r="A832" s="18">
        <v>829</v>
      </c>
      <c r="G832" s="18" t="s">
        <v>87</v>
      </c>
      <c r="I832" s="18" t="s">
        <v>85</v>
      </c>
      <c r="L832" s="18" t="s">
        <v>112</v>
      </c>
      <c r="M832" s="19" t="str">
        <f>VLOOKUP(RiskRegister[[#This Row],[Inherent Impact Level]],'Rating factors'!$F$4:$G$9,2,FALSE)</f>
        <v>--- Error ---</v>
      </c>
      <c r="N832" s="18" t="s">
        <v>89</v>
      </c>
      <c r="O832" s="19" t="str">
        <f>VLOOKUP(RiskRegister[[#This Row],[Inherent Likelihood Level]],'Rating factors'!$F$16:$G$21,2,FALSE)</f>
        <v>--- Error ---</v>
      </c>
      <c r="P832" s="19" t="str">
        <f>IFERROR(VLOOKUP(RiskRegister[[#This Row],[Inherent Risk Rating]],'Rating factors'!$F$30:$G$44,2,FALSE),"-- Error --")</f>
        <v>-- Error --</v>
      </c>
      <c r="Q832" s="19" t="str">
        <f>IFERROR(RiskRegister[[#This Row],[Inherent Impact Rating]]*RiskRegister[[#This Row],[Inherent Likelihood Rating]],"-- Error --")</f>
        <v>-- Error --</v>
      </c>
      <c r="R832" s="18" t="s">
        <v>111</v>
      </c>
      <c r="T832" s="18" t="s">
        <v>112</v>
      </c>
      <c r="U832" s="19" t="str">
        <f>VLOOKUP(RiskRegister[[#This Row],[Residual Impact Level]],'Rating factors'!$F$4:$G$9,2,FALSE)</f>
        <v>--- Error ---</v>
      </c>
      <c r="V832" s="18" t="s">
        <v>89</v>
      </c>
      <c r="W832" s="19" t="str">
        <f>VLOOKUP(RiskRegister[[#This Row],[Residual Likelihood Level]],'Rating factors'!$F$16:$G$21,2,FALSE)</f>
        <v>--- Error ---</v>
      </c>
      <c r="X832" s="19" t="str">
        <f>IFERROR(VLOOKUP(RiskRegister[[#This Row],[Residual Risk Rating]],'Rating factors'!$F$30:$G$44,2,FALSE),"-- Error --")</f>
        <v>-- Error --</v>
      </c>
      <c r="Y832" s="19" t="str">
        <f>IFERROR(RiskRegister[[#This Row],[Residual Impact Rating]]*RiskRegister[[#This Row],[Residual Likelihood Rating]],"-- Error --")</f>
        <v>-- Error --</v>
      </c>
      <c r="Z832" s="18" t="s">
        <v>113</v>
      </c>
      <c r="AB832" s="61"/>
      <c r="AD832" s="22" t="str">
        <f ca="1">IF(ISBLANK(RiskRegister[[#This Row],[Risk Due Date]]), "Missing Risk Due Date", IF(RiskRegister[[#This Row],[Risk Due Date]] &lt; TODAY(), "Overdue", "Not Overdue"))</f>
        <v>Missing Risk Due Date</v>
      </c>
      <c r="AF832" s="22" t="str">
        <f>IF(ISBLANK(RiskRegister[[#This Row],[Risk Due Date]]), "Missing Risk Due Date", TEXT(RiskRegister[[#This Row],[Risk Due Date]], "YYYY-MM"))</f>
        <v>Missing Risk Due Date</v>
      </c>
      <c r="AG832" s="22" t="str">
        <f>IF(RiskRegister[[#This Row],[Created Date]]="","Created Date missing",(TEXT(RiskRegister[[#This Row],[Created Date]],"mmm") &amp; "-" &amp; YEAR(RiskRegister[[#This Row],[Created Date]])))</f>
        <v>Created Date missing</v>
      </c>
      <c r="AH832" s="79">
        <f>IF(RiskRegister[[#This Row],[Risk Status]]="Closed",RiskRegister[[#This Row],[Risk Close Date]],RiskRegister[[#This Row],[Risk Due Date]])</f>
        <v>0</v>
      </c>
      <c r="AI832" s="79">
        <f>IF(RiskRegister[[#This Row],[Risk-Change-Date]]=0,DATE(2030,1,1),RiskRegister[[#This Row],[Risk-Change-Date]])</f>
        <v>47484</v>
      </c>
      <c r="AJ832" s="22" t="str">
        <f>RiskRegister[[#This Row],[Inherent Impact Level]]&amp;"-"&amp;RiskRegister[[#This Row],[Inherent Likelihood Level]]</f>
        <v>-- Select Impact ----- Select Likelihood --</v>
      </c>
      <c r="AK832" s="22" t="str">
        <f>RiskRegister[[#This Row],[Residual Impact Level]]&amp;"-"&amp;RiskRegister[[#This Row],[Residual Likelihood Level]]</f>
        <v>-- Select Impact ----- Select Likelihood --</v>
      </c>
      <c r="AL832" s="22" t="str">
        <f t="shared" si="24"/>
        <v>Error</v>
      </c>
      <c r="AM832" s="22" t="str">
        <f>IF(RiskRegister[[#This Row],[Risk Status]]="Closed",RiskRegister[[#This Row],[Residual Impact Level]],RiskRegister[[#This Row],[Inherent Impact Level]])</f>
        <v>-- Select Impact --</v>
      </c>
      <c r="AN832" s="22" t="str">
        <f>IF(RiskRegister[[#This Row],[Risk Status]]="Closed",RiskRegister[[#This Row],[Residual Likelihood Level]],RiskRegister[[#This Row],[Inherent Likelihood Level]])</f>
        <v>-- Select Likelihood --</v>
      </c>
      <c r="AO832" s="22" t="str">
        <f>IF(RiskRegister[[#This Row],[Risk Status]]="Closed",RiskRegister[[#This Row],[Residual-I-L-Combo]],RiskRegister[[#This Row],[Inherent-I-L-Combo]])</f>
        <v>-- Select Impact ----- Select Likelihood --</v>
      </c>
      <c r="AP832" s="22" t="str">
        <f t="shared" si="25"/>
        <v>-- Error --</v>
      </c>
    </row>
    <row r="833" spans="1:42" s="18" customFormat="1" ht="64" x14ac:dyDescent="0.2">
      <c r="A833" s="18">
        <v>830</v>
      </c>
      <c r="G833" s="18" t="s">
        <v>87</v>
      </c>
      <c r="I833" s="18" t="s">
        <v>85</v>
      </c>
      <c r="L833" s="18" t="s">
        <v>112</v>
      </c>
      <c r="M833" s="19" t="str">
        <f>VLOOKUP(RiskRegister[[#This Row],[Inherent Impact Level]],'Rating factors'!$F$4:$G$9,2,FALSE)</f>
        <v>--- Error ---</v>
      </c>
      <c r="N833" s="18" t="s">
        <v>89</v>
      </c>
      <c r="O833" s="19" t="str">
        <f>VLOOKUP(RiskRegister[[#This Row],[Inherent Likelihood Level]],'Rating factors'!$F$16:$G$21,2,FALSE)</f>
        <v>--- Error ---</v>
      </c>
      <c r="P833" s="19" t="str">
        <f>IFERROR(VLOOKUP(RiskRegister[[#This Row],[Inherent Risk Rating]],'Rating factors'!$F$30:$G$44,2,FALSE),"-- Error --")</f>
        <v>-- Error --</v>
      </c>
      <c r="Q833" s="19" t="str">
        <f>IFERROR(RiskRegister[[#This Row],[Inherent Impact Rating]]*RiskRegister[[#This Row],[Inherent Likelihood Rating]],"-- Error --")</f>
        <v>-- Error --</v>
      </c>
      <c r="R833" s="18" t="s">
        <v>111</v>
      </c>
      <c r="T833" s="18" t="s">
        <v>112</v>
      </c>
      <c r="U833" s="19" t="str">
        <f>VLOOKUP(RiskRegister[[#This Row],[Residual Impact Level]],'Rating factors'!$F$4:$G$9,2,FALSE)</f>
        <v>--- Error ---</v>
      </c>
      <c r="V833" s="18" t="s">
        <v>89</v>
      </c>
      <c r="W833" s="19" t="str">
        <f>VLOOKUP(RiskRegister[[#This Row],[Residual Likelihood Level]],'Rating factors'!$F$16:$G$21,2,FALSE)</f>
        <v>--- Error ---</v>
      </c>
      <c r="X833" s="19" t="str">
        <f>IFERROR(VLOOKUP(RiskRegister[[#This Row],[Residual Risk Rating]],'Rating factors'!$F$30:$G$44,2,FALSE),"-- Error --")</f>
        <v>-- Error --</v>
      </c>
      <c r="Y833" s="19" t="str">
        <f>IFERROR(RiskRegister[[#This Row],[Residual Impact Rating]]*RiskRegister[[#This Row],[Residual Likelihood Rating]],"-- Error --")</f>
        <v>-- Error --</v>
      </c>
      <c r="Z833" s="18" t="s">
        <v>113</v>
      </c>
      <c r="AB833" s="61"/>
      <c r="AD833" s="22" t="str">
        <f ca="1">IF(ISBLANK(RiskRegister[[#This Row],[Risk Due Date]]), "Missing Risk Due Date", IF(RiskRegister[[#This Row],[Risk Due Date]] &lt; TODAY(), "Overdue", "Not Overdue"))</f>
        <v>Missing Risk Due Date</v>
      </c>
      <c r="AF833" s="22" t="str">
        <f>IF(ISBLANK(RiskRegister[[#This Row],[Risk Due Date]]), "Missing Risk Due Date", TEXT(RiskRegister[[#This Row],[Risk Due Date]], "YYYY-MM"))</f>
        <v>Missing Risk Due Date</v>
      </c>
      <c r="AG833" s="22" t="str">
        <f>IF(RiskRegister[[#This Row],[Created Date]]="","Created Date missing",(TEXT(RiskRegister[[#This Row],[Created Date]],"mmm") &amp; "-" &amp; YEAR(RiskRegister[[#This Row],[Created Date]])))</f>
        <v>Created Date missing</v>
      </c>
      <c r="AH833" s="79">
        <f>IF(RiskRegister[[#This Row],[Risk Status]]="Closed",RiskRegister[[#This Row],[Risk Close Date]],RiskRegister[[#This Row],[Risk Due Date]])</f>
        <v>0</v>
      </c>
      <c r="AI833" s="79">
        <f>IF(RiskRegister[[#This Row],[Risk-Change-Date]]=0,DATE(2030,1,1),RiskRegister[[#This Row],[Risk-Change-Date]])</f>
        <v>47484</v>
      </c>
      <c r="AJ833" s="22" t="str">
        <f>RiskRegister[[#This Row],[Inherent Impact Level]]&amp;"-"&amp;RiskRegister[[#This Row],[Inherent Likelihood Level]]</f>
        <v>-- Select Impact ----- Select Likelihood --</v>
      </c>
      <c r="AK833" s="22" t="str">
        <f>RiskRegister[[#This Row],[Residual Impact Level]]&amp;"-"&amp;RiskRegister[[#This Row],[Residual Likelihood Level]]</f>
        <v>-- Select Impact ----- Select Likelihood --</v>
      </c>
      <c r="AL833" s="22" t="str">
        <f t="shared" si="24"/>
        <v>Error</v>
      </c>
      <c r="AM833" s="22" t="str">
        <f>IF(RiskRegister[[#This Row],[Risk Status]]="Closed",RiskRegister[[#This Row],[Residual Impact Level]],RiskRegister[[#This Row],[Inherent Impact Level]])</f>
        <v>-- Select Impact --</v>
      </c>
      <c r="AN833" s="22" t="str">
        <f>IF(RiskRegister[[#This Row],[Risk Status]]="Closed",RiskRegister[[#This Row],[Residual Likelihood Level]],RiskRegister[[#This Row],[Inherent Likelihood Level]])</f>
        <v>-- Select Likelihood --</v>
      </c>
      <c r="AO833" s="22" t="str">
        <f>IF(RiskRegister[[#This Row],[Risk Status]]="Closed",RiskRegister[[#This Row],[Residual-I-L-Combo]],RiskRegister[[#This Row],[Inherent-I-L-Combo]])</f>
        <v>-- Select Impact ----- Select Likelihood --</v>
      </c>
      <c r="AP833" s="22" t="str">
        <f t="shared" si="25"/>
        <v>-- Error --</v>
      </c>
    </row>
    <row r="834" spans="1:42" s="18" customFormat="1" ht="64" x14ac:dyDescent="0.2">
      <c r="A834" s="18">
        <v>831</v>
      </c>
      <c r="G834" s="18" t="s">
        <v>87</v>
      </c>
      <c r="I834" s="18" t="s">
        <v>85</v>
      </c>
      <c r="L834" s="18" t="s">
        <v>112</v>
      </c>
      <c r="M834" s="19" t="str">
        <f>VLOOKUP(RiskRegister[[#This Row],[Inherent Impact Level]],'Rating factors'!$F$4:$G$9,2,FALSE)</f>
        <v>--- Error ---</v>
      </c>
      <c r="N834" s="18" t="s">
        <v>89</v>
      </c>
      <c r="O834" s="19" t="str">
        <f>VLOOKUP(RiskRegister[[#This Row],[Inherent Likelihood Level]],'Rating factors'!$F$16:$G$21,2,FALSE)</f>
        <v>--- Error ---</v>
      </c>
      <c r="P834" s="19" t="str">
        <f>IFERROR(VLOOKUP(RiskRegister[[#This Row],[Inherent Risk Rating]],'Rating factors'!$F$30:$G$44,2,FALSE),"-- Error --")</f>
        <v>-- Error --</v>
      </c>
      <c r="Q834" s="19" t="str">
        <f>IFERROR(RiskRegister[[#This Row],[Inherent Impact Rating]]*RiskRegister[[#This Row],[Inherent Likelihood Rating]],"-- Error --")</f>
        <v>-- Error --</v>
      </c>
      <c r="R834" s="18" t="s">
        <v>111</v>
      </c>
      <c r="T834" s="18" t="s">
        <v>112</v>
      </c>
      <c r="U834" s="19" t="str">
        <f>VLOOKUP(RiskRegister[[#This Row],[Residual Impact Level]],'Rating factors'!$F$4:$G$9,2,FALSE)</f>
        <v>--- Error ---</v>
      </c>
      <c r="V834" s="18" t="s">
        <v>89</v>
      </c>
      <c r="W834" s="19" t="str">
        <f>VLOOKUP(RiskRegister[[#This Row],[Residual Likelihood Level]],'Rating factors'!$F$16:$G$21,2,FALSE)</f>
        <v>--- Error ---</v>
      </c>
      <c r="X834" s="19" t="str">
        <f>IFERROR(VLOOKUP(RiskRegister[[#This Row],[Residual Risk Rating]],'Rating factors'!$F$30:$G$44,2,FALSE),"-- Error --")</f>
        <v>-- Error --</v>
      </c>
      <c r="Y834" s="19" t="str">
        <f>IFERROR(RiskRegister[[#This Row],[Residual Impact Rating]]*RiskRegister[[#This Row],[Residual Likelihood Rating]],"-- Error --")</f>
        <v>-- Error --</v>
      </c>
      <c r="Z834" s="18" t="s">
        <v>113</v>
      </c>
      <c r="AB834" s="61"/>
      <c r="AD834" s="22" t="str">
        <f ca="1">IF(ISBLANK(RiskRegister[[#This Row],[Risk Due Date]]), "Missing Risk Due Date", IF(RiskRegister[[#This Row],[Risk Due Date]] &lt; TODAY(), "Overdue", "Not Overdue"))</f>
        <v>Missing Risk Due Date</v>
      </c>
      <c r="AF834" s="22" t="str">
        <f>IF(ISBLANK(RiskRegister[[#This Row],[Risk Due Date]]), "Missing Risk Due Date", TEXT(RiskRegister[[#This Row],[Risk Due Date]], "YYYY-MM"))</f>
        <v>Missing Risk Due Date</v>
      </c>
      <c r="AG834" s="22" t="str">
        <f>IF(RiskRegister[[#This Row],[Created Date]]="","Created Date missing",(TEXT(RiskRegister[[#This Row],[Created Date]],"mmm") &amp; "-" &amp; YEAR(RiskRegister[[#This Row],[Created Date]])))</f>
        <v>Created Date missing</v>
      </c>
      <c r="AH834" s="79">
        <f>IF(RiskRegister[[#This Row],[Risk Status]]="Closed",RiskRegister[[#This Row],[Risk Close Date]],RiskRegister[[#This Row],[Risk Due Date]])</f>
        <v>0</v>
      </c>
      <c r="AI834" s="79">
        <f>IF(RiskRegister[[#This Row],[Risk-Change-Date]]=0,DATE(2030,1,1),RiskRegister[[#This Row],[Risk-Change-Date]])</f>
        <v>47484</v>
      </c>
      <c r="AJ834" s="22" t="str">
        <f>RiskRegister[[#This Row],[Inherent Impact Level]]&amp;"-"&amp;RiskRegister[[#This Row],[Inherent Likelihood Level]]</f>
        <v>-- Select Impact ----- Select Likelihood --</v>
      </c>
      <c r="AK834" s="22" t="str">
        <f>RiskRegister[[#This Row],[Residual Impact Level]]&amp;"-"&amp;RiskRegister[[#This Row],[Residual Likelihood Level]]</f>
        <v>-- Select Impact ----- Select Likelihood --</v>
      </c>
      <c r="AL834" s="22" t="str">
        <f t="shared" si="24"/>
        <v>Error</v>
      </c>
      <c r="AM834" s="22" t="str">
        <f>IF(RiskRegister[[#This Row],[Risk Status]]="Closed",RiskRegister[[#This Row],[Residual Impact Level]],RiskRegister[[#This Row],[Inherent Impact Level]])</f>
        <v>-- Select Impact --</v>
      </c>
      <c r="AN834" s="22" t="str">
        <f>IF(RiskRegister[[#This Row],[Risk Status]]="Closed",RiskRegister[[#This Row],[Residual Likelihood Level]],RiskRegister[[#This Row],[Inherent Likelihood Level]])</f>
        <v>-- Select Likelihood --</v>
      </c>
      <c r="AO834" s="22" t="str">
        <f>IF(RiskRegister[[#This Row],[Risk Status]]="Closed",RiskRegister[[#This Row],[Residual-I-L-Combo]],RiskRegister[[#This Row],[Inherent-I-L-Combo]])</f>
        <v>-- Select Impact ----- Select Likelihood --</v>
      </c>
      <c r="AP834" s="22" t="str">
        <f t="shared" si="25"/>
        <v>-- Error --</v>
      </c>
    </row>
    <row r="835" spans="1:42" s="18" customFormat="1" ht="64" x14ac:dyDescent="0.2">
      <c r="A835" s="18">
        <v>832</v>
      </c>
      <c r="G835" s="18" t="s">
        <v>87</v>
      </c>
      <c r="I835" s="18" t="s">
        <v>85</v>
      </c>
      <c r="L835" s="18" t="s">
        <v>112</v>
      </c>
      <c r="M835" s="19" t="str">
        <f>VLOOKUP(RiskRegister[[#This Row],[Inherent Impact Level]],'Rating factors'!$F$4:$G$9,2,FALSE)</f>
        <v>--- Error ---</v>
      </c>
      <c r="N835" s="18" t="s">
        <v>89</v>
      </c>
      <c r="O835" s="19" t="str">
        <f>VLOOKUP(RiskRegister[[#This Row],[Inherent Likelihood Level]],'Rating factors'!$F$16:$G$21,2,FALSE)</f>
        <v>--- Error ---</v>
      </c>
      <c r="P835" s="19" t="str">
        <f>IFERROR(VLOOKUP(RiskRegister[[#This Row],[Inherent Risk Rating]],'Rating factors'!$F$30:$G$44,2,FALSE),"-- Error --")</f>
        <v>-- Error --</v>
      </c>
      <c r="Q835" s="19" t="str">
        <f>IFERROR(RiskRegister[[#This Row],[Inherent Impact Rating]]*RiskRegister[[#This Row],[Inherent Likelihood Rating]],"-- Error --")</f>
        <v>-- Error --</v>
      </c>
      <c r="R835" s="18" t="s">
        <v>111</v>
      </c>
      <c r="T835" s="18" t="s">
        <v>112</v>
      </c>
      <c r="U835" s="19" t="str">
        <f>VLOOKUP(RiskRegister[[#This Row],[Residual Impact Level]],'Rating factors'!$F$4:$G$9,2,FALSE)</f>
        <v>--- Error ---</v>
      </c>
      <c r="V835" s="18" t="s">
        <v>89</v>
      </c>
      <c r="W835" s="19" t="str">
        <f>VLOOKUP(RiskRegister[[#This Row],[Residual Likelihood Level]],'Rating factors'!$F$16:$G$21,2,FALSE)</f>
        <v>--- Error ---</v>
      </c>
      <c r="X835" s="19" t="str">
        <f>IFERROR(VLOOKUP(RiskRegister[[#This Row],[Residual Risk Rating]],'Rating factors'!$F$30:$G$44,2,FALSE),"-- Error --")</f>
        <v>-- Error --</v>
      </c>
      <c r="Y835" s="19" t="str">
        <f>IFERROR(RiskRegister[[#This Row],[Residual Impact Rating]]*RiskRegister[[#This Row],[Residual Likelihood Rating]],"-- Error --")</f>
        <v>-- Error --</v>
      </c>
      <c r="Z835" s="18" t="s">
        <v>113</v>
      </c>
      <c r="AB835" s="61"/>
      <c r="AD835" s="22" t="str">
        <f ca="1">IF(ISBLANK(RiskRegister[[#This Row],[Risk Due Date]]), "Missing Risk Due Date", IF(RiskRegister[[#This Row],[Risk Due Date]] &lt; TODAY(), "Overdue", "Not Overdue"))</f>
        <v>Missing Risk Due Date</v>
      </c>
      <c r="AF835" s="22" t="str">
        <f>IF(ISBLANK(RiskRegister[[#This Row],[Risk Due Date]]), "Missing Risk Due Date", TEXT(RiskRegister[[#This Row],[Risk Due Date]], "YYYY-MM"))</f>
        <v>Missing Risk Due Date</v>
      </c>
      <c r="AG835" s="22" t="str">
        <f>IF(RiskRegister[[#This Row],[Created Date]]="","Created Date missing",(TEXT(RiskRegister[[#This Row],[Created Date]],"mmm") &amp; "-" &amp; YEAR(RiskRegister[[#This Row],[Created Date]])))</f>
        <v>Created Date missing</v>
      </c>
      <c r="AH835" s="79">
        <f>IF(RiskRegister[[#This Row],[Risk Status]]="Closed",RiskRegister[[#This Row],[Risk Close Date]],RiskRegister[[#This Row],[Risk Due Date]])</f>
        <v>0</v>
      </c>
      <c r="AI835" s="79">
        <f>IF(RiskRegister[[#This Row],[Risk-Change-Date]]=0,DATE(2030,1,1),RiskRegister[[#This Row],[Risk-Change-Date]])</f>
        <v>47484</v>
      </c>
      <c r="AJ835" s="22" t="str">
        <f>RiskRegister[[#This Row],[Inherent Impact Level]]&amp;"-"&amp;RiskRegister[[#This Row],[Inherent Likelihood Level]]</f>
        <v>-- Select Impact ----- Select Likelihood --</v>
      </c>
      <c r="AK835" s="22" t="str">
        <f>RiskRegister[[#This Row],[Residual Impact Level]]&amp;"-"&amp;RiskRegister[[#This Row],[Residual Likelihood Level]]</f>
        <v>-- Select Impact ----- Select Likelihood --</v>
      </c>
      <c r="AL835" s="22" t="str">
        <f t="shared" si="24"/>
        <v>Error</v>
      </c>
      <c r="AM835" s="22" t="str">
        <f>IF(RiskRegister[[#This Row],[Risk Status]]="Closed",RiskRegister[[#This Row],[Residual Impact Level]],RiskRegister[[#This Row],[Inherent Impact Level]])</f>
        <v>-- Select Impact --</v>
      </c>
      <c r="AN835" s="22" t="str">
        <f>IF(RiskRegister[[#This Row],[Risk Status]]="Closed",RiskRegister[[#This Row],[Residual Likelihood Level]],RiskRegister[[#This Row],[Inherent Likelihood Level]])</f>
        <v>-- Select Likelihood --</v>
      </c>
      <c r="AO835" s="22" t="str">
        <f>IF(RiskRegister[[#This Row],[Risk Status]]="Closed",RiskRegister[[#This Row],[Residual-I-L-Combo]],RiskRegister[[#This Row],[Inherent-I-L-Combo]])</f>
        <v>-- Select Impact ----- Select Likelihood --</v>
      </c>
      <c r="AP835" s="22" t="str">
        <f t="shared" si="25"/>
        <v>-- Error --</v>
      </c>
    </row>
    <row r="836" spans="1:42" s="18" customFormat="1" ht="64" x14ac:dyDescent="0.2">
      <c r="A836" s="18">
        <v>833</v>
      </c>
      <c r="G836" s="18" t="s">
        <v>87</v>
      </c>
      <c r="I836" s="18" t="s">
        <v>85</v>
      </c>
      <c r="L836" s="18" t="s">
        <v>112</v>
      </c>
      <c r="M836" s="19" t="str">
        <f>VLOOKUP(RiskRegister[[#This Row],[Inherent Impact Level]],'Rating factors'!$F$4:$G$9,2,FALSE)</f>
        <v>--- Error ---</v>
      </c>
      <c r="N836" s="18" t="s">
        <v>89</v>
      </c>
      <c r="O836" s="19" t="str">
        <f>VLOOKUP(RiskRegister[[#This Row],[Inherent Likelihood Level]],'Rating factors'!$F$16:$G$21,2,FALSE)</f>
        <v>--- Error ---</v>
      </c>
      <c r="P836" s="19" t="str">
        <f>IFERROR(VLOOKUP(RiskRegister[[#This Row],[Inherent Risk Rating]],'Rating factors'!$F$30:$G$44,2,FALSE),"-- Error --")</f>
        <v>-- Error --</v>
      </c>
      <c r="Q836" s="19" t="str">
        <f>IFERROR(RiskRegister[[#This Row],[Inherent Impact Rating]]*RiskRegister[[#This Row],[Inherent Likelihood Rating]],"-- Error --")</f>
        <v>-- Error --</v>
      </c>
      <c r="R836" s="18" t="s">
        <v>111</v>
      </c>
      <c r="T836" s="18" t="s">
        <v>112</v>
      </c>
      <c r="U836" s="19" t="str">
        <f>VLOOKUP(RiskRegister[[#This Row],[Residual Impact Level]],'Rating factors'!$F$4:$G$9,2,FALSE)</f>
        <v>--- Error ---</v>
      </c>
      <c r="V836" s="18" t="s">
        <v>89</v>
      </c>
      <c r="W836" s="19" t="str">
        <f>VLOOKUP(RiskRegister[[#This Row],[Residual Likelihood Level]],'Rating factors'!$F$16:$G$21,2,FALSE)</f>
        <v>--- Error ---</v>
      </c>
      <c r="X836" s="19" t="str">
        <f>IFERROR(VLOOKUP(RiskRegister[[#This Row],[Residual Risk Rating]],'Rating factors'!$F$30:$G$44,2,FALSE),"-- Error --")</f>
        <v>-- Error --</v>
      </c>
      <c r="Y836" s="19" t="str">
        <f>IFERROR(RiskRegister[[#This Row],[Residual Impact Rating]]*RiskRegister[[#This Row],[Residual Likelihood Rating]],"-- Error --")</f>
        <v>-- Error --</v>
      </c>
      <c r="Z836" s="18" t="s">
        <v>113</v>
      </c>
      <c r="AB836" s="61"/>
      <c r="AD836" s="22" t="str">
        <f ca="1">IF(ISBLANK(RiskRegister[[#This Row],[Risk Due Date]]), "Missing Risk Due Date", IF(RiskRegister[[#This Row],[Risk Due Date]] &lt; TODAY(), "Overdue", "Not Overdue"))</f>
        <v>Missing Risk Due Date</v>
      </c>
      <c r="AF836" s="22" t="str">
        <f>IF(ISBLANK(RiskRegister[[#This Row],[Risk Due Date]]), "Missing Risk Due Date", TEXT(RiskRegister[[#This Row],[Risk Due Date]], "YYYY-MM"))</f>
        <v>Missing Risk Due Date</v>
      </c>
      <c r="AG836" s="22" t="str">
        <f>IF(RiskRegister[[#This Row],[Created Date]]="","Created Date missing",(TEXT(RiskRegister[[#This Row],[Created Date]],"mmm") &amp; "-" &amp; YEAR(RiskRegister[[#This Row],[Created Date]])))</f>
        <v>Created Date missing</v>
      </c>
      <c r="AH836" s="79">
        <f>IF(RiskRegister[[#This Row],[Risk Status]]="Closed",RiskRegister[[#This Row],[Risk Close Date]],RiskRegister[[#This Row],[Risk Due Date]])</f>
        <v>0</v>
      </c>
      <c r="AI836" s="79">
        <f>IF(RiskRegister[[#This Row],[Risk-Change-Date]]=0,DATE(2030,1,1),RiskRegister[[#This Row],[Risk-Change-Date]])</f>
        <v>47484</v>
      </c>
      <c r="AJ836" s="22" t="str">
        <f>RiskRegister[[#This Row],[Inherent Impact Level]]&amp;"-"&amp;RiskRegister[[#This Row],[Inherent Likelihood Level]]</f>
        <v>-- Select Impact ----- Select Likelihood --</v>
      </c>
      <c r="AK836" s="22" t="str">
        <f>RiskRegister[[#This Row],[Residual Impact Level]]&amp;"-"&amp;RiskRegister[[#This Row],[Residual Likelihood Level]]</f>
        <v>-- Select Impact ----- Select Likelihood --</v>
      </c>
      <c r="AL836" s="22" t="str">
        <f t="shared" ref="AL836:AL899" si="26">IF(OR(R836="-- Select Risk Response --", Z836="-- Select Risk Status --"), "Error", IF(AND(Z836="Closed", R836="Mitigate"), "Yes", "No"))</f>
        <v>Error</v>
      </c>
      <c r="AM836" s="22" t="str">
        <f>IF(RiskRegister[[#This Row],[Risk Status]]="Closed",RiskRegister[[#This Row],[Residual Impact Level]],RiskRegister[[#This Row],[Inherent Impact Level]])</f>
        <v>-- Select Impact --</v>
      </c>
      <c r="AN836" s="22" t="str">
        <f>IF(RiskRegister[[#This Row],[Risk Status]]="Closed",RiskRegister[[#This Row],[Residual Likelihood Level]],RiskRegister[[#This Row],[Inherent Likelihood Level]])</f>
        <v>-- Select Likelihood --</v>
      </c>
      <c r="AO836" s="22" t="str">
        <f>IF(RiskRegister[[#This Row],[Risk Status]]="Closed",RiskRegister[[#This Row],[Residual-I-L-Combo]],RiskRegister[[#This Row],[Inherent-I-L-Combo]])</f>
        <v>-- Select Impact ----- Select Likelihood --</v>
      </c>
      <c r="AP836" s="22" t="str">
        <f t="shared" ref="AP836:AP899" si="27">IF(Z836="Closed", X836, P836)</f>
        <v>-- Error --</v>
      </c>
    </row>
    <row r="837" spans="1:42" s="18" customFormat="1" ht="64" x14ac:dyDescent="0.2">
      <c r="A837" s="18">
        <v>834</v>
      </c>
      <c r="G837" s="18" t="s">
        <v>87</v>
      </c>
      <c r="I837" s="18" t="s">
        <v>85</v>
      </c>
      <c r="L837" s="18" t="s">
        <v>112</v>
      </c>
      <c r="M837" s="19" t="str">
        <f>VLOOKUP(RiskRegister[[#This Row],[Inherent Impact Level]],'Rating factors'!$F$4:$G$9,2,FALSE)</f>
        <v>--- Error ---</v>
      </c>
      <c r="N837" s="18" t="s">
        <v>89</v>
      </c>
      <c r="O837" s="19" t="str">
        <f>VLOOKUP(RiskRegister[[#This Row],[Inherent Likelihood Level]],'Rating factors'!$F$16:$G$21,2,FALSE)</f>
        <v>--- Error ---</v>
      </c>
      <c r="P837" s="19" t="str">
        <f>IFERROR(VLOOKUP(RiskRegister[[#This Row],[Inherent Risk Rating]],'Rating factors'!$F$30:$G$44,2,FALSE),"-- Error --")</f>
        <v>-- Error --</v>
      </c>
      <c r="Q837" s="19" t="str">
        <f>IFERROR(RiskRegister[[#This Row],[Inherent Impact Rating]]*RiskRegister[[#This Row],[Inherent Likelihood Rating]],"-- Error --")</f>
        <v>-- Error --</v>
      </c>
      <c r="R837" s="18" t="s">
        <v>111</v>
      </c>
      <c r="T837" s="18" t="s">
        <v>112</v>
      </c>
      <c r="U837" s="19" t="str">
        <f>VLOOKUP(RiskRegister[[#This Row],[Residual Impact Level]],'Rating factors'!$F$4:$G$9,2,FALSE)</f>
        <v>--- Error ---</v>
      </c>
      <c r="V837" s="18" t="s">
        <v>89</v>
      </c>
      <c r="W837" s="19" t="str">
        <f>VLOOKUP(RiskRegister[[#This Row],[Residual Likelihood Level]],'Rating factors'!$F$16:$G$21,2,FALSE)</f>
        <v>--- Error ---</v>
      </c>
      <c r="X837" s="19" t="str">
        <f>IFERROR(VLOOKUP(RiskRegister[[#This Row],[Residual Risk Rating]],'Rating factors'!$F$30:$G$44,2,FALSE),"-- Error --")</f>
        <v>-- Error --</v>
      </c>
      <c r="Y837" s="19" t="str">
        <f>IFERROR(RiskRegister[[#This Row],[Residual Impact Rating]]*RiskRegister[[#This Row],[Residual Likelihood Rating]],"-- Error --")</f>
        <v>-- Error --</v>
      </c>
      <c r="Z837" s="18" t="s">
        <v>113</v>
      </c>
      <c r="AB837" s="61"/>
      <c r="AD837" s="22" t="str">
        <f ca="1">IF(ISBLANK(RiskRegister[[#This Row],[Risk Due Date]]), "Missing Risk Due Date", IF(RiskRegister[[#This Row],[Risk Due Date]] &lt; TODAY(), "Overdue", "Not Overdue"))</f>
        <v>Missing Risk Due Date</v>
      </c>
      <c r="AF837" s="22" t="str">
        <f>IF(ISBLANK(RiskRegister[[#This Row],[Risk Due Date]]), "Missing Risk Due Date", TEXT(RiskRegister[[#This Row],[Risk Due Date]], "YYYY-MM"))</f>
        <v>Missing Risk Due Date</v>
      </c>
      <c r="AG837" s="22" t="str">
        <f>IF(RiskRegister[[#This Row],[Created Date]]="","Created Date missing",(TEXT(RiskRegister[[#This Row],[Created Date]],"mmm") &amp; "-" &amp; YEAR(RiskRegister[[#This Row],[Created Date]])))</f>
        <v>Created Date missing</v>
      </c>
      <c r="AH837" s="79">
        <f>IF(RiskRegister[[#This Row],[Risk Status]]="Closed",RiskRegister[[#This Row],[Risk Close Date]],RiskRegister[[#This Row],[Risk Due Date]])</f>
        <v>0</v>
      </c>
      <c r="AI837" s="79">
        <f>IF(RiskRegister[[#This Row],[Risk-Change-Date]]=0,DATE(2030,1,1),RiskRegister[[#This Row],[Risk-Change-Date]])</f>
        <v>47484</v>
      </c>
      <c r="AJ837" s="22" t="str">
        <f>RiskRegister[[#This Row],[Inherent Impact Level]]&amp;"-"&amp;RiskRegister[[#This Row],[Inherent Likelihood Level]]</f>
        <v>-- Select Impact ----- Select Likelihood --</v>
      </c>
      <c r="AK837" s="22" t="str">
        <f>RiskRegister[[#This Row],[Residual Impact Level]]&amp;"-"&amp;RiskRegister[[#This Row],[Residual Likelihood Level]]</f>
        <v>-- Select Impact ----- Select Likelihood --</v>
      </c>
      <c r="AL837" s="22" t="str">
        <f t="shared" si="26"/>
        <v>Error</v>
      </c>
      <c r="AM837" s="22" t="str">
        <f>IF(RiskRegister[[#This Row],[Risk Status]]="Closed",RiskRegister[[#This Row],[Residual Impact Level]],RiskRegister[[#This Row],[Inherent Impact Level]])</f>
        <v>-- Select Impact --</v>
      </c>
      <c r="AN837" s="22" t="str">
        <f>IF(RiskRegister[[#This Row],[Risk Status]]="Closed",RiskRegister[[#This Row],[Residual Likelihood Level]],RiskRegister[[#This Row],[Inherent Likelihood Level]])</f>
        <v>-- Select Likelihood --</v>
      </c>
      <c r="AO837" s="22" t="str">
        <f>IF(RiskRegister[[#This Row],[Risk Status]]="Closed",RiskRegister[[#This Row],[Residual-I-L-Combo]],RiskRegister[[#This Row],[Inherent-I-L-Combo]])</f>
        <v>-- Select Impact ----- Select Likelihood --</v>
      </c>
      <c r="AP837" s="22" t="str">
        <f t="shared" si="27"/>
        <v>-- Error --</v>
      </c>
    </row>
    <row r="838" spans="1:42" s="18" customFormat="1" ht="64" x14ac:dyDescent="0.2">
      <c r="A838" s="18">
        <v>835</v>
      </c>
      <c r="G838" s="18" t="s">
        <v>87</v>
      </c>
      <c r="I838" s="18" t="s">
        <v>85</v>
      </c>
      <c r="L838" s="18" t="s">
        <v>112</v>
      </c>
      <c r="M838" s="19" t="str">
        <f>VLOOKUP(RiskRegister[[#This Row],[Inherent Impact Level]],'Rating factors'!$F$4:$G$9,2,FALSE)</f>
        <v>--- Error ---</v>
      </c>
      <c r="N838" s="18" t="s">
        <v>89</v>
      </c>
      <c r="O838" s="19" t="str">
        <f>VLOOKUP(RiskRegister[[#This Row],[Inherent Likelihood Level]],'Rating factors'!$F$16:$G$21,2,FALSE)</f>
        <v>--- Error ---</v>
      </c>
      <c r="P838" s="19" t="str">
        <f>IFERROR(VLOOKUP(RiskRegister[[#This Row],[Inherent Risk Rating]],'Rating factors'!$F$30:$G$44,2,FALSE),"-- Error --")</f>
        <v>-- Error --</v>
      </c>
      <c r="Q838" s="19" t="str">
        <f>IFERROR(RiskRegister[[#This Row],[Inherent Impact Rating]]*RiskRegister[[#This Row],[Inherent Likelihood Rating]],"-- Error --")</f>
        <v>-- Error --</v>
      </c>
      <c r="R838" s="18" t="s">
        <v>111</v>
      </c>
      <c r="T838" s="18" t="s">
        <v>112</v>
      </c>
      <c r="U838" s="19" t="str">
        <f>VLOOKUP(RiskRegister[[#This Row],[Residual Impact Level]],'Rating factors'!$F$4:$G$9,2,FALSE)</f>
        <v>--- Error ---</v>
      </c>
      <c r="V838" s="18" t="s">
        <v>89</v>
      </c>
      <c r="W838" s="19" t="str">
        <f>VLOOKUP(RiskRegister[[#This Row],[Residual Likelihood Level]],'Rating factors'!$F$16:$G$21,2,FALSE)</f>
        <v>--- Error ---</v>
      </c>
      <c r="X838" s="19" t="str">
        <f>IFERROR(VLOOKUP(RiskRegister[[#This Row],[Residual Risk Rating]],'Rating factors'!$F$30:$G$44,2,FALSE),"-- Error --")</f>
        <v>-- Error --</v>
      </c>
      <c r="Y838" s="19" t="str">
        <f>IFERROR(RiskRegister[[#This Row],[Residual Impact Rating]]*RiskRegister[[#This Row],[Residual Likelihood Rating]],"-- Error --")</f>
        <v>-- Error --</v>
      </c>
      <c r="Z838" s="18" t="s">
        <v>113</v>
      </c>
      <c r="AB838" s="61"/>
      <c r="AD838" s="22" t="str">
        <f ca="1">IF(ISBLANK(RiskRegister[[#This Row],[Risk Due Date]]), "Missing Risk Due Date", IF(RiskRegister[[#This Row],[Risk Due Date]] &lt; TODAY(), "Overdue", "Not Overdue"))</f>
        <v>Missing Risk Due Date</v>
      </c>
      <c r="AF838" s="22" t="str">
        <f>IF(ISBLANK(RiskRegister[[#This Row],[Risk Due Date]]), "Missing Risk Due Date", TEXT(RiskRegister[[#This Row],[Risk Due Date]], "YYYY-MM"))</f>
        <v>Missing Risk Due Date</v>
      </c>
      <c r="AG838" s="22" t="str">
        <f>IF(RiskRegister[[#This Row],[Created Date]]="","Created Date missing",(TEXT(RiskRegister[[#This Row],[Created Date]],"mmm") &amp; "-" &amp; YEAR(RiskRegister[[#This Row],[Created Date]])))</f>
        <v>Created Date missing</v>
      </c>
      <c r="AH838" s="79">
        <f>IF(RiskRegister[[#This Row],[Risk Status]]="Closed",RiskRegister[[#This Row],[Risk Close Date]],RiskRegister[[#This Row],[Risk Due Date]])</f>
        <v>0</v>
      </c>
      <c r="AI838" s="79">
        <f>IF(RiskRegister[[#This Row],[Risk-Change-Date]]=0,DATE(2030,1,1),RiskRegister[[#This Row],[Risk-Change-Date]])</f>
        <v>47484</v>
      </c>
      <c r="AJ838" s="22" t="str">
        <f>RiskRegister[[#This Row],[Inherent Impact Level]]&amp;"-"&amp;RiskRegister[[#This Row],[Inherent Likelihood Level]]</f>
        <v>-- Select Impact ----- Select Likelihood --</v>
      </c>
      <c r="AK838" s="22" t="str">
        <f>RiskRegister[[#This Row],[Residual Impact Level]]&amp;"-"&amp;RiskRegister[[#This Row],[Residual Likelihood Level]]</f>
        <v>-- Select Impact ----- Select Likelihood --</v>
      </c>
      <c r="AL838" s="22" t="str">
        <f t="shared" si="26"/>
        <v>Error</v>
      </c>
      <c r="AM838" s="22" t="str">
        <f>IF(RiskRegister[[#This Row],[Risk Status]]="Closed",RiskRegister[[#This Row],[Residual Impact Level]],RiskRegister[[#This Row],[Inherent Impact Level]])</f>
        <v>-- Select Impact --</v>
      </c>
      <c r="AN838" s="22" t="str">
        <f>IF(RiskRegister[[#This Row],[Risk Status]]="Closed",RiskRegister[[#This Row],[Residual Likelihood Level]],RiskRegister[[#This Row],[Inherent Likelihood Level]])</f>
        <v>-- Select Likelihood --</v>
      </c>
      <c r="AO838" s="22" t="str">
        <f>IF(RiskRegister[[#This Row],[Risk Status]]="Closed",RiskRegister[[#This Row],[Residual-I-L-Combo]],RiskRegister[[#This Row],[Inherent-I-L-Combo]])</f>
        <v>-- Select Impact ----- Select Likelihood --</v>
      </c>
      <c r="AP838" s="22" t="str">
        <f t="shared" si="27"/>
        <v>-- Error --</v>
      </c>
    </row>
    <row r="839" spans="1:42" s="18" customFormat="1" ht="64" x14ac:dyDescent="0.2">
      <c r="A839" s="18">
        <v>836</v>
      </c>
      <c r="G839" s="18" t="s">
        <v>87</v>
      </c>
      <c r="I839" s="18" t="s">
        <v>85</v>
      </c>
      <c r="L839" s="18" t="s">
        <v>112</v>
      </c>
      <c r="M839" s="19" t="str">
        <f>VLOOKUP(RiskRegister[[#This Row],[Inherent Impact Level]],'Rating factors'!$F$4:$G$9,2,FALSE)</f>
        <v>--- Error ---</v>
      </c>
      <c r="N839" s="18" t="s">
        <v>89</v>
      </c>
      <c r="O839" s="19" t="str">
        <f>VLOOKUP(RiskRegister[[#This Row],[Inherent Likelihood Level]],'Rating factors'!$F$16:$G$21,2,FALSE)</f>
        <v>--- Error ---</v>
      </c>
      <c r="P839" s="19" t="str">
        <f>IFERROR(VLOOKUP(RiskRegister[[#This Row],[Inherent Risk Rating]],'Rating factors'!$F$30:$G$44,2,FALSE),"-- Error --")</f>
        <v>-- Error --</v>
      </c>
      <c r="Q839" s="19" t="str">
        <f>IFERROR(RiskRegister[[#This Row],[Inherent Impact Rating]]*RiskRegister[[#This Row],[Inherent Likelihood Rating]],"-- Error --")</f>
        <v>-- Error --</v>
      </c>
      <c r="R839" s="18" t="s">
        <v>111</v>
      </c>
      <c r="T839" s="18" t="s">
        <v>112</v>
      </c>
      <c r="U839" s="19" t="str">
        <f>VLOOKUP(RiskRegister[[#This Row],[Residual Impact Level]],'Rating factors'!$F$4:$G$9,2,FALSE)</f>
        <v>--- Error ---</v>
      </c>
      <c r="V839" s="18" t="s">
        <v>89</v>
      </c>
      <c r="W839" s="19" t="str">
        <f>VLOOKUP(RiskRegister[[#This Row],[Residual Likelihood Level]],'Rating factors'!$F$16:$G$21,2,FALSE)</f>
        <v>--- Error ---</v>
      </c>
      <c r="X839" s="19" t="str">
        <f>IFERROR(VLOOKUP(RiskRegister[[#This Row],[Residual Risk Rating]],'Rating factors'!$F$30:$G$44,2,FALSE),"-- Error --")</f>
        <v>-- Error --</v>
      </c>
      <c r="Y839" s="19" t="str">
        <f>IFERROR(RiskRegister[[#This Row],[Residual Impact Rating]]*RiskRegister[[#This Row],[Residual Likelihood Rating]],"-- Error --")</f>
        <v>-- Error --</v>
      </c>
      <c r="Z839" s="18" t="s">
        <v>113</v>
      </c>
      <c r="AB839" s="61"/>
      <c r="AD839" s="22" t="str">
        <f ca="1">IF(ISBLANK(RiskRegister[[#This Row],[Risk Due Date]]), "Missing Risk Due Date", IF(RiskRegister[[#This Row],[Risk Due Date]] &lt; TODAY(), "Overdue", "Not Overdue"))</f>
        <v>Missing Risk Due Date</v>
      </c>
      <c r="AF839" s="22" t="str">
        <f>IF(ISBLANK(RiskRegister[[#This Row],[Risk Due Date]]), "Missing Risk Due Date", TEXT(RiskRegister[[#This Row],[Risk Due Date]], "YYYY-MM"))</f>
        <v>Missing Risk Due Date</v>
      </c>
      <c r="AG839" s="22" t="str">
        <f>IF(RiskRegister[[#This Row],[Created Date]]="","Created Date missing",(TEXT(RiskRegister[[#This Row],[Created Date]],"mmm") &amp; "-" &amp; YEAR(RiskRegister[[#This Row],[Created Date]])))</f>
        <v>Created Date missing</v>
      </c>
      <c r="AH839" s="79">
        <f>IF(RiskRegister[[#This Row],[Risk Status]]="Closed",RiskRegister[[#This Row],[Risk Close Date]],RiskRegister[[#This Row],[Risk Due Date]])</f>
        <v>0</v>
      </c>
      <c r="AI839" s="79">
        <f>IF(RiskRegister[[#This Row],[Risk-Change-Date]]=0,DATE(2030,1,1),RiskRegister[[#This Row],[Risk-Change-Date]])</f>
        <v>47484</v>
      </c>
      <c r="AJ839" s="22" t="str">
        <f>RiskRegister[[#This Row],[Inherent Impact Level]]&amp;"-"&amp;RiskRegister[[#This Row],[Inherent Likelihood Level]]</f>
        <v>-- Select Impact ----- Select Likelihood --</v>
      </c>
      <c r="AK839" s="22" t="str">
        <f>RiskRegister[[#This Row],[Residual Impact Level]]&amp;"-"&amp;RiskRegister[[#This Row],[Residual Likelihood Level]]</f>
        <v>-- Select Impact ----- Select Likelihood --</v>
      </c>
      <c r="AL839" s="22" t="str">
        <f t="shared" si="26"/>
        <v>Error</v>
      </c>
      <c r="AM839" s="22" t="str">
        <f>IF(RiskRegister[[#This Row],[Risk Status]]="Closed",RiskRegister[[#This Row],[Residual Impact Level]],RiskRegister[[#This Row],[Inherent Impact Level]])</f>
        <v>-- Select Impact --</v>
      </c>
      <c r="AN839" s="22" t="str">
        <f>IF(RiskRegister[[#This Row],[Risk Status]]="Closed",RiskRegister[[#This Row],[Residual Likelihood Level]],RiskRegister[[#This Row],[Inherent Likelihood Level]])</f>
        <v>-- Select Likelihood --</v>
      </c>
      <c r="AO839" s="22" t="str">
        <f>IF(RiskRegister[[#This Row],[Risk Status]]="Closed",RiskRegister[[#This Row],[Residual-I-L-Combo]],RiskRegister[[#This Row],[Inherent-I-L-Combo]])</f>
        <v>-- Select Impact ----- Select Likelihood --</v>
      </c>
      <c r="AP839" s="22" t="str">
        <f t="shared" si="27"/>
        <v>-- Error --</v>
      </c>
    </row>
    <row r="840" spans="1:42" s="18" customFormat="1" ht="64" x14ac:dyDescent="0.2">
      <c r="A840" s="18">
        <v>837</v>
      </c>
      <c r="G840" s="18" t="s">
        <v>87</v>
      </c>
      <c r="I840" s="18" t="s">
        <v>85</v>
      </c>
      <c r="L840" s="18" t="s">
        <v>112</v>
      </c>
      <c r="M840" s="19" t="str">
        <f>VLOOKUP(RiskRegister[[#This Row],[Inherent Impact Level]],'Rating factors'!$F$4:$G$9,2,FALSE)</f>
        <v>--- Error ---</v>
      </c>
      <c r="N840" s="18" t="s">
        <v>89</v>
      </c>
      <c r="O840" s="19" t="str">
        <f>VLOOKUP(RiskRegister[[#This Row],[Inherent Likelihood Level]],'Rating factors'!$F$16:$G$21,2,FALSE)</f>
        <v>--- Error ---</v>
      </c>
      <c r="P840" s="19" t="str">
        <f>IFERROR(VLOOKUP(RiskRegister[[#This Row],[Inherent Risk Rating]],'Rating factors'!$F$30:$G$44,2,FALSE),"-- Error --")</f>
        <v>-- Error --</v>
      </c>
      <c r="Q840" s="19" t="str">
        <f>IFERROR(RiskRegister[[#This Row],[Inherent Impact Rating]]*RiskRegister[[#This Row],[Inherent Likelihood Rating]],"-- Error --")</f>
        <v>-- Error --</v>
      </c>
      <c r="R840" s="18" t="s">
        <v>111</v>
      </c>
      <c r="T840" s="18" t="s">
        <v>112</v>
      </c>
      <c r="U840" s="19" t="str">
        <f>VLOOKUP(RiskRegister[[#This Row],[Residual Impact Level]],'Rating factors'!$F$4:$G$9,2,FALSE)</f>
        <v>--- Error ---</v>
      </c>
      <c r="V840" s="18" t="s">
        <v>89</v>
      </c>
      <c r="W840" s="19" t="str">
        <f>VLOOKUP(RiskRegister[[#This Row],[Residual Likelihood Level]],'Rating factors'!$F$16:$G$21,2,FALSE)</f>
        <v>--- Error ---</v>
      </c>
      <c r="X840" s="19" t="str">
        <f>IFERROR(VLOOKUP(RiskRegister[[#This Row],[Residual Risk Rating]],'Rating factors'!$F$30:$G$44,2,FALSE),"-- Error --")</f>
        <v>-- Error --</v>
      </c>
      <c r="Y840" s="19" t="str">
        <f>IFERROR(RiskRegister[[#This Row],[Residual Impact Rating]]*RiskRegister[[#This Row],[Residual Likelihood Rating]],"-- Error --")</f>
        <v>-- Error --</v>
      </c>
      <c r="Z840" s="18" t="s">
        <v>113</v>
      </c>
      <c r="AB840" s="61"/>
      <c r="AD840" s="22" t="str">
        <f ca="1">IF(ISBLANK(RiskRegister[[#This Row],[Risk Due Date]]), "Missing Risk Due Date", IF(RiskRegister[[#This Row],[Risk Due Date]] &lt; TODAY(), "Overdue", "Not Overdue"))</f>
        <v>Missing Risk Due Date</v>
      </c>
      <c r="AF840" s="22" t="str">
        <f>IF(ISBLANK(RiskRegister[[#This Row],[Risk Due Date]]), "Missing Risk Due Date", TEXT(RiskRegister[[#This Row],[Risk Due Date]], "YYYY-MM"))</f>
        <v>Missing Risk Due Date</v>
      </c>
      <c r="AG840" s="22" t="str">
        <f>IF(RiskRegister[[#This Row],[Created Date]]="","Created Date missing",(TEXT(RiskRegister[[#This Row],[Created Date]],"mmm") &amp; "-" &amp; YEAR(RiskRegister[[#This Row],[Created Date]])))</f>
        <v>Created Date missing</v>
      </c>
      <c r="AH840" s="79">
        <f>IF(RiskRegister[[#This Row],[Risk Status]]="Closed",RiskRegister[[#This Row],[Risk Close Date]],RiskRegister[[#This Row],[Risk Due Date]])</f>
        <v>0</v>
      </c>
      <c r="AI840" s="79">
        <f>IF(RiskRegister[[#This Row],[Risk-Change-Date]]=0,DATE(2030,1,1),RiskRegister[[#This Row],[Risk-Change-Date]])</f>
        <v>47484</v>
      </c>
      <c r="AJ840" s="22" t="str">
        <f>RiskRegister[[#This Row],[Inherent Impact Level]]&amp;"-"&amp;RiskRegister[[#This Row],[Inherent Likelihood Level]]</f>
        <v>-- Select Impact ----- Select Likelihood --</v>
      </c>
      <c r="AK840" s="22" t="str">
        <f>RiskRegister[[#This Row],[Residual Impact Level]]&amp;"-"&amp;RiskRegister[[#This Row],[Residual Likelihood Level]]</f>
        <v>-- Select Impact ----- Select Likelihood --</v>
      </c>
      <c r="AL840" s="22" t="str">
        <f t="shared" si="26"/>
        <v>Error</v>
      </c>
      <c r="AM840" s="22" t="str">
        <f>IF(RiskRegister[[#This Row],[Risk Status]]="Closed",RiskRegister[[#This Row],[Residual Impact Level]],RiskRegister[[#This Row],[Inherent Impact Level]])</f>
        <v>-- Select Impact --</v>
      </c>
      <c r="AN840" s="22" t="str">
        <f>IF(RiskRegister[[#This Row],[Risk Status]]="Closed",RiskRegister[[#This Row],[Residual Likelihood Level]],RiskRegister[[#This Row],[Inherent Likelihood Level]])</f>
        <v>-- Select Likelihood --</v>
      </c>
      <c r="AO840" s="22" t="str">
        <f>IF(RiskRegister[[#This Row],[Risk Status]]="Closed",RiskRegister[[#This Row],[Residual-I-L-Combo]],RiskRegister[[#This Row],[Inherent-I-L-Combo]])</f>
        <v>-- Select Impact ----- Select Likelihood --</v>
      </c>
      <c r="AP840" s="22" t="str">
        <f t="shared" si="27"/>
        <v>-- Error --</v>
      </c>
    </row>
    <row r="841" spans="1:42" s="18" customFormat="1" ht="64" x14ac:dyDescent="0.2">
      <c r="A841" s="18">
        <v>838</v>
      </c>
      <c r="G841" s="18" t="s">
        <v>87</v>
      </c>
      <c r="I841" s="18" t="s">
        <v>85</v>
      </c>
      <c r="L841" s="18" t="s">
        <v>112</v>
      </c>
      <c r="M841" s="19" t="str">
        <f>VLOOKUP(RiskRegister[[#This Row],[Inherent Impact Level]],'Rating factors'!$F$4:$G$9,2,FALSE)</f>
        <v>--- Error ---</v>
      </c>
      <c r="N841" s="18" t="s">
        <v>89</v>
      </c>
      <c r="O841" s="19" t="str">
        <f>VLOOKUP(RiskRegister[[#This Row],[Inherent Likelihood Level]],'Rating factors'!$F$16:$G$21,2,FALSE)</f>
        <v>--- Error ---</v>
      </c>
      <c r="P841" s="19" t="str">
        <f>IFERROR(VLOOKUP(RiskRegister[[#This Row],[Inherent Risk Rating]],'Rating factors'!$F$30:$G$44,2,FALSE),"-- Error --")</f>
        <v>-- Error --</v>
      </c>
      <c r="Q841" s="19" t="str">
        <f>IFERROR(RiskRegister[[#This Row],[Inherent Impact Rating]]*RiskRegister[[#This Row],[Inherent Likelihood Rating]],"-- Error --")</f>
        <v>-- Error --</v>
      </c>
      <c r="R841" s="18" t="s">
        <v>111</v>
      </c>
      <c r="T841" s="18" t="s">
        <v>112</v>
      </c>
      <c r="U841" s="19" t="str">
        <f>VLOOKUP(RiskRegister[[#This Row],[Residual Impact Level]],'Rating factors'!$F$4:$G$9,2,FALSE)</f>
        <v>--- Error ---</v>
      </c>
      <c r="V841" s="18" t="s">
        <v>89</v>
      </c>
      <c r="W841" s="19" t="str">
        <f>VLOOKUP(RiskRegister[[#This Row],[Residual Likelihood Level]],'Rating factors'!$F$16:$G$21,2,FALSE)</f>
        <v>--- Error ---</v>
      </c>
      <c r="X841" s="19" t="str">
        <f>IFERROR(VLOOKUP(RiskRegister[[#This Row],[Residual Risk Rating]],'Rating factors'!$F$30:$G$44,2,FALSE),"-- Error --")</f>
        <v>-- Error --</v>
      </c>
      <c r="Y841" s="19" t="str">
        <f>IFERROR(RiskRegister[[#This Row],[Residual Impact Rating]]*RiskRegister[[#This Row],[Residual Likelihood Rating]],"-- Error --")</f>
        <v>-- Error --</v>
      </c>
      <c r="Z841" s="18" t="s">
        <v>113</v>
      </c>
      <c r="AB841" s="61"/>
      <c r="AD841" s="22" t="str">
        <f ca="1">IF(ISBLANK(RiskRegister[[#This Row],[Risk Due Date]]), "Missing Risk Due Date", IF(RiskRegister[[#This Row],[Risk Due Date]] &lt; TODAY(), "Overdue", "Not Overdue"))</f>
        <v>Missing Risk Due Date</v>
      </c>
      <c r="AF841" s="22" t="str">
        <f>IF(ISBLANK(RiskRegister[[#This Row],[Risk Due Date]]), "Missing Risk Due Date", TEXT(RiskRegister[[#This Row],[Risk Due Date]], "YYYY-MM"))</f>
        <v>Missing Risk Due Date</v>
      </c>
      <c r="AG841" s="22" t="str">
        <f>IF(RiskRegister[[#This Row],[Created Date]]="","Created Date missing",(TEXT(RiskRegister[[#This Row],[Created Date]],"mmm") &amp; "-" &amp; YEAR(RiskRegister[[#This Row],[Created Date]])))</f>
        <v>Created Date missing</v>
      </c>
      <c r="AH841" s="79">
        <f>IF(RiskRegister[[#This Row],[Risk Status]]="Closed",RiskRegister[[#This Row],[Risk Close Date]],RiskRegister[[#This Row],[Risk Due Date]])</f>
        <v>0</v>
      </c>
      <c r="AI841" s="79">
        <f>IF(RiskRegister[[#This Row],[Risk-Change-Date]]=0,DATE(2030,1,1),RiskRegister[[#This Row],[Risk-Change-Date]])</f>
        <v>47484</v>
      </c>
      <c r="AJ841" s="22" t="str">
        <f>RiskRegister[[#This Row],[Inherent Impact Level]]&amp;"-"&amp;RiskRegister[[#This Row],[Inherent Likelihood Level]]</f>
        <v>-- Select Impact ----- Select Likelihood --</v>
      </c>
      <c r="AK841" s="22" t="str">
        <f>RiskRegister[[#This Row],[Residual Impact Level]]&amp;"-"&amp;RiskRegister[[#This Row],[Residual Likelihood Level]]</f>
        <v>-- Select Impact ----- Select Likelihood --</v>
      </c>
      <c r="AL841" s="22" t="str">
        <f t="shared" si="26"/>
        <v>Error</v>
      </c>
      <c r="AM841" s="22" t="str">
        <f>IF(RiskRegister[[#This Row],[Risk Status]]="Closed",RiskRegister[[#This Row],[Residual Impact Level]],RiskRegister[[#This Row],[Inherent Impact Level]])</f>
        <v>-- Select Impact --</v>
      </c>
      <c r="AN841" s="22" t="str">
        <f>IF(RiskRegister[[#This Row],[Risk Status]]="Closed",RiskRegister[[#This Row],[Residual Likelihood Level]],RiskRegister[[#This Row],[Inherent Likelihood Level]])</f>
        <v>-- Select Likelihood --</v>
      </c>
      <c r="AO841" s="22" t="str">
        <f>IF(RiskRegister[[#This Row],[Risk Status]]="Closed",RiskRegister[[#This Row],[Residual-I-L-Combo]],RiskRegister[[#This Row],[Inherent-I-L-Combo]])</f>
        <v>-- Select Impact ----- Select Likelihood --</v>
      </c>
      <c r="AP841" s="22" t="str">
        <f t="shared" si="27"/>
        <v>-- Error --</v>
      </c>
    </row>
    <row r="842" spans="1:42" s="18" customFormat="1" ht="64" x14ac:dyDescent="0.2">
      <c r="A842" s="18">
        <v>839</v>
      </c>
      <c r="G842" s="18" t="s">
        <v>87</v>
      </c>
      <c r="I842" s="18" t="s">
        <v>85</v>
      </c>
      <c r="L842" s="18" t="s">
        <v>112</v>
      </c>
      <c r="M842" s="19" t="str">
        <f>VLOOKUP(RiskRegister[[#This Row],[Inherent Impact Level]],'Rating factors'!$F$4:$G$9,2,FALSE)</f>
        <v>--- Error ---</v>
      </c>
      <c r="N842" s="18" t="s">
        <v>89</v>
      </c>
      <c r="O842" s="19" t="str">
        <f>VLOOKUP(RiskRegister[[#This Row],[Inherent Likelihood Level]],'Rating factors'!$F$16:$G$21,2,FALSE)</f>
        <v>--- Error ---</v>
      </c>
      <c r="P842" s="19" t="str">
        <f>IFERROR(VLOOKUP(RiskRegister[[#This Row],[Inherent Risk Rating]],'Rating factors'!$F$30:$G$44,2,FALSE),"-- Error --")</f>
        <v>-- Error --</v>
      </c>
      <c r="Q842" s="19" t="str">
        <f>IFERROR(RiskRegister[[#This Row],[Inherent Impact Rating]]*RiskRegister[[#This Row],[Inherent Likelihood Rating]],"-- Error --")</f>
        <v>-- Error --</v>
      </c>
      <c r="R842" s="18" t="s">
        <v>111</v>
      </c>
      <c r="T842" s="18" t="s">
        <v>112</v>
      </c>
      <c r="U842" s="19" t="str">
        <f>VLOOKUP(RiskRegister[[#This Row],[Residual Impact Level]],'Rating factors'!$F$4:$G$9,2,FALSE)</f>
        <v>--- Error ---</v>
      </c>
      <c r="V842" s="18" t="s">
        <v>89</v>
      </c>
      <c r="W842" s="19" t="str">
        <f>VLOOKUP(RiskRegister[[#This Row],[Residual Likelihood Level]],'Rating factors'!$F$16:$G$21,2,FALSE)</f>
        <v>--- Error ---</v>
      </c>
      <c r="X842" s="19" t="str">
        <f>IFERROR(VLOOKUP(RiskRegister[[#This Row],[Residual Risk Rating]],'Rating factors'!$F$30:$G$44,2,FALSE),"-- Error --")</f>
        <v>-- Error --</v>
      </c>
      <c r="Y842" s="19" t="str">
        <f>IFERROR(RiskRegister[[#This Row],[Residual Impact Rating]]*RiskRegister[[#This Row],[Residual Likelihood Rating]],"-- Error --")</f>
        <v>-- Error --</v>
      </c>
      <c r="Z842" s="18" t="s">
        <v>113</v>
      </c>
      <c r="AB842" s="61"/>
      <c r="AD842" s="22" t="str">
        <f ca="1">IF(ISBLANK(RiskRegister[[#This Row],[Risk Due Date]]), "Missing Risk Due Date", IF(RiskRegister[[#This Row],[Risk Due Date]] &lt; TODAY(), "Overdue", "Not Overdue"))</f>
        <v>Missing Risk Due Date</v>
      </c>
      <c r="AF842" s="22" t="str">
        <f>IF(ISBLANK(RiskRegister[[#This Row],[Risk Due Date]]), "Missing Risk Due Date", TEXT(RiskRegister[[#This Row],[Risk Due Date]], "YYYY-MM"))</f>
        <v>Missing Risk Due Date</v>
      </c>
      <c r="AG842" s="22" t="str">
        <f>IF(RiskRegister[[#This Row],[Created Date]]="","Created Date missing",(TEXT(RiskRegister[[#This Row],[Created Date]],"mmm") &amp; "-" &amp; YEAR(RiskRegister[[#This Row],[Created Date]])))</f>
        <v>Created Date missing</v>
      </c>
      <c r="AH842" s="79">
        <f>IF(RiskRegister[[#This Row],[Risk Status]]="Closed",RiskRegister[[#This Row],[Risk Close Date]],RiskRegister[[#This Row],[Risk Due Date]])</f>
        <v>0</v>
      </c>
      <c r="AI842" s="79">
        <f>IF(RiskRegister[[#This Row],[Risk-Change-Date]]=0,DATE(2030,1,1),RiskRegister[[#This Row],[Risk-Change-Date]])</f>
        <v>47484</v>
      </c>
      <c r="AJ842" s="22" t="str">
        <f>RiskRegister[[#This Row],[Inherent Impact Level]]&amp;"-"&amp;RiskRegister[[#This Row],[Inherent Likelihood Level]]</f>
        <v>-- Select Impact ----- Select Likelihood --</v>
      </c>
      <c r="AK842" s="22" t="str">
        <f>RiskRegister[[#This Row],[Residual Impact Level]]&amp;"-"&amp;RiskRegister[[#This Row],[Residual Likelihood Level]]</f>
        <v>-- Select Impact ----- Select Likelihood --</v>
      </c>
      <c r="AL842" s="22" t="str">
        <f t="shared" si="26"/>
        <v>Error</v>
      </c>
      <c r="AM842" s="22" t="str">
        <f>IF(RiskRegister[[#This Row],[Risk Status]]="Closed",RiskRegister[[#This Row],[Residual Impact Level]],RiskRegister[[#This Row],[Inherent Impact Level]])</f>
        <v>-- Select Impact --</v>
      </c>
      <c r="AN842" s="22" t="str">
        <f>IF(RiskRegister[[#This Row],[Risk Status]]="Closed",RiskRegister[[#This Row],[Residual Likelihood Level]],RiskRegister[[#This Row],[Inherent Likelihood Level]])</f>
        <v>-- Select Likelihood --</v>
      </c>
      <c r="AO842" s="22" t="str">
        <f>IF(RiskRegister[[#This Row],[Risk Status]]="Closed",RiskRegister[[#This Row],[Residual-I-L-Combo]],RiskRegister[[#This Row],[Inherent-I-L-Combo]])</f>
        <v>-- Select Impact ----- Select Likelihood --</v>
      </c>
      <c r="AP842" s="22" t="str">
        <f t="shared" si="27"/>
        <v>-- Error --</v>
      </c>
    </row>
    <row r="843" spans="1:42" s="18" customFormat="1" ht="64" x14ac:dyDescent="0.2">
      <c r="A843" s="18">
        <v>840</v>
      </c>
      <c r="G843" s="18" t="s">
        <v>87</v>
      </c>
      <c r="I843" s="18" t="s">
        <v>85</v>
      </c>
      <c r="L843" s="18" t="s">
        <v>112</v>
      </c>
      <c r="M843" s="19" t="str">
        <f>VLOOKUP(RiskRegister[[#This Row],[Inherent Impact Level]],'Rating factors'!$F$4:$G$9,2,FALSE)</f>
        <v>--- Error ---</v>
      </c>
      <c r="N843" s="18" t="s">
        <v>89</v>
      </c>
      <c r="O843" s="19" t="str">
        <f>VLOOKUP(RiskRegister[[#This Row],[Inherent Likelihood Level]],'Rating factors'!$F$16:$G$21,2,FALSE)</f>
        <v>--- Error ---</v>
      </c>
      <c r="P843" s="19" t="str">
        <f>IFERROR(VLOOKUP(RiskRegister[[#This Row],[Inherent Risk Rating]],'Rating factors'!$F$30:$G$44,2,FALSE),"-- Error --")</f>
        <v>-- Error --</v>
      </c>
      <c r="Q843" s="19" t="str">
        <f>IFERROR(RiskRegister[[#This Row],[Inherent Impact Rating]]*RiskRegister[[#This Row],[Inherent Likelihood Rating]],"-- Error --")</f>
        <v>-- Error --</v>
      </c>
      <c r="R843" s="18" t="s">
        <v>111</v>
      </c>
      <c r="T843" s="18" t="s">
        <v>112</v>
      </c>
      <c r="U843" s="19" t="str">
        <f>VLOOKUP(RiskRegister[[#This Row],[Residual Impact Level]],'Rating factors'!$F$4:$G$9,2,FALSE)</f>
        <v>--- Error ---</v>
      </c>
      <c r="V843" s="18" t="s">
        <v>89</v>
      </c>
      <c r="W843" s="19" t="str">
        <f>VLOOKUP(RiskRegister[[#This Row],[Residual Likelihood Level]],'Rating factors'!$F$16:$G$21,2,FALSE)</f>
        <v>--- Error ---</v>
      </c>
      <c r="X843" s="19" t="str">
        <f>IFERROR(VLOOKUP(RiskRegister[[#This Row],[Residual Risk Rating]],'Rating factors'!$F$30:$G$44,2,FALSE),"-- Error --")</f>
        <v>-- Error --</v>
      </c>
      <c r="Y843" s="19" t="str">
        <f>IFERROR(RiskRegister[[#This Row],[Residual Impact Rating]]*RiskRegister[[#This Row],[Residual Likelihood Rating]],"-- Error --")</f>
        <v>-- Error --</v>
      </c>
      <c r="Z843" s="18" t="s">
        <v>113</v>
      </c>
      <c r="AB843" s="61"/>
      <c r="AD843" s="22" t="str">
        <f ca="1">IF(ISBLANK(RiskRegister[[#This Row],[Risk Due Date]]), "Missing Risk Due Date", IF(RiskRegister[[#This Row],[Risk Due Date]] &lt; TODAY(), "Overdue", "Not Overdue"))</f>
        <v>Missing Risk Due Date</v>
      </c>
      <c r="AF843" s="22" t="str">
        <f>IF(ISBLANK(RiskRegister[[#This Row],[Risk Due Date]]), "Missing Risk Due Date", TEXT(RiskRegister[[#This Row],[Risk Due Date]], "YYYY-MM"))</f>
        <v>Missing Risk Due Date</v>
      </c>
      <c r="AG843" s="22" t="str">
        <f>IF(RiskRegister[[#This Row],[Created Date]]="","Created Date missing",(TEXT(RiskRegister[[#This Row],[Created Date]],"mmm") &amp; "-" &amp; YEAR(RiskRegister[[#This Row],[Created Date]])))</f>
        <v>Created Date missing</v>
      </c>
      <c r="AH843" s="79">
        <f>IF(RiskRegister[[#This Row],[Risk Status]]="Closed",RiskRegister[[#This Row],[Risk Close Date]],RiskRegister[[#This Row],[Risk Due Date]])</f>
        <v>0</v>
      </c>
      <c r="AI843" s="79">
        <f>IF(RiskRegister[[#This Row],[Risk-Change-Date]]=0,DATE(2030,1,1),RiskRegister[[#This Row],[Risk-Change-Date]])</f>
        <v>47484</v>
      </c>
      <c r="AJ843" s="22" t="str">
        <f>RiskRegister[[#This Row],[Inherent Impact Level]]&amp;"-"&amp;RiskRegister[[#This Row],[Inherent Likelihood Level]]</f>
        <v>-- Select Impact ----- Select Likelihood --</v>
      </c>
      <c r="AK843" s="22" t="str">
        <f>RiskRegister[[#This Row],[Residual Impact Level]]&amp;"-"&amp;RiskRegister[[#This Row],[Residual Likelihood Level]]</f>
        <v>-- Select Impact ----- Select Likelihood --</v>
      </c>
      <c r="AL843" s="22" t="str">
        <f t="shared" si="26"/>
        <v>Error</v>
      </c>
      <c r="AM843" s="22" t="str">
        <f>IF(RiskRegister[[#This Row],[Risk Status]]="Closed",RiskRegister[[#This Row],[Residual Impact Level]],RiskRegister[[#This Row],[Inherent Impact Level]])</f>
        <v>-- Select Impact --</v>
      </c>
      <c r="AN843" s="22" t="str">
        <f>IF(RiskRegister[[#This Row],[Risk Status]]="Closed",RiskRegister[[#This Row],[Residual Likelihood Level]],RiskRegister[[#This Row],[Inherent Likelihood Level]])</f>
        <v>-- Select Likelihood --</v>
      </c>
      <c r="AO843" s="22" t="str">
        <f>IF(RiskRegister[[#This Row],[Risk Status]]="Closed",RiskRegister[[#This Row],[Residual-I-L-Combo]],RiskRegister[[#This Row],[Inherent-I-L-Combo]])</f>
        <v>-- Select Impact ----- Select Likelihood --</v>
      </c>
      <c r="AP843" s="22" t="str">
        <f t="shared" si="27"/>
        <v>-- Error --</v>
      </c>
    </row>
    <row r="844" spans="1:42" s="18" customFormat="1" ht="64" x14ac:dyDescent="0.2">
      <c r="A844" s="18">
        <v>841</v>
      </c>
      <c r="G844" s="18" t="s">
        <v>87</v>
      </c>
      <c r="I844" s="18" t="s">
        <v>85</v>
      </c>
      <c r="L844" s="18" t="s">
        <v>112</v>
      </c>
      <c r="M844" s="19" t="str">
        <f>VLOOKUP(RiskRegister[[#This Row],[Inherent Impact Level]],'Rating factors'!$F$4:$G$9,2,FALSE)</f>
        <v>--- Error ---</v>
      </c>
      <c r="N844" s="18" t="s">
        <v>89</v>
      </c>
      <c r="O844" s="19" t="str">
        <f>VLOOKUP(RiskRegister[[#This Row],[Inherent Likelihood Level]],'Rating factors'!$F$16:$G$21,2,FALSE)</f>
        <v>--- Error ---</v>
      </c>
      <c r="P844" s="19" t="str">
        <f>IFERROR(VLOOKUP(RiskRegister[[#This Row],[Inherent Risk Rating]],'Rating factors'!$F$30:$G$44,2,FALSE),"-- Error --")</f>
        <v>-- Error --</v>
      </c>
      <c r="Q844" s="19" t="str">
        <f>IFERROR(RiskRegister[[#This Row],[Inherent Impact Rating]]*RiskRegister[[#This Row],[Inherent Likelihood Rating]],"-- Error --")</f>
        <v>-- Error --</v>
      </c>
      <c r="R844" s="18" t="s">
        <v>111</v>
      </c>
      <c r="T844" s="18" t="s">
        <v>112</v>
      </c>
      <c r="U844" s="19" t="str">
        <f>VLOOKUP(RiskRegister[[#This Row],[Residual Impact Level]],'Rating factors'!$F$4:$G$9,2,FALSE)</f>
        <v>--- Error ---</v>
      </c>
      <c r="V844" s="18" t="s">
        <v>89</v>
      </c>
      <c r="W844" s="19" t="str">
        <f>VLOOKUP(RiskRegister[[#This Row],[Residual Likelihood Level]],'Rating factors'!$F$16:$G$21,2,FALSE)</f>
        <v>--- Error ---</v>
      </c>
      <c r="X844" s="19" t="str">
        <f>IFERROR(VLOOKUP(RiskRegister[[#This Row],[Residual Risk Rating]],'Rating factors'!$F$30:$G$44,2,FALSE),"-- Error --")</f>
        <v>-- Error --</v>
      </c>
      <c r="Y844" s="19" t="str">
        <f>IFERROR(RiskRegister[[#This Row],[Residual Impact Rating]]*RiskRegister[[#This Row],[Residual Likelihood Rating]],"-- Error --")</f>
        <v>-- Error --</v>
      </c>
      <c r="Z844" s="18" t="s">
        <v>113</v>
      </c>
      <c r="AB844" s="61"/>
      <c r="AD844" s="22" t="str">
        <f ca="1">IF(ISBLANK(RiskRegister[[#This Row],[Risk Due Date]]), "Missing Risk Due Date", IF(RiskRegister[[#This Row],[Risk Due Date]] &lt; TODAY(), "Overdue", "Not Overdue"))</f>
        <v>Missing Risk Due Date</v>
      </c>
      <c r="AF844" s="22" t="str">
        <f>IF(ISBLANK(RiskRegister[[#This Row],[Risk Due Date]]), "Missing Risk Due Date", TEXT(RiskRegister[[#This Row],[Risk Due Date]], "YYYY-MM"))</f>
        <v>Missing Risk Due Date</v>
      </c>
      <c r="AG844" s="22" t="str">
        <f>IF(RiskRegister[[#This Row],[Created Date]]="","Created Date missing",(TEXT(RiskRegister[[#This Row],[Created Date]],"mmm") &amp; "-" &amp; YEAR(RiskRegister[[#This Row],[Created Date]])))</f>
        <v>Created Date missing</v>
      </c>
      <c r="AH844" s="79">
        <f>IF(RiskRegister[[#This Row],[Risk Status]]="Closed",RiskRegister[[#This Row],[Risk Close Date]],RiskRegister[[#This Row],[Risk Due Date]])</f>
        <v>0</v>
      </c>
      <c r="AI844" s="79">
        <f>IF(RiskRegister[[#This Row],[Risk-Change-Date]]=0,DATE(2030,1,1),RiskRegister[[#This Row],[Risk-Change-Date]])</f>
        <v>47484</v>
      </c>
      <c r="AJ844" s="22" t="str">
        <f>RiskRegister[[#This Row],[Inherent Impact Level]]&amp;"-"&amp;RiskRegister[[#This Row],[Inherent Likelihood Level]]</f>
        <v>-- Select Impact ----- Select Likelihood --</v>
      </c>
      <c r="AK844" s="22" t="str">
        <f>RiskRegister[[#This Row],[Residual Impact Level]]&amp;"-"&amp;RiskRegister[[#This Row],[Residual Likelihood Level]]</f>
        <v>-- Select Impact ----- Select Likelihood --</v>
      </c>
      <c r="AL844" s="22" t="str">
        <f t="shared" si="26"/>
        <v>Error</v>
      </c>
      <c r="AM844" s="22" t="str">
        <f>IF(RiskRegister[[#This Row],[Risk Status]]="Closed",RiskRegister[[#This Row],[Residual Impact Level]],RiskRegister[[#This Row],[Inherent Impact Level]])</f>
        <v>-- Select Impact --</v>
      </c>
      <c r="AN844" s="22" t="str">
        <f>IF(RiskRegister[[#This Row],[Risk Status]]="Closed",RiskRegister[[#This Row],[Residual Likelihood Level]],RiskRegister[[#This Row],[Inherent Likelihood Level]])</f>
        <v>-- Select Likelihood --</v>
      </c>
      <c r="AO844" s="22" t="str">
        <f>IF(RiskRegister[[#This Row],[Risk Status]]="Closed",RiskRegister[[#This Row],[Residual-I-L-Combo]],RiskRegister[[#This Row],[Inherent-I-L-Combo]])</f>
        <v>-- Select Impact ----- Select Likelihood --</v>
      </c>
      <c r="AP844" s="22" t="str">
        <f t="shared" si="27"/>
        <v>-- Error --</v>
      </c>
    </row>
    <row r="845" spans="1:42" s="18" customFormat="1" ht="64" x14ac:dyDescent="0.2">
      <c r="A845" s="18">
        <v>842</v>
      </c>
      <c r="G845" s="18" t="s">
        <v>87</v>
      </c>
      <c r="I845" s="18" t="s">
        <v>85</v>
      </c>
      <c r="L845" s="18" t="s">
        <v>112</v>
      </c>
      <c r="M845" s="19" t="str">
        <f>VLOOKUP(RiskRegister[[#This Row],[Inherent Impact Level]],'Rating factors'!$F$4:$G$9,2,FALSE)</f>
        <v>--- Error ---</v>
      </c>
      <c r="N845" s="18" t="s">
        <v>89</v>
      </c>
      <c r="O845" s="19" t="str">
        <f>VLOOKUP(RiskRegister[[#This Row],[Inherent Likelihood Level]],'Rating factors'!$F$16:$G$21,2,FALSE)</f>
        <v>--- Error ---</v>
      </c>
      <c r="P845" s="19" t="str">
        <f>IFERROR(VLOOKUP(RiskRegister[[#This Row],[Inherent Risk Rating]],'Rating factors'!$F$30:$G$44,2,FALSE),"-- Error --")</f>
        <v>-- Error --</v>
      </c>
      <c r="Q845" s="19" t="str">
        <f>IFERROR(RiskRegister[[#This Row],[Inherent Impact Rating]]*RiskRegister[[#This Row],[Inherent Likelihood Rating]],"-- Error --")</f>
        <v>-- Error --</v>
      </c>
      <c r="R845" s="18" t="s">
        <v>111</v>
      </c>
      <c r="T845" s="18" t="s">
        <v>112</v>
      </c>
      <c r="U845" s="19" t="str">
        <f>VLOOKUP(RiskRegister[[#This Row],[Residual Impact Level]],'Rating factors'!$F$4:$G$9,2,FALSE)</f>
        <v>--- Error ---</v>
      </c>
      <c r="V845" s="18" t="s">
        <v>89</v>
      </c>
      <c r="W845" s="19" t="str">
        <f>VLOOKUP(RiskRegister[[#This Row],[Residual Likelihood Level]],'Rating factors'!$F$16:$G$21,2,FALSE)</f>
        <v>--- Error ---</v>
      </c>
      <c r="X845" s="19" t="str">
        <f>IFERROR(VLOOKUP(RiskRegister[[#This Row],[Residual Risk Rating]],'Rating factors'!$F$30:$G$44,2,FALSE),"-- Error --")</f>
        <v>-- Error --</v>
      </c>
      <c r="Y845" s="19" t="str">
        <f>IFERROR(RiskRegister[[#This Row],[Residual Impact Rating]]*RiskRegister[[#This Row],[Residual Likelihood Rating]],"-- Error --")</f>
        <v>-- Error --</v>
      </c>
      <c r="Z845" s="18" t="s">
        <v>113</v>
      </c>
      <c r="AB845" s="61"/>
      <c r="AD845" s="22" t="str">
        <f ca="1">IF(ISBLANK(RiskRegister[[#This Row],[Risk Due Date]]), "Missing Risk Due Date", IF(RiskRegister[[#This Row],[Risk Due Date]] &lt; TODAY(), "Overdue", "Not Overdue"))</f>
        <v>Missing Risk Due Date</v>
      </c>
      <c r="AF845" s="22" t="str">
        <f>IF(ISBLANK(RiskRegister[[#This Row],[Risk Due Date]]), "Missing Risk Due Date", TEXT(RiskRegister[[#This Row],[Risk Due Date]], "YYYY-MM"))</f>
        <v>Missing Risk Due Date</v>
      </c>
      <c r="AG845" s="22" t="str">
        <f>IF(RiskRegister[[#This Row],[Created Date]]="","Created Date missing",(TEXT(RiskRegister[[#This Row],[Created Date]],"mmm") &amp; "-" &amp; YEAR(RiskRegister[[#This Row],[Created Date]])))</f>
        <v>Created Date missing</v>
      </c>
      <c r="AH845" s="79">
        <f>IF(RiskRegister[[#This Row],[Risk Status]]="Closed",RiskRegister[[#This Row],[Risk Close Date]],RiskRegister[[#This Row],[Risk Due Date]])</f>
        <v>0</v>
      </c>
      <c r="AI845" s="79">
        <f>IF(RiskRegister[[#This Row],[Risk-Change-Date]]=0,DATE(2030,1,1),RiskRegister[[#This Row],[Risk-Change-Date]])</f>
        <v>47484</v>
      </c>
      <c r="AJ845" s="22" t="str">
        <f>RiskRegister[[#This Row],[Inherent Impact Level]]&amp;"-"&amp;RiskRegister[[#This Row],[Inherent Likelihood Level]]</f>
        <v>-- Select Impact ----- Select Likelihood --</v>
      </c>
      <c r="AK845" s="22" t="str">
        <f>RiskRegister[[#This Row],[Residual Impact Level]]&amp;"-"&amp;RiskRegister[[#This Row],[Residual Likelihood Level]]</f>
        <v>-- Select Impact ----- Select Likelihood --</v>
      </c>
      <c r="AL845" s="22" t="str">
        <f t="shared" si="26"/>
        <v>Error</v>
      </c>
      <c r="AM845" s="22" t="str">
        <f>IF(RiskRegister[[#This Row],[Risk Status]]="Closed",RiskRegister[[#This Row],[Residual Impact Level]],RiskRegister[[#This Row],[Inherent Impact Level]])</f>
        <v>-- Select Impact --</v>
      </c>
      <c r="AN845" s="22" t="str">
        <f>IF(RiskRegister[[#This Row],[Risk Status]]="Closed",RiskRegister[[#This Row],[Residual Likelihood Level]],RiskRegister[[#This Row],[Inherent Likelihood Level]])</f>
        <v>-- Select Likelihood --</v>
      </c>
      <c r="AO845" s="22" t="str">
        <f>IF(RiskRegister[[#This Row],[Risk Status]]="Closed",RiskRegister[[#This Row],[Residual-I-L-Combo]],RiskRegister[[#This Row],[Inherent-I-L-Combo]])</f>
        <v>-- Select Impact ----- Select Likelihood --</v>
      </c>
      <c r="AP845" s="22" t="str">
        <f t="shared" si="27"/>
        <v>-- Error --</v>
      </c>
    </row>
    <row r="846" spans="1:42" s="18" customFormat="1" ht="64" x14ac:dyDescent="0.2">
      <c r="A846" s="18">
        <v>843</v>
      </c>
      <c r="G846" s="18" t="s">
        <v>87</v>
      </c>
      <c r="I846" s="18" t="s">
        <v>85</v>
      </c>
      <c r="L846" s="18" t="s">
        <v>112</v>
      </c>
      <c r="M846" s="19" t="str">
        <f>VLOOKUP(RiskRegister[[#This Row],[Inherent Impact Level]],'Rating factors'!$F$4:$G$9,2,FALSE)</f>
        <v>--- Error ---</v>
      </c>
      <c r="N846" s="18" t="s">
        <v>89</v>
      </c>
      <c r="O846" s="19" t="str">
        <f>VLOOKUP(RiskRegister[[#This Row],[Inherent Likelihood Level]],'Rating factors'!$F$16:$G$21,2,FALSE)</f>
        <v>--- Error ---</v>
      </c>
      <c r="P846" s="19" t="str">
        <f>IFERROR(VLOOKUP(RiskRegister[[#This Row],[Inherent Risk Rating]],'Rating factors'!$F$30:$G$44,2,FALSE),"-- Error --")</f>
        <v>-- Error --</v>
      </c>
      <c r="Q846" s="19" t="str">
        <f>IFERROR(RiskRegister[[#This Row],[Inherent Impact Rating]]*RiskRegister[[#This Row],[Inherent Likelihood Rating]],"-- Error --")</f>
        <v>-- Error --</v>
      </c>
      <c r="R846" s="18" t="s">
        <v>111</v>
      </c>
      <c r="T846" s="18" t="s">
        <v>112</v>
      </c>
      <c r="U846" s="19" t="str">
        <f>VLOOKUP(RiskRegister[[#This Row],[Residual Impact Level]],'Rating factors'!$F$4:$G$9,2,FALSE)</f>
        <v>--- Error ---</v>
      </c>
      <c r="V846" s="18" t="s">
        <v>89</v>
      </c>
      <c r="W846" s="19" t="str">
        <f>VLOOKUP(RiskRegister[[#This Row],[Residual Likelihood Level]],'Rating factors'!$F$16:$G$21,2,FALSE)</f>
        <v>--- Error ---</v>
      </c>
      <c r="X846" s="19" t="str">
        <f>IFERROR(VLOOKUP(RiskRegister[[#This Row],[Residual Risk Rating]],'Rating factors'!$F$30:$G$44,2,FALSE),"-- Error --")</f>
        <v>-- Error --</v>
      </c>
      <c r="Y846" s="19" t="str">
        <f>IFERROR(RiskRegister[[#This Row],[Residual Impact Rating]]*RiskRegister[[#This Row],[Residual Likelihood Rating]],"-- Error --")</f>
        <v>-- Error --</v>
      </c>
      <c r="Z846" s="18" t="s">
        <v>113</v>
      </c>
      <c r="AB846" s="61"/>
      <c r="AD846" s="22" t="str">
        <f ca="1">IF(ISBLANK(RiskRegister[[#This Row],[Risk Due Date]]), "Missing Risk Due Date", IF(RiskRegister[[#This Row],[Risk Due Date]] &lt; TODAY(), "Overdue", "Not Overdue"))</f>
        <v>Missing Risk Due Date</v>
      </c>
      <c r="AF846" s="22" t="str">
        <f>IF(ISBLANK(RiskRegister[[#This Row],[Risk Due Date]]), "Missing Risk Due Date", TEXT(RiskRegister[[#This Row],[Risk Due Date]], "YYYY-MM"))</f>
        <v>Missing Risk Due Date</v>
      </c>
      <c r="AG846" s="22" t="str">
        <f>IF(RiskRegister[[#This Row],[Created Date]]="","Created Date missing",(TEXT(RiskRegister[[#This Row],[Created Date]],"mmm") &amp; "-" &amp; YEAR(RiskRegister[[#This Row],[Created Date]])))</f>
        <v>Created Date missing</v>
      </c>
      <c r="AH846" s="79">
        <f>IF(RiskRegister[[#This Row],[Risk Status]]="Closed",RiskRegister[[#This Row],[Risk Close Date]],RiskRegister[[#This Row],[Risk Due Date]])</f>
        <v>0</v>
      </c>
      <c r="AI846" s="79">
        <f>IF(RiskRegister[[#This Row],[Risk-Change-Date]]=0,DATE(2030,1,1),RiskRegister[[#This Row],[Risk-Change-Date]])</f>
        <v>47484</v>
      </c>
      <c r="AJ846" s="22" t="str">
        <f>RiskRegister[[#This Row],[Inherent Impact Level]]&amp;"-"&amp;RiskRegister[[#This Row],[Inherent Likelihood Level]]</f>
        <v>-- Select Impact ----- Select Likelihood --</v>
      </c>
      <c r="AK846" s="22" t="str">
        <f>RiskRegister[[#This Row],[Residual Impact Level]]&amp;"-"&amp;RiskRegister[[#This Row],[Residual Likelihood Level]]</f>
        <v>-- Select Impact ----- Select Likelihood --</v>
      </c>
      <c r="AL846" s="22" t="str">
        <f t="shared" si="26"/>
        <v>Error</v>
      </c>
      <c r="AM846" s="22" t="str">
        <f>IF(RiskRegister[[#This Row],[Risk Status]]="Closed",RiskRegister[[#This Row],[Residual Impact Level]],RiskRegister[[#This Row],[Inherent Impact Level]])</f>
        <v>-- Select Impact --</v>
      </c>
      <c r="AN846" s="22" t="str">
        <f>IF(RiskRegister[[#This Row],[Risk Status]]="Closed",RiskRegister[[#This Row],[Residual Likelihood Level]],RiskRegister[[#This Row],[Inherent Likelihood Level]])</f>
        <v>-- Select Likelihood --</v>
      </c>
      <c r="AO846" s="22" t="str">
        <f>IF(RiskRegister[[#This Row],[Risk Status]]="Closed",RiskRegister[[#This Row],[Residual-I-L-Combo]],RiskRegister[[#This Row],[Inherent-I-L-Combo]])</f>
        <v>-- Select Impact ----- Select Likelihood --</v>
      </c>
      <c r="AP846" s="22" t="str">
        <f t="shared" si="27"/>
        <v>-- Error --</v>
      </c>
    </row>
    <row r="847" spans="1:42" s="18" customFormat="1" ht="64" x14ac:dyDescent="0.2">
      <c r="A847" s="18">
        <v>844</v>
      </c>
      <c r="G847" s="18" t="s">
        <v>87</v>
      </c>
      <c r="I847" s="18" t="s">
        <v>85</v>
      </c>
      <c r="L847" s="18" t="s">
        <v>112</v>
      </c>
      <c r="M847" s="19" t="str">
        <f>VLOOKUP(RiskRegister[[#This Row],[Inherent Impact Level]],'Rating factors'!$F$4:$G$9,2,FALSE)</f>
        <v>--- Error ---</v>
      </c>
      <c r="N847" s="18" t="s">
        <v>89</v>
      </c>
      <c r="O847" s="19" t="str">
        <f>VLOOKUP(RiskRegister[[#This Row],[Inherent Likelihood Level]],'Rating factors'!$F$16:$G$21,2,FALSE)</f>
        <v>--- Error ---</v>
      </c>
      <c r="P847" s="19" t="str">
        <f>IFERROR(VLOOKUP(RiskRegister[[#This Row],[Inherent Risk Rating]],'Rating factors'!$F$30:$G$44,2,FALSE),"-- Error --")</f>
        <v>-- Error --</v>
      </c>
      <c r="Q847" s="19" t="str">
        <f>IFERROR(RiskRegister[[#This Row],[Inherent Impact Rating]]*RiskRegister[[#This Row],[Inherent Likelihood Rating]],"-- Error --")</f>
        <v>-- Error --</v>
      </c>
      <c r="R847" s="18" t="s">
        <v>111</v>
      </c>
      <c r="T847" s="18" t="s">
        <v>112</v>
      </c>
      <c r="U847" s="19" t="str">
        <f>VLOOKUP(RiskRegister[[#This Row],[Residual Impact Level]],'Rating factors'!$F$4:$G$9,2,FALSE)</f>
        <v>--- Error ---</v>
      </c>
      <c r="V847" s="18" t="s">
        <v>89</v>
      </c>
      <c r="W847" s="19" t="str">
        <f>VLOOKUP(RiskRegister[[#This Row],[Residual Likelihood Level]],'Rating factors'!$F$16:$G$21,2,FALSE)</f>
        <v>--- Error ---</v>
      </c>
      <c r="X847" s="19" t="str">
        <f>IFERROR(VLOOKUP(RiskRegister[[#This Row],[Residual Risk Rating]],'Rating factors'!$F$30:$G$44,2,FALSE),"-- Error --")</f>
        <v>-- Error --</v>
      </c>
      <c r="Y847" s="19" t="str">
        <f>IFERROR(RiskRegister[[#This Row],[Residual Impact Rating]]*RiskRegister[[#This Row],[Residual Likelihood Rating]],"-- Error --")</f>
        <v>-- Error --</v>
      </c>
      <c r="Z847" s="18" t="s">
        <v>113</v>
      </c>
      <c r="AB847" s="61"/>
      <c r="AD847" s="22" t="str">
        <f ca="1">IF(ISBLANK(RiskRegister[[#This Row],[Risk Due Date]]), "Missing Risk Due Date", IF(RiskRegister[[#This Row],[Risk Due Date]] &lt; TODAY(), "Overdue", "Not Overdue"))</f>
        <v>Missing Risk Due Date</v>
      </c>
      <c r="AF847" s="22" t="str">
        <f>IF(ISBLANK(RiskRegister[[#This Row],[Risk Due Date]]), "Missing Risk Due Date", TEXT(RiskRegister[[#This Row],[Risk Due Date]], "YYYY-MM"))</f>
        <v>Missing Risk Due Date</v>
      </c>
      <c r="AG847" s="22" t="str">
        <f>IF(RiskRegister[[#This Row],[Created Date]]="","Created Date missing",(TEXT(RiskRegister[[#This Row],[Created Date]],"mmm") &amp; "-" &amp; YEAR(RiskRegister[[#This Row],[Created Date]])))</f>
        <v>Created Date missing</v>
      </c>
      <c r="AH847" s="79">
        <f>IF(RiskRegister[[#This Row],[Risk Status]]="Closed",RiskRegister[[#This Row],[Risk Close Date]],RiskRegister[[#This Row],[Risk Due Date]])</f>
        <v>0</v>
      </c>
      <c r="AI847" s="79">
        <f>IF(RiskRegister[[#This Row],[Risk-Change-Date]]=0,DATE(2030,1,1),RiskRegister[[#This Row],[Risk-Change-Date]])</f>
        <v>47484</v>
      </c>
      <c r="AJ847" s="22" t="str">
        <f>RiskRegister[[#This Row],[Inherent Impact Level]]&amp;"-"&amp;RiskRegister[[#This Row],[Inherent Likelihood Level]]</f>
        <v>-- Select Impact ----- Select Likelihood --</v>
      </c>
      <c r="AK847" s="22" t="str">
        <f>RiskRegister[[#This Row],[Residual Impact Level]]&amp;"-"&amp;RiskRegister[[#This Row],[Residual Likelihood Level]]</f>
        <v>-- Select Impact ----- Select Likelihood --</v>
      </c>
      <c r="AL847" s="22" t="str">
        <f t="shared" si="26"/>
        <v>Error</v>
      </c>
      <c r="AM847" s="22" t="str">
        <f>IF(RiskRegister[[#This Row],[Risk Status]]="Closed",RiskRegister[[#This Row],[Residual Impact Level]],RiskRegister[[#This Row],[Inherent Impact Level]])</f>
        <v>-- Select Impact --</v>
      </c>
      <c r="AN847" s="22" t="str">
        <f>IF(RiskRegister[[#This Row],[Risk Status]]="Closed",RiskRegister[[#This Row],[Residual Likelihood Level]],RiskRegister[[#This Row],[Inherent Likelihood Level]])</f>
        <v>-- Select Likelihood --</v>
      </c>
      <c r="AO847" s="22" t="str">
        <f>IF(RiskRegister[[#This Row],[Risk Status]]="Closed",RiskRegister[[#This Row],[Residual-I-L-Combo]],RiskRegister[[#This Row],[Inherent-I-L-Combo]])</f>
        <v>-- Select Impact ----- Select Likelihood --</v>
      </c>
      <c r="AP847" s="22" t="str">
        <f t="shared" si="27"/>
        <v>-- Error --</v>
      </c>
    </row>
    <row r="848" spans="1:42" s="18" customFormat="1" ht="64" x14ac:dyDescent="0.2">
      <c r="A848" s="18">
        <v>845</v>
      </c>
      <c r="G848" s="18" t="s">
        <v>87</v>
      </c>
      <c r="I848" s="18" t="s">
        <v>85</v>
      </c>
      <c r="L848" s="18" t="s">
        <v>112</v>
      </c>
      <c r="M848" s="19" t="str">
        <f>VLOOKUP(RiskRegister[[#This Row],[Inherent Impact Level]],'Rating factors'!$F$4:$G$9,2,FALSE)</f>
        <v>--- Error ---</v>
      </c>
      <c r="N848" s="18" t="s">
        <v>89</v>
      </c>
      <c r="O848" s="19" t="str">
        <f>VLOOKUP(RiskRegister[[#This Row],[Inherent Likelihood Level]],'Rating factors'!$F$16:$G$21,2,FALSE)</f>
        <v>--- Error ---</v>
      </c>
      <c r="P848" s="19" t="str">
        <f>IFERROR(VLOOKUP(RiskRegister[[#This Row],[Inherent Risk Rating]],'Rating factors'!$F$30:$G$44,2,FALSE),"-- Error --")</f>
        <v>-- Error --</v>
      </c>
      <c r="Q848" s="19" t="str">
        <f>IFERROR(RiskRegister[[#This Row],[Inherent Impact Rating]]*RiskRegister[[#This Row],[Inherent Likelihood Rating]],"-- Error --")</f>
        <v>-- Error --</v>
      </c>
      <c r="R848" s="18" t="s">
        <v>111</v>
      </c>
      <c r="T848" s="18" t="s">
        <v>112</v>
      </c>
      <c r="U848" s="19" t="str">
        <f>VLOOKUP(RiskRegister[[#This Row],[Residual Impact Level]],'Rating factors'!$F$4:$G$9,2,FALSE)</f>
        <v>--- Error ---</v>
      </c>
      <c r="V848" s="18" t="s">
        <v>89</v>
      </c>
      <c r="W848" s="19" t="str">
        <f>VLOOKUP(RiskRegister[[#This Row],[Residual Likelihood Level]],'Rating factors'!$F$16:$G$21,2,FALSE)</f>
        <v>--- Error ---</v>
      </c>
      <c r="X848" s="19" t="str">
        <f>IFERROR(VLOOKUP(RiskRegister[[#This Row],[Residual Risk Rating]],'Rating factors'!$F$30:$G$44,2,FALSE),"-- Error --")</f>
        <v>-- Error --</v>
      </c>
      <c r="Y848" s="19" t="str">
        <f>IFERROR(RiskRegister[[#This Row],[Residual Impact Rating]]*RiskRegister[[#This Row],[Residual Likelihood Rating]],"-- Error --")</f>
        <v>-- Error --</v>
      </c>
      <c r="Z848" s="18" t="s">
        <v>113</v>
      </c>
      <c r="AB848" s="61"/>
      <c r="AD848" s="22" t="str">
        <f ca="1">IF(ISBLANK(RiskRegister[[#This Row],[Risk Due Date]]), "Missing Risk Due Date", IF(RiskRegister[[#This Row],[Risk Due Date]] &lt; TODAY(), "Overdue", "Not Overdue"))</f>
        <v>Missing Risk Due Date</v>
      </c>
      <c r="AF848" s="22" t="str">
        <f>IF(ISBLANK(RiskRegister[[#This Row],[Risk Due Date]]), "Missing Risk Due Date", TEXT(RiskRegister[[#This Row],[Risk Due Date]], "YYYY-MM"))</f>
        <v>Missing Risk Due Date</v>
      </c>
      <c r="AG848" s="22" t="str">
        <f>IF(RiskRegister[[#This Row],[Created Date]]="","Created Date missing",(TEXT(RiskRegister[[#This Row],[Created Date]],"mmm") &amp; "-" &amp; YEAR(RiskRegister[[#This Row],[Created Date]])))</f>
        <v>Created Date missing</v>
      </c>
      <c r="AH848" s="79">
        <f>IF(RiskRegister[[#This Row],[Risk Status]]="Closed",RiskRegister[[#This Row],[Risk Close Date]],RiskRegister[[#This Row],[Risk Due Date]])</f>
        <v>0</v>
      </c>
      <c r="AI848" s="79">
        <f>IF(RiskRegister[[#This Row],[Risk-Change-Date]]=0,DATE(2030,1,1),RiskRegister[[#This Row],[Risk-Change-Date]])</f>
        <v>47484</v>
      </c>
      <c r="AJ848" s="22" t="str">
        <f>RiskRegister[[#This Row],[Inherent Impact Level]]&amp;"-"&amp;RiskRegister[[#This Row],[Inherent Likelihood Level]]</f>
        <v>-- Select Impact ----- Select Likelihood --</v>
      </c>
      <c r="AK848" s="22" t="str">
        <f>RiskRegister[[#This Row],[Residual Impact Level]]&amp;"-"&amp;RiskRegister[[#This Row],[Residual Likelihood Level]]</f>
        <v>-- Select Impact ----- Select Likelihood --</v>
      </c>
      <c r="AL848" s="22" t="str">
        <f t="shared" si="26"/>
        <v>Error</v>
      </c>
      <c r="AM848" s="22" t="str">
        <f>IF(RiskRegister[[#This Row],[Risk Status]]="Closed",RiskRegister[[#This Row],[Residual Impact Level]],RiskRegister[[#This Row],[Inherent Impact Level]])</f>
        <v>-- Select Impact --</v>
      </c>
      <c r="AN848" s="22" t="str">
        <f>IF(RiskRegister[[#This Row],[Risk Status]]="Closed",RiskRegister[[#This Row],[Residual Likelihood Level]],RiskRegister[[#This Row],[Inherent Likelihood Level]])</f>
        <v>-- Select Likelihood --</v>
      </c>
      <c r="AO848" s="22" t="str">
        <f>IF(RiskRegister[[#This Row],[Risk Status]]="Closed",RiskRegister[[#This Row],[Residual-I-L-Combo]],RiskRegister[[#This Row],[Inherent-I-L-Combo]])</f>
        <v>-- Select Impact ----- Select Likelihood --</v>
      </c>
      <c r="AP848" s="22" t="str">
        <f t="shared" si="27"/>
        <v>-- Error --</v>
      </c>
    </row>
    <row r="849" spans="1:42" s="18" customFormat="1" ht="64" x14ac:dyDescent="0.2">
      <c r="A849" s="18">
        <v>846</v>
      </c>
      <c r="G849" s="18" t="s">
        <v>87</v>
      </c>
      <c r="I849" s="18" t="s">
        <v>85</v>
      </c>
      <c r="L849" s="18" t="s">
        <v>112</v>
      </c>
      <c r="M849" s="19" t="str">
        <f>VLOOKUP(RiskRegister[[#This Row],[Inherent Impact Level]],'Rating factors'!$F$4:$G$9,2,FALSE)</f>
        <v>--- Error ---</v>
      </c>
      <c r="N849" s="18" t="s">
        <v>89</v>
      </c>
      <c r="O849" s="19" t="str">
        <f>VLOOKUP(RiskRegister[[#This Row],[Inherent Likelihood Level]],'Rating factors'!$F$16:$G$21,2,FALSE)</f>
        <v>--- Error ---</v>
      </c>
      <c r="P849" s="19" t="str">
        <f>IFERROR(VLOOKUP(RiskRegister[[#This Row],[Inherent Risk Rating]],'Rating factors'!$F$30:$G$44,2,FALSE),"-- Error --")</f>
        <v>-- Error --</v>
      </c>
      <c r="Q849" s="19" t="str">
        <f>IFERROR(RiskRegister[[#This Row],[Inherent Impact Rating]]*RiskRegister[[#This Row],[Inherent Likelihood Rating]],"-- Error --")</f>
        <v>-- Error --</v>
      </c>
      <c r="R849" s="18" t="s">
        <v>111</v>
      </c>
      <c r="T849" s="18" t="s">
        <v>112</v>
      </c>
      <c r="U849" s="19" t="str">
        <f>VLOOKUP(RiskRegister[[#This Row],[Residual Impact Level]],'Rating factors'!$F$4:$G$9,2,FALSE)</f>
        <v>--- Error ---</v>
      </c>
      <c r="V849" s="18" t="s">
        <v>89</v>
      </c>
      <c r="W849" s="19" t="str">
        <f>VLOOKUP(RiskRegister[[#This Row],[Residual Likelihood Level]],'Rating factors'!$F$16:$G$21,2,FALSE)</f>
        <v>--- Error ---</v>
      </c>
      <c r="X849" s="19" t="str">
        <f>IFERROR(VLOOKUP(RiskRegister[[#This Row],[Residual Risk Rating]],'Rating factors'!$F$30:$G$44,2,FALSE),"-- Error --")</f>
        <v>-- Error --</v>
      </c>
      <c r="Y849" s="19" t="str">
        <f>IFERROR(RiskRegister[[#This Row],[Residual Impact Rating]]*RiskRegister[[#This Row],[Residual Likelihood Rating]],"-- Error --")</f>
        <v>-- Error --</v>
      </c>
      <c r="Z849" s="18" t="s">
        <v>113</v>
      </c>
      <c r="AB849" s="61"/>
      <c r="AD849" s="22" t="str">
        <f ca="1">IF(ISBLANK(RiskRegister[[#This Row],[Risk Due Date]]), "Missing Risk Due Date", IF(RiskRegister[[#This Row],[Risk Due Date]] &lt; TODAY(), "Overdue", "Not Overdue"))</f>
        <v>Missing Risk Due Date</v>
      </c>
      <c r="AF849" s="22" t="str">
        <f>IF(ISBLANK(RiskRegister[[#This Row],[Risk Due Date]]), "Missing Risk Due Date", TEXT(RiskRegister[[#This Row],[Risk Due Date]], "YYYY-MM"))</f>
        <v>Missing Risk Due Date</v>
      </c>
      <c r="AG849" s="22" t="str">
        <f>IF(RiskRegister[[#This Row],[Created Date]]="","Created Date missing",(TEXT(RiskRegister[[#This Row],[Created Date]],"mmm") &amp; "-" &amp; YEAR(RiskRegister[[#This Row],[Created Date]])))</f>
        <v>Created Date missing</v>
      </c>
      <c r="AH849" s="79">
        <f>IF(RiskRegister[[#This Row],[Risk Status]]="Closed",RiskRegister[[#This Row],[Risk Close Date]],RiskRegister[[#This Row],[Risk Due Date]])</f>
        <v>0</v>
      </c>
      <c r="AI849" s="79">
        <f>IF(RiskRegister[[#This Row],[Risk-Change-Date]]=0,DATE(2030,1,1),RiskRegister[[#This Row],[Risk-Change-Date]])</f>
        <v>47484</v>
      </c>
      <c r="AJ849" s="22" t="str">
        <f>RiskRegister[[#This Row],[Inherent Impact Level]]&amp;"-"&amp;RiskRegister[[#This Row],[Inherent Likelihood Level]]</f>
        <v>-- Select Impact ----- Select Likelihood --</v>
      </c>
      <c r="AK849" s="22" t="str">
        <f>RiskRegister[[#This Row],[Residual Impact Level]]&amp;"-"&amp;RiskRegister[[#This Row],[Residual Likelihood Level]]</f>
        <v>-- Select Impact ----- Select Likelihood --</v>
      </c>
      <c r="AL849" s="22" t="str">
        <f t="shared" si="26"/>
        <v>Error</v>
      </c>
      <c r="AM849" s="22" t="str">
        <f>IF(RiskRegister[[#This Row],[Risk Status]]="Closed",RiskRegister[[#This Row],[Residual Impact Level]],RiskRegister[[#This Row],[Inherent Impact Level]])</f>
        <v>-- Select Impact --</v>
      </c>
      <c r="AN849" s="22" t="str">
        <f>IF(RiskRegister[[#This Row],[Risk Status]]="Closed",RiskRegister[[#This Row],[Residual Likelihood Level]],RiskRegister[[#This Row],[Inherent Likelihood Level]])</f>
        <v>-- Select Likelihood --</v>
      </c>
      <c r="AO849" s="22" t="str">
        <f>IF(RiskRegister[[#This Row],[Risk Status]]="Closed",RiskRegister[[#This Row],[Residual-I-L-Combo]],RiskRegister[[#This Row],[Inherent-I-L-Combo]])</f>
        <v>-- Select Impact ----- Select Likelihood --</v>
      </c>
      <c r="AP849" s="22" t="str">
        <f t="shared" si="27"/>
        <v>-- Error --</v>
      </c>
    </row>
    <row r="850" spans="1:42" s="18" customFormat="1" ht="64" x14ac:dyDescent="0.2">
      <c r="A850" s="18">
        <v>847</v>
      </c>
      <c r="G850" s="18" t="s">
        <v>87</v>
      </c>
      <c r="I850" s="18" t="s">
        <v>85</v>
      </c>
      <c r="L850" s="18" t="s">
        <v>112</v>
      </c>
      <c r="M850" s="19" t="str">
        <f>VLOOKUP(RiskRegister[[#This Row],[Inherent Impact Level]],'Rating factors'!$F$4:$G$9,2,FALSE)</f>
        <v>--- Error ---</v>
      </c>
      <c r="N850" s="18" t="s">
        <v>89</v>
      </c>
      <c r="O850" s="19" t="str">
        <f>VLOOKUP(RiskRegister[[#This Row],[Inherent Likelihood Level]],'Rating factors'!$F$16:$G$21,2,FALSE)</f>
        <v>--- Error ---</v>
      </c>
      <c r="P850" s="19" t="str">
        <f>IFERROR(VLOOKUP(RiskRegister[[#This Row],[Inherent Risk Rating]],'Rating factors'!$F$30:$G$44,2,FALSE),"-- Error --")</f>
        <v>-- Error --</v>
      </c>
      <c r="Q850" s="19" t="str">
        <f>IFERROR(RiskRegister[[#This Row],[Inherent Impact Rating]]*RiskRegister[[#This Row],[Inherent Likelihood Rating]],"-- Error --")</f>
        <v>-- Error --</v>
      </c>
      <c r="R850" s="18" t="s">
        <v>111</v>
      </c>
      <c r="T850" s="18" t="s">
        <v>112</v>
      </c>
      <c r="U850" s="19" t="str">
        <f>VLOOKUP(RiskRegister[[#This Row],[Residual Impact Level]],'Rating factors'!$F$4:$G$9,2,FALSE)</f>
        <v>--- Error ---</v>
      </c>
      <c r="V850" s="18" t="s">
        <v>89</v>
      </c>
      <c r="W850" s="19" t="str">
        <f>VLOOKUP(RiskRegister[[#This Row],[Residual Likelihood Level]],'Rating factors'!$F$16:$G$21,2,FALSE)</f>
        <v>--- Error ---</v>
      </c>
      <c r="X850" s="19" t="str">
        <f>IFERROR(VLOOKUP(RiskRegister[[#This Row],[Residual Risk Rating]],'Rating factors'!$F$30:$G$44,2,FALSE),"-- Error --")</f>
        <v>-- Error --</v>
      </c>
      <c r="Y850" s="19" t="str">
        <f>IFERROR(RiskRegister[[#This Row],[Residual Impact Rating]]*RiskRegister[[#This Row],[Residual Likelihood Rating]],"-- Error --")</f>
        <v>-- Error --</v>
      </c>
      <c r="Z850" s="18" t="s">
        <v>113</v>
      </c>
      <c r="AB850" s="61"/>
      <c r="AD850" s="22" t="str">
        <f ca="1">IF(ISBLANK(RiskRegister[[#This Row],[Risk Due Date]]), "Missing Risk Due Date", IF(RiskRegister[[#This Row],[Risk Due Date]] &lt; TODAY(), "Overdue", "Not Overdue"))</f>
        <v>Missing Risk Due Date</v>
      </c>
      <c r="AF850" s="22" t="str">
        <f>IF(ISBLANK(RiskRegister[[#This Row],[Risk Due Date]]), "Missing Risk Due Date", TEXT(RiskRegister[[#This Row],[Risk Due Date]], "YYYY-MM"))</f>
        <v>Missing Risk Due Date</v>
      </c>
      <c r="AG850" s="22" t="str">
        <f>IF(RiskRegister[[#This Row],[Created Date]]="","Created Date missing",(TEXT(RiskRegister[[#This Row],[Created Date]],"mmm") &amp; "-" &amp; YEAR(RiskRegister[[#This Row],[Created Date]])))</f>
        <v>Created Date missing</v>
      </c>
      <c r="AH850" s="79">
        <f>IF(RiskRegister[[#This Row],[Risk Status]]="Closed",RiskRegister[[#This Row],[Risk Close Date]],RiskRegister[[#This Row],[Risk Due Date]])</f>
        <v>0</v>
      </c>
      <c r="AI850" s="79">
        <f>IF(RiskRegister[[#This Row],[Risk-Change-Date]]=0,DATE(2030,1,1),RiskRegister[[#This Row],[Risk-Change-Date]])</f>
        <v>47484</v>
      </c>
      <c r="AJ850" s="22" t="str">
        <f>RiskRegister[[#This Row],[Inherent Impact Level]]&amp;"-"&amp;RiskRegister[[#This Row],[Inherent Likelihood Level]]</f>
        <v>-- Select Impact ----- Select Likelihood --</v>
      </c>
      <c r="AK850" s="22" t="str">
        <f>RiskRegister[[#This Row],[Residual Impact Level]]&amp;"-"&amp;RiskRegister[[#This Row],[Residual Likelihood Level]]</f>
        <v>-- Select Impact ----- Select Likelihood --</v>
      </c>
      <c r="AL850" s="22" t="str">
        <f t="shared" si="26"/>
        <v>Error</v>
      </c>
      <c r="AM850" s="22" t="str">
        <f>IF(RiskRegister[[#This Row],[Risk Status]]="Closed",RiskRegister[[#This Row],[Residual Impact Level]],RiskRegister[[#This Row],[Inherent Impact Level]])</f>
        <v>-- Select Impact --</v>
      </c>
      <c r="AN850" s="22" t="str">
        <f>IF(RiskRegister[[#This Row],[Risk Status]]="Closed",RiskRegister[[#This Row],[Residual Likelihood Level]],RiskRegister[[#This Row],[Inherent Likelihood Level]])</f>
        <v>-- Select Likelihood --</v>
      </c>
      <c r="AO850" s="22" t="str">
        <f>IF(RiskRegister[[#This Row],[Risk Status]]="Closed",RiskRegister[[#This Row],[Residual-I-L-Combo]],RiskRegister[[#This Row],[Inherent-I-L-Combo]])</f>
        <v>-- Select Impact ----- Select Likelihood --</v>
      </c>
      <c r="AP850" s="22" t="str">
        <f t="shared" si="27"/>
        <v>-- Error --</v>
      </c>
    </row>
    <row r="851" spans="1:42" s="18" customFormat="1" ht="64" x14ac:dyDescent="0.2">
      <c r="A851" s="18">
        <v>848</v>
      </c>
      <c r="G851" s="18" t="s">
        <v>87</v>
      </c>
      <c r="I851" s="18" t="s">
        <v>85</v>
      </c>
      <c r="L851" s="18" t="s">
        <v>112</v>
      </c>
      <c r="M851" s="19" t="str">
        <f>VLOOKUP(RiskRegister[[#This Row],[Inherent Impact Level]],'Rating factors'!$F$4:$G$9,2,FALSE)</f>
        <v>--- Error ---</v>
      </c>
      <c r="N851" s="18" t="s">
        <v>89</v>
      </c>
      <c r="O851" s="19" t="str">
        <f>VLOOKUP(RiskRegister[[#This Row],[Inherent Likelihood Level]],'Rating factors'!$F$16:$G$21,2,FALSE)</f>
        <v>--- Error ---</v>
      </c>
      <c r="P851" s="19" t="str">
        <f>IFERROR(VLOOKUP(RiskRegister[[#This Row],[Inherent Risk Rating]],'Rating factors'!$F$30:$G$44,2,FALSE),"-- Error --")</f>
        <v>-- Error --</v>
      </c>
      <c r="Q851" s="19" t="str">
        <f>IFERROR(RiskRegister[[#This Row],[Inherent Impact Rating]]*RiskRegister[[#This Row],[Inherent Likelihood Rating]],"-- Error --")</f>
        <v>-- Error --</v>
      </c>
      <c r="R851" s="18" t="s">
        <v>111</v>
      </c>
      <c r="T851" s="18" t="s">
        <v>112</v>
      </c>
      <c r="U851" s="19" t="str">
        <f>VLOOKUP(RiskRegister[[#This Row],[Residual Impact Level]],'Rating factors'!$F$4:$G$9,2,FALSE)</f>
        <v>--- Error ---</v>
      </c>
      <c r="V851" s="18" t="s">
        <v>89</v>
      </c>
      <c r="W851" s="19" t="str">
        <f>VLOOKUP(RiskRegister[[#This Row],[Residual Likelihood Level]],'Rating factors'!$F$16:$G$21,2,FALSE)</f>
        <v>--- Error ---</v>
      </c>
      <c r="X851" s="19" t="str">
        <f>IFERROR(VLOOKUP(RiskRegister[[#This Row],[Residual Risk Rating]],'Rating factors'!$F$30:$G$44,2,FALSE),"-- Error --")</f>
        <v>-- Error --</v>
      </c>
      <c r="Y851" s="19" t="str">
        <f>IFERROR(RiskRegister[[#This Row],[Residual Impact Rating]]*RiskRegister[[#This Row],[Residual Likelihood Rating]],"-- Error --")</f>
        <v>-- Error --</v>
      </c>
      <c r="Z851" s="18" t="s">
        <v>113</v>
      </c>
      <c r="AB851" s="61"/>
      <c r="AD851" s="22" t="str">
        <f ca="1">IF(ISBLANK(RiskRegister[[#This Row],[Risk Due Date]]), "Missing Risk Due Date", IF(RiskRegister[[#This Row],[Risk Due Date]] &lt; TODAY(), "Overdue", "Not Overdue"))</f>
        <v>Missing Risk Due Date</v>
      </c>
      <c r="AF851" s="22" t="str">
        <f>IF(ISBLANK(RiskRegister[[#This Row],[Risk Due Date]]), "Missing Risk Due Date", TEXT(RiskRegister[[#This Row],[Risk Due Date]], "YYYY-MM"))</f>
        <v>Missing Risk Due Date</v>
      </c>
      <c r="AG851" s="22" t="str">
        <f>IF(RiskRegister[[#This Row],[Created Date]]="","Created Date missing",(TEXT(RiskRegister[[#This Row],[Created Date]],"mmm") &amp; "-" &amp; YEAR(RiskRegister[[#This Row],[Created Date]])))</f>
        <v>Created Date missing</v>
      </c>
      <c r="AH851" s="79">
        <f>IF(RiskRegister[[#This Row],[Risk Status]]="Closed",RiskRegister[[#This Row],[Risk Close Date]],RiskRegister[[#This Row],[Risk Due Date]])</f>
        <v>0</v>
      </c>
      <c r="AI851" s="79">
        <f>IF(RiskRegister[[#This Row],[Risk-Change-Date]]=0,DATE(2030,1,1),RiskRegister[[#This Row],[Risk-Change-Date]])</f>
        <v>47484</v>
      </c>
      <c r="AJ851" s="22" t="str">
        <f>RiskRegister[[#This Row],[Inherent Impact Level]]&amp;"-"&amp;RiskRegister[[#This Row],[Inherent Likelihood Level]]</f>
        <v>-- Select Impact ----- Select Likelihood --</v>
      </c>
      <c r="AK851" s="22" t="str">
        <f>RiskRegister[[#This Row],[Residual Impact Level]]&amp;"-"&amp;RiskRegister[[#This Row],[Residual Likelihood Level]]</f>
        <v>-- Select Impact ----- Select Likelihood --</v>
      </c>
      <c r="AL851" s="22" t="str">
        <f t="shared" si="26"/>
        <v>Error</v>
      </c>
      <c r="AM851" s="22" t="str">
        <f>IF(RiskRegister[[#This Row],[Risk Status]]="Closed",RiskRegister[[#This Row],[Residual Impact Level]],RiskRegister[[#This Row],[Inherent Impact Level]])</f>
        <v>-- Select Impact --</v>
      </c>
      <c r="AN851" s="22" t="str">
        <f>IF(RiskRegister[[#This Row],[Risk Status]]="Closed",RiskRegister[[#This Row],[Residual Likelihood Level]],RiskRegister[[#This Row],[Inherent Likelihood Level]])</f>
        <v>-- Select Likelihood --</v>
      </c>
      <c r="AO851" s="22" t="str">
        <f>IF(RiskRegister[[#This Row],[Risk Status]]="Closed",RiskRegister[[#This Row],[Residual-I-L-Combo]],RiskRegister[[#This Row],[Inherent-I-L-Combo]])</f>
        <v>-- Select Impact ----- Select Likelihood --</v>
      </c>
      <c r="AP851" s="22" t="str">
        <f t="shared" si="27"/>
        <v>-- Error --</v>
      </c>
    </row>
    <row r="852" spans="1:42" s="18" customFormat="1" ht="64" x14ac:dyDescent="0.2">
      <c r="A852" s="18">
        <v>849</v>
      </c>
      <c r="G852" s="18" t="s">
        <v>87</v>
      </c>
      <c r="I852" s="18" t="s">
        <v>85</v>
      </c>
      <c r="L852" s="18" t="s">
        <v>112</v>
      </c>
      <c r="M852" s="19" t="str">
        <f>VLOOKUP(RiskRegister[[#This Row],[Inherent Impact Level]],'Rating factors'!$F$4:$G$9,2,FALSE)</f>
        <v>--- Error ---</v>
      </c>
      <c r="N852" s="18" t="s">
        <v>89</v>
      </c>
      <c r="O852" s="19" t="str">
        <f>VLOOKUP(RiskRegister[[#This Row],[Inherent Likelihood Level]],'Rating factors'!$F$16:$G$21,2,FALSE)</f>
        <v>--- Error ---</v>
      </c>
      <c r="P852" s="19" t="str">
        <f>IFERROR(VLOOKUP(RiskRegister[[#This Row],[Inherent Risk Rating]],'Rating factors'!$F$30:$G$44,2,FALSE),"-- Error --")</f>
        <v>-- Error --</v>
      </c>
      <c r="Q852" s="19" t="str">
        <f>IFERROR(RiskRegister[[#This Row],[Inherent Impact Rating]]*RiskRegister[[#This Row],[Inherent Likelihood Rating]],"-- Error --")</f>
        <v>-- Error --</v>
      </c>
      <c r="R852" s="18" t="s">
        <v>111</v>
      </c>
      <c r="T852" s="18" t="s">
        <v>112</v>
      </c>
      <c r="U852" s="19" t="str">
        <f>VLOOKUP(RiskRegister[[#This Row],[Residual Impact Level]],'Rating factors'!$F$4:$G$9,2,FALSE)</f>
        <v>--- Error ---</v>
      </c>
      <c r="V852" s="18" t="s">
        <v>89</v>
      </c>
      <c r="W852" s="19" t="str">
        <f>VLOOKUP(RiskRegister[[#This Row],[Residual Likelihood Level]],'Rating factors'!$F$16:$G$21,2,FALSE)</f>
        <v>--- Error ---</v>
      </c>
      <c r="X852" s="19" t="str">
        <f>IFERROR(VLOOKUP(RiskRegister[[#This Row],[Residual Risk Rating]],'Rating factors'!$F$30:$G$44,2,FALSE),"-- Error --")</f>
        <v>-- Error --</v>
      </c>
      <c r="Y852" s="19" t="str">
        <f>IFERROR(RiskRegister[[#This Row],[Residual Impact Rating]]*RiskRegister[[#This Row],[Residual Likelihood Rating]],"-- Error --")</f>
        <v>-- Error --</v>
      </c>
      <c r="Z852" s="18" t="s">
        <v>113</v>
      </c>
      <c r="AB852" s="61"/>
      <c r="AD852" s="22" t="str">
        <f ca="1">IF(ISBLANK(RiskRegister[[#This Row],[Risk Due Date]]), "Missing Risk Due Date", IF(RiskRegister[[#This Row],[Risk Due Date]] &lt; TODAY(), "Overdue", "Not Overdue"))</f>
        <v>Missing Risk Due Date</v>
      </c>
      <c r="AF852" s="22" t="str">
        <f>IF(ISBLANK(RiskRegister[[#This Row],[Risk Due Date]]), "Missing Risk Due Date", TEXT(RiskRegister[[#This Row],[Risk Due Date]], "YYYY-MM"))</f>
        <v>Missing Risk Due Date</v>
      </c>
      <c r="AG852" s="22" t="str">
        <f>IF(RiskRegister[[#This Row],[Created Date]]="","Created Date missing",(TEXT(RiskRegister[[#This Row],[Created Date]],"mmm") &amp; "-" &amp; YEAR(RiskRegister[[#This Row],[Created Date]])))</f>
        <v>Created Date missing</v>
      </c>
      <c r="AH852" s="79">
        <f>IF(RiskRegister[[#This Row],[Risk Status]]="Closed",RiskRegister[[#This Row],[Risk Close Date]],RiskRegister[[#This Row],[Risk Due Date]])</f>
        <v>0</v>
      </c>
      <c r="AI852" s="79">
        <f>IF(RiskRegister[[#This Row],[Risk-Change-Date]]=0,DATE(2030,1,1),RiskRegister[[#This Row],[Risk-Change-Date]])</f>
        <v>47484</v>
      </c>
      <c r="AJ852" s="22" t="str">
        <f>RiskRegister[[#This Row],[Inherent Impact Level]]&amp;"-"&amp;RiskRegister[[#This Row],[Inherent Likelihood Level]]</f>
        <v>-- Select Impact ----- Select Likelihood --</v>
      </c>
      <c r="AK852" s="22" t="str">
        <f>RiskRegister[[#This Row],[Residual Impact Level]]&amp;"-"&amp;RiskRegister[[#This Row],[Residual Likelihood Level]]</f>
        <v>-- Select Impact ----- Select Likelihood --</v>
      </c>
      <c r="AL852" s="22" t="str">
        <f t="shared" si="26"/>
        <v>Error</v>
      </c>
      <c r="AM852" s="22" t="str">
        <f>IF(RiskRegister[[#This Row],[Risk Status]]="Closed",RiskRegister[[#This Row],[Residual Impact Level]],RiskRegister[[#This Row],[Inherent Impact Level]])</f>
        <v>-- Select Impact --</v>
      </c>
      <c r="AN852" s="22" t="str">
        <f>IF(RiskRegister[[#This Row],[Risk Status]]="Closed",RiskRegister[[#This Row],[Residual Likelihood Level]],RiskRegister[[#This Row],[Inherent Likelihood Level]])</f>
        <v>-- Select Likelihood --</v>
      </c>
      <c r="AO852" s="22" t="str">
        <f>IF(RiskRegister[[#This Row],[Risk Status]]="Closed",RiskRegister[[#This Row],[Residual-I-L-Combo]],RiskRegister[[#This Row],[Inherent-I-L-Combo]])</f>
        <v>-- Select Impact ----- Select Likelihood --</v>
      </c>
      <c r="AP852" s="22" t="str">
        <f t="shared" si="27"/>
        <v>-- Error --</v>
      </c>
    </row>
    <row r="853" spans="1:42" s="18" customFormat="1" ht="64" x14ac:dyDescent="0.2">
      <c r="A853" s="18">
        <v>850</v>
      </c>
      <c r="G853" s="18" t="s">
        <v>87</v>
      </c>
      <c r="I853" s="18" t="s">
        <v>85</v>
      </c>
      <c r="L853" s="18" t="s">
        <v>112</v>
      </c>
      <c r="M853" s="19" t="str">
        <f>VLOOKUP(RiskRegister[[#This Row],[Inherent Impact Level]],'Rating factors'!$F$4:$G$9,2,FALSE)</f>
        <v>--- Error ---</v>
      </c>
      <c r="N853" s="18" t="s">
        <v>89</v>
      </c>
      <c r="O853" s="19" t="str">
        <f>VLOOKUP(RiskRegister[[#This Row],[Inherent Likelihood Level]],'Rating factors'!$F$16:$G$21,2,FALSE)</f>
        <v>--- Error ---</v>
      </c>
      <c r="P853" s="19" t="str">
        <f>IFERROR(VLOOKUP(RiskRegister[[#This Row],[Inherent Risk Rating]],'Rating factors'!$F$30:$G$44,2,FALSE),"-- Error --")</f>
        <v>-- Error --</v>
      </c>
      <c r="Q853" s="19" t="str">
        <f>IFERROR(RiskRegister[[#This Row],[Inherent Impact Rating]]*RiskRegister[[#This Row],[Inherent Likelihood Rating]],"-- Error --")</f>
        <v>-- Error --</v>
      </c>
      <c r="R853" s="18" t="s">
        <v>111</v>
      </c>
      <c r="T853" s="18" t="s">
        <v>112</v>
      </c>
      <c r="U853" s="19" t="str">
        <f>VLOOKUP(RiskRegister[[#This Row],[Residual Impact Level]],'Rating factors'!$F$4:$G$9,2,FALSE)</f>
        <v>--- Error ---</v>
      </c>
      <c r="V853" s="18" t="s">
        <v>89</v>
      </c>
      <c r="W853" s="19" t="str">
        <f>VLOOKUP(RiskRegister[[#This Row],[Residual Likelihood Level]],'Rating factors'!$F$16:$G$21,2,FALSE)</f>
        <v>--- Error ---</v>
      </c>
      <c r="X853" s="19" t="str">
        <f>IFERROR(VLOOKUP(RiskRegister[[#This Row],[Residual Risk Rating]],'Rating factors'!$F$30:$G$44,2,FALSE),"-- Error --")</f>
        <v>-- Error --</v>
      </c>
      <c r="Y853" s="19" t="str">
        <f>IFERROR(RiskRegister[[#This Row],[Residual Impact Rating]]*RiskRegister[[#This Row],[Residual Likelihood Rating]],"-- Error --")</f>
        <v>-- Error --</v>
      </c>
      <c r="Z853" s="18" t="s">
        <v>113</v>
      </c>
      <c r="AB853" s="61"/>
      <c r="AD853" s="22" t="str">
        <f ca="1">IF(ISBLANK(RiskRegister[[#This Row],[Risk Due Date]]), "Missing Risk Due Date", IF(RiskRegister[[#This Row],[Risk Due Date]] &lt; TODAY(), "Overdue", "Not Overdue"))</f>
        <v>Missing Risk Due Date</v>
      </c>
      <c r="AF853" s="22" t="str">
        <f>IF(ISBLANK(RiskRegister[[#This Row],[Risk Due Date]]), "Missing Risk Due Date", TEXT(RiskRegister[[#This Row],[Risk Due Date]], "YYYY-MM"))</f>
        <v>Missing Risk Due Date</v>
      </c>
      <c r="AG853" s="22" t="str">
        <f>IF(RiskRegister[[#This Row],[Created Date]]="","Created Date missing",(TEXT(RiskRegister[[#This Row],[Created Date]],"mmm") &amp; "-" &amp; YEAR(RiskRegister[[#This Row],[Created Date]])))</f>
        <v>Created Date missing</v>
      </c>
      <c r="AH853" s="79">
        <f>IF(RiskRegister[[#This Row],[Risk Status]]="Closed",RiskRegister[[#This Row],[Risk Close Date]],RiskRegister[[#This Row],[Risk Due Date]])</f>
        <v>0</v>
      </c>
      <c r="AI853" s="79">
        <f>IF(RiskRegister[[#This Row],[Risk-Change-Date]]=0,DATE(2030,1,1),RiskRegister[[#This Row],[Risk-Change-Date]])</f>
        <v>47484</v>
      </c>
      <c r="AJ853" s="22" t="str">
        <f>RiskRegister[[#This Row],[Inherent Impact Level]]&amp;"-"&amp;RiskRegister[[#This Row],[Inherent Likelihood Level]]</f>
        <v>-- Select Impact ----- Select Likelihood --</v>
      </c>
      <c r="AK853" s="22" t="str">
        <f>RiskRegister[[#This Row],[Residual Impact Level]]&amp;"-"&amp;RiskRegister[[#This Row],[Residual Likelihood Level]]</f>
        <v>-- Select Impact ----- Select Likelihood --</v>
      </c>
      <c r="AL853" s="22" t="str">
        <f t="shared" si="26"/>
        <v>Error</v>
      </c>
      <c r="AM853" s="22" t="str">
        <f>IF(RiskRegister[[#This Row],[Risk Status]]="Closed",RiskRegister[[#This Row],[Residual Impact Level]],RiskRegister[[#This Row],[Inherent Impact Level]])</f>
        <v>-- Select Impact --</v>
      </c>
      <c r="AN853" s="22" t="str">
        <f>IF(RiskRegister[[#This Row],[Risk Status]]="Closed",RiskRegister[[#This Row],[Residual Likelihood Level]],RiskRegister[[#This Row],[Inherent Likelihood Level]])</f>
        <v>-- Select Likelihood --</v>
      </c>
      <c r="AO853" s="22" t="str">
        <f>IF(RiskRegister[[#This Row],[Risk Status]]="Closed",RiskRegister[[#This Row],[Residual-I-L-Combo]],RiskRegister[[#This Row],[Inherent-I-L-Combo]])</f>
        <v>-- Select Impact ----- Select Likelihood --</v>
      </c>
      <c r="AP853" s="22" t="str">
        <f t="shared" si="27"/>
        <v>-- Error --</v>
      </c>
    </row>
    <row r="854" spans="1:42" s="18" customFormat="1" ht="64" x14ac:dyDescent="0.2">
      <c r="A854" s="18">
        <v>851</v>
      </c>
      <c r="G854" s="18" t="s">
        <v>87</v>
      </c>
      <c r="I854" s="18" t="s">
        <v>85</v>
      </c>
      <c r="L854" s="18" t="s">
        <v>112</v>
      </c>
      <c r="M854" s="19" t="str">
        <f>VLOOKUP(RiskRegister[[#This Row],[Inherent Impact Level]],'Rating factors'!$F$4:$G$9,2,FALSE)</f>
        <v>--- Error ---</v>
      </c>
      <c r="N854" s="18" t="s">
        <v>89</v>
      </c>
      <c r="O854" s="19" t="str">
        <f>VLOOKUP(RiskRegister[[#This Row],[Inherent Likelihood Level]],'Rating factors'!$F$16:$G$21,2,FALSE)</f>
        <v>--- Error ---</v>
      </c>
      <c r="P854" s="19" t="str">
        <f>IFERROR(VLOOKUP(RiskRegister[[#This Row],[Inherent Risk Rating]],'Rating factors'!$F$30:$G$44,2,FALSE),"-- Error --")</f>
        <v>-- Error --</v>
      </c>
      <c r="Q854" s="19" t="str">
        <f>IFERROR(RiskRegister[[#This Row],[Inherent Impact Rating]]*RiskRegister[[#This Row],[Inherent Likelihood Rating]],"-- Error --")</f>
        <v>-- Error --</v>
      </c>
      <c r="R854" s="18" t="s">
        <v>111</v>
      </c>
      <c r="T854" s="18" t="s">
        <v>112</v>
      </c>
      <c r="U854" s="19" t="str">
        <f>VLOOKUP(RiskRegister[[#This Row],[Residual Impact Level]],'Rating factors'!$F$4:$G$9,2,FALSE)</f>
        <v>--- Error ---</v>
      </c>
      <c r="V854" s="18" t="s">
        <v>89</v>
      </c>
      <c r="W854" s="19" t="str">
        <f>VLOOKUP(RiskRegister[[#This Row],[Residual Likelihood Level]],'Rating factors'!$F$16:$G$21,2,FALSE)</f>
        <v>--- Error ---</v>
      </c>
      <c r="X854" s="19" t="str">
        <f>IFERROR(VLOOKUP(RiskRegister[[#This Row],[Residual Risk Rating]],'Rating factors'!$F$30:$G$44,2,FALSE),"-- Error --")</f>
        <v>-- Error --</v>
      </c>
      <c r="Y854" s="19" t="str">
        <f>IFERROR(RiskRegister[[#This Row],[Residual Impact Rating]]*RiskRegister[[#This Row],[Residual Likelihood Rating]],"-- Error --")</f>
        <v>-- Error --</v>
      </c>
      <c r="Z854" s="18" t="s">
        <v>113</v>
      </c>
      <c r="AB854" s="61"/>
      <c r="AD854" s="22" t="str">
        <f ca="1">IF(ISBLANK(RiskRegister[[#This Row],[Risk Due Date]]), "Missing Risk Due Date", IF(RiskRegister[[#This Row],[Risk Due Date]] &lt; TODAY(), "Overdue", "Not Overdue"))</f>
        <v>Missing Risk Due Date</v>
      </c>
      <c r="AF854" s="22" t="str">
        <f>IF(ISBLANK(RiskRegister[[#This Row],[Risk Due Date]]), "Missing Risk Due Date", TEXT(RiskRegister[[#This Row],[Risk Due Date]], "YYYY-MM"))</f>
        <v>Missing Risk Due Date</v>
      </c>
      <c r="AG854" s="22" t="str">
        <f>IF(RiskRegister[[#This Row],[Created Date]]="","Created Date missing",(TEXT(RiskRegister[[#This Row],[Created Date]],"mmm") &amp; "-" &amp; YEAR(RiskRegister[[#This Row],[Created Date]])))</f>
        <v>Created Date missing</v>
      </c>
      <c r="AH854" s="79">
        <f>IF(RiskRegister[[#This Row],[Risk Status]]="Closed",RiskRegister[[#This Row],[Risk Close Date]],RiskRegister[[#This Row],[Risk Due Date]])</f>
        <v>0</v>
      </c>
      <c r="AI854" s="79">
        <f>IF(RiskRegister[[#This Row],[Risk-Change-Date]]=0,DATE(2030,1,1),RiskRegister[[#This Row],[Risk-Change-Date]])</f>
        <v>47484</v>
      </c>
      <c r="AJ854" s="22" t="str">
        <f>RiskRegister[[#This Row],[Inherent Impact Level]]&amp;"-"&amp;RiskRegister[[#This Row],[Inherent Likelihood Level]]</f>
        <v>-- Select Impact ----- Select Likelihood --</v>
      </c>
      <c r="AK854" s="22" t="str">
        <f>RiskRegister[[#This Row],[Residual Impact Level]]&amp;"-"&amp;RiskRegister[[#This Row],[Residual Likelihood Level]]</f>
        <v>-- Select Impact ----- Select Likelihood --</v>
      </c>
      <c r="AL854" s="22" t="str">
        <f t="shared" si="26"/>
        <v>Error</v>
      </c>
      <c r="AM854" s="22" t="str">
        <f>IF(RiskRegister[[#This Row],[Risk Status]]="Closed",RiskRegister[[#This Row],[Residual Impact Level]],RiskRegister[[#This Row],[Inherent Impact Level]])</f>
        <v>-- Select Impact --</v>
      </c>
      <c r="AN854" s="22" t="str">
        <f>IF(RiskRegister[[#This Row],[Risk Status]]="Closed",RiskRegister[[#This Row],[Residual Likelihood Level]],RiskRegister[[#This Row],[Inherent Likelihood Level]])</f>
        <v>-- Select Likelihood --</v>
      </c>
      <c r="AO854" s="22" t="str">
        <f>IF(RiskRegister[[#This Row],[Risk Status]]="Closed",RiskRegister[[#This Row],[Residual-I-L-Combo]],RiskRegister[[#This Row],[Inherent-I-L-Combo]])</f>
        <v>-- Select Impact ----- Select Likelihood --</v>
      </c>
      <c r="AP854" s="22" t="str">
        <f t="shared" si="27"/>
        <v>-- Error --</v>
      </c>
    </row>
    <row r="855" spans="1:42" s="18" customFormat="1" ht="64" x14ac:dyDescent="0.2">
      <c r="A855" s="18">
        <v>852</v>
      </c>
      <c r="G855" s="18" t="s">
        <v>87</v>
      </c>
      <c r="I855" s="18" t="s">
        <v>85</v>
      </c>
      <c r="L855" s="18" t="s">
        <v>112</v>
      </c>
      <c r="M855" s="19" t="str">
        <f>VLOOKUP(RiskRegister[[#This Row],[Inherent Impact Level]],'Rating factors'!$F$4:$G$9,2,FALSE)</f>
        <v>--- Error ---</v>
      </c>
      <c r="N855" s="18" t="s">
        <v>89</v>
      </c>
      <c r="O855" s="19" t="str">
        <f>VLOOKUP(RiskRegister[[#This Row],[Inherent Likelihood Level]],'Rating factors'!$F$16:$G$21,2,FALSE)</f>
        <v>--- Error ---</v>
      </c>
      <c r="P855" s="19" t="str">
        <f>IFERROR(VLOOKUP(RiskRegister[[#This Row],[Inherent Risk Rating]],'Rating factors'!$F$30:$G$44,2,FALSE),"-- Error --")</f>
        <v>-- Error --</v>
      </c>
      <c r="Q855" s="19" t="str">
        <f>IFERROR(RiskRegister[[#This Row],[Inherent Impact Rating]]*RiskRegister[[#This Row],[Inherent Likelihood Rating]],"-- Error --")</f>
        <v>-- Error --</v>
      </c>
      <c r="R855" s="18" t="s">
        <v>111</v>
      </c>
      <c r="T855" s="18" t="s">
        <v>112</v>
      </c>
      <c r="U855" s="19" t="str">
        <f>VLOOKUP(RiskRegister[[#This Row],[Residual Impact Level]],'Rating factors'!$F$4:$G$9,2,FALSE)</f>
        <v>--- Error ---</v>
      </c>
      <c r="V855" s="18" t="s">
        <v>89</v>
      </c>
      <c r="W855" s="19" t="str">
        <f>VLOOKUP(RiskRegister[[#This Row],[Residual Likelihood Level]],'Rating factors'!$F$16:$G$21,2,FALSE)</f>
        <v>--- Error ---</v>
      </c>
      <c r="X855" s="19" t="str">
        <f>IFERROR(VLOOKUP(RiskRegister[[#This Row],[Residual Risk Rating]],'Rating factors'!$F$30:$G$44,2,FALSE),"-- Error --")</f>
        <v>-- Error --</v>
      </c>
      <c r="Y855" s="19" t="str">
        <f>IFERROR(RiskRegister[[#This Row],[Residual Impact Rating]]*RiskRegister[[#This Row],[Residual Likelihood Rating]],"-- Error --")</f>
        <v>-- Error --</v>
      </c>
      <c r="Z855" s="18" t="s">
        <v>113</v>
      </c>
      <c r="AB855" s="61"/>
      <c r="AD855" s="22" t="str">
        <f ca="1">IF(ISBLANK(RiskRegister[[#This Row],[Risk Due Date]]), "Missing Risk Due Date", IF(RiskRegister[[#This Row],[Risk Due Date]] &lt; TODAY(), "Overdue", "Not Overdue"))</f>
        <v>Missing Risk Due Date</v>
      </c>
      <c r="AF855" s="22" t="str">
        <f>IF(ISBLANK(RiskRegister[[#This Row],[Risk Due Date]]), "Missing Risk Due Date", TEXT(RiskRegister[[#This Row],[Risk Due Date]], "YYYY-MM"))</f>
        <v>Missing Risk Due Date</v>
      </c>
      <c r="AG855" s="22" t="str">
        <f>IF(RiskRegister[[#This Row],[Created Date]]="","Created Date missing",(TEXT(RiskRegister[[#This Row],[Created Date]],"mmm") &amp; "-" &amp; YEAR(RiskRegister[[#This Row],[Created Date]])))</f>
        <v>Created Date missing</v>
      </c>
      <c r="AH855" s="79">
        <f>IF(RiskRegister[[#This Row],[Risk Status]]="Closed",RiskRegister[[#This Row],[Risk Close Date]],RiskRegister[[#This Row],[Risk Due Date]])</f>
        <v>0</v>
      </c>
      <c r="AI855" s="79">
        <f>IF(RiskRegister[[#This Row],[Risk-Change-Date]]=0,DATE(2030,1,1),RiskRegister[[#This Row],[Risk-Change-Date]])</f>
        <v>47484</v>
      </c>
      <c r="AJ855" s="22" t="str">
        <f>RiskRegister[[#This Row],[Inherent Impact Level]]&amp;"-"&amp;RiskRegister[[#This Row],[Inherent Likelihood Level]]</f>
        <v>-- Select Impact ----- Select Likelihood --</v>
      </c>
      <c r="AK855" s="22" t="str">
        <f>RiskRegister[[#This Row],[Residual Impact Level]]&amp;"-"&amp;RiskRegister[[#This Row],[Residual Likelihood Level]]</f>
        <v>-- Select Impact ----- Select Likelihood --</v>
      </c>
      <c r="AL855" s="22" t="str">
        <f t="shared" si="26"/>
        <v>Error</v>
      </c>
      <c r="AM855" s="22" t="str">
        <f>IF(RiskRegister[[#This Row],[Risk Status]]="Closed",RiskRegister[[#This Row],[Residual Impact Level]],RiskRegister[[#This Row],[Inherent Impact Level]])</f>
        <v>-- Select Impact --</v>
      </c>
      <c r="AN855" s="22" t="str">
        <f>IF(RiskRegister[[#This Row],[Risk Status]]="Closed",RiskRegister[[#This Row],[Residual Likelihood Level]],RiskRegister[[#This Row],[Inherent Likelihood Level]])</f>
        <v>-- Select Likelihood --</v>
      </c>
      <c r="AO855" s="22" t="str">
        <f>IF(RiskRegister[[#This Row],[Risk Status]]="Closed",RiskRegister[[#This Row],[Residual-I-L-Combo]],RiskRegister[[#This Row],[Inherent-I-L-Combo]])</f>
        <v>-- Select Impact ----- Select Likelihood --</v>
      </c>
      <c r="AP855" s="22" t="str">
        <f t="shared" si="27"/>
        <v>-- Error --</v>
      </c>
    </row>
    <row r="856" spans="1:42" s="18" customFormat="1" ht="64" x14ac:dyDescent="0.2">
      <c r="A856" s="18">
        <v>853</v>
      </c>
      <c r="G856" s="18" t="s">
        <v>87</v>
      </c>
      <c r="I856" s="18" t="s">
        <v>85</v>
      </c>
      <c r="L856" s="18" t="s">
        <v>112</v>
      </c>
      <c r="M856" s="19" t="str">
        <f>VLOOKUP(RiskRegister[[#This Row],[Inherent Impact Level]],'Rating factors'!$F$4:$G$9,2,FALSE)</f>
        <v>--- Error ---</v>
      </c>
      <c r="N856" s="18" t="s">
        <v>89</v>
      </c>
      <c r="O856" s="19" t="str">
        <f>VLOOKUP(RiskRegister[[#This Row],[Inherent Likelihood Level]],'Rating factors'!$F$16:$G$21,2,FALSE)</f>
        <v>--- Error ---</v>
      </c>
      <c r="P856" s="19" t="str">
        <f>IFERROR(VLOOKUP(RiskRegister[[#This Row],[Inherent Risk Rating]],'Rating factors'!$F$30:$G$44,2,FALSE),"-- Error --")</f>
        <v>-- Error --</v>
      </c>
      <c r="Q856" s="19" t="str">
        <f>IFERROR(RiskRegister[[#This Row],[Inherent Impact Rating]]*RiskRegister[[#This Row],[Inherent Likelihood Rating]],"-- Error --")</f>
        <v>-- Error --</v>
      </c>
      <c r="R856" s="18" t="s">
        <v>111</v>
      </c>
      <c r="T856" s="18" t="s">
        <v>112</v>
      </c>
      <c r="U856" s="19" t="str">
        <f>VLOOKUP(RiskRegister[[#This Row],[Residual Impact Level]],'Rating factors'!$F$4:$G$9,2,FALSE)</f>
        <v>--- Error ---</v>
      </c>
      <c r="V856" s="18" t="s">
        <v>89</v>
      </c>
      <c r="W856" s="19" t="str">
        <f>VLOOKUP(RiskRegister[[#This Row],[Residual Likelihood Level]],'Rating factors'!$F$16:$G$21,2,FALSE)</f>
        <v>--- Error ---</v>
      </c>
      <c r="X856" s="19" t="str">
        <f>IFERROR(VLOOKUP(RiskRegister[[#This Row],[Residual Risk Rating]],'Rating factors'!$F$30:$G$44,2,FALSE),"-- Error --")</f>
        <v>-- Error --</v>
      </c>
      <c r="Y856" s="19" t="str">
        <f>IFERROR(RiskRegister[[#This Row],[Residual Impact Rating]]*RiskRegister[[#This Row],[Residual Likelihood Rating]],"-- Error --")</f>
        <v>-- Error --</v>
      </c>
      <c r="Z856" s="18" t="s">
        <v>113</v>
      </c>
      <c r="AB856" s="61"/>
      <c r="AD856" s="22" t="str">
        <f ca="1">IF(ISBLANK(RiskRegister[[#This Row],[Risk Due Date]]), "Missing Risk Due Date", IF(RiskRegister[[#This Row],[Risk Due Date]] &lt; TODAY(), "Overdue", "Not Overdue"))</f>
        <v>Missing Risk Due Date</v>
      </c>
      <c r="AF856" s="22" t="str">
        <f>IF(ISBLANK(RiskRegister[[#This Row],[Risk Due Date]]), "Missing Risk Due Date", TEXT(RiskRegister[[#This Row],[Risk Due Date]], "YYYY-MM"))</f>
        <v>Missing Risk Due Date</v>
      </c>
      <c r="AG856" s="22" t="str">
        <f>IF(RiskRegister[[#This Row],[Created Date]]="","Created Date missing",(TEXT(RiskRegister[[#This Row],[Created Date]],"mmm") &amp; "-" &amp; YEAR(RiskRegister[[#This Row],[Created Date]])))</f>
        <v>Created Date missing</v>
      </c>
      <c r="AH856" s="79">
        <f>IF(RiskRegister[[#This Row],[Risk Status]]="Closed",RiskRegister[[#This Row],[Risk Close Date]],RiskRegister[[#This Row],[Risk Due Date]])</f>
        <v>0</v>
      </c>
      <c r="AI856" s="79">
        <f>IF(RiskRegister[[#This Row],[Risk-Change-Date]]=0,DATE(2030,1,1),RiskRegister[[#This Row],[Risk-Change-Date]])</f>
        <v>47484</v>
      </c>
      <c r="AJ856" s="22" t="str">
        <f>RiskRegister[[#This Row],[Inherent Impact Level]]&amp;"-"&amp;RiskRegister[[#This Row],[Inherent Likelihood Level]]</f>
        <v>-- Select Impact ----- Select Likelihood --</v>
      </c>
      <c r="AK856" s="22" t="str">
        <f>RiskRegister[[#This Row],[Residual Impact Level]]&amp;"-"&amp;RiskRegister[[#This Row],[Residual Likelihood Level]]</f>
        <v>-- Select Impact ----- Select Likelihood --</v>
      </c>
      <c r="AL856" s="22" t="str">
        <f t="shared" si="26"/>
        <v>Error</v>
      </c>
      <c r="AM856" s="22" t="str">
        <f>IF(RiskRegister[[#This Row],[Risk Status]]="Closed",RiskRegister[[#This Row],[Residual Impact Level]],RiskRegister[[#This Row],[Inherent Impact Level]])</f>
        <v>-- Select Impact --</v>
      </c>
      <c r="AN856" s="22" t="str">
        <f>IF(RiskRegister[[#This Row],[Risk Status]]="Closed",RiskRegister[[#This Row],[Residual Likelihood Level]],RiskRegister[[#This Row],[Inherent Likelihood Level]])</f>
        <v>-- Select Likelihood --</v>
      </c>
      <c r="AO856" s="22" t="str">
        <f>IF(RiskRegister[[#This Row],[Risk Status]]="Closed",RiskRegister[[#This Row],[Residual-I-L-Combo]],RiskRegister[[#This Row],[Inherent-I-L-Combo]])</f>
        <v>-- Select Impact ----- Select Likelihood --</v>
      </c>
      <c r="AP856" s="22" t="str">
        <f t="shared" si="27"/>
        <v>-- Error --</v>
      </c>
    </row>
    <row r="857" spans="1:42" s="18" customFormat="1" ht="64" x14ac:dyDescent="0.2">
      <c r="A857" s="18">
        <v>854</v>
      </c>
      <c r="G857" s="18" t="s">
        <v>87</v>
      </c>
      <c r="I857" s="18" t="s">
        <v>85</v>
      </c>
      <c r="L857" s="18" t="s">
        <v>112</v>
      </c>
      <c r="M857" s="19" t="str">
        <f>VLOOKUP(RiskRegister[[#This Row],[Inherent Impact Level]],'Rating factors'!$F$4:$G$9,2,FALSE)</f>
        <v>--- Error ---</v>
      </c>
      <c r="N857" s="18" t="s">
        <v>89</v>
      </c>
      <c r="O857" s="19" t="str">
        <f>VLOOKUP(RiskRegister[[#This Row],[Inherent Likelihood Level]],'Rating factors'!$F$16:$G$21,2,FALSE)</f>
        <v>--- Error ---</v>
      </c>
      <c r="P857" s="19" t="str">
        <f>IFERROR(VLOOKUP(RiskRegister[[#This Row],[Inherent Risk Rating]],'Rating factors'!$F$30:$G$44,2,FALSE),"-- Error --")</f>
        <v>-- Error --</v>
      </c>
      <c r="Q857" s="19" t="str">
        <f>IFERROR(RiskRegister[[#This Row],[Inherent Impact Rating]]*RiskRegister[[#This Row],[Inherent Likelihood Rating]],"-- Error --")</f>
        <v>-- Error --</v>
      </c>
      <c r="R857" s="18" t="s">
        <v>111</v>
      </c>
      <c r="T857" s="18" t="s">
        <v>112</v>
      </c>
      <c r="U857" s="19" t="str">
        <f>VLOOKUP(RiskRegister[[#This Row],[Residual Impact Level]],'Rating factors'!$F$4:$G$9,2,FALSE)</f>
        <v>--- Error ---</v>
      </c>
      <c r="V857" s="18" t="s">
        <v>89</v>
      </c>
      <c r="W857" s="19" t="str">
        <f>VLOOKUP(RiskRegister[[#This Row],[Residual Likelihood Level]],'Rating factors'!$F$16:$G$21,2,FALSE)</f>
        <v>--- Error ---</v>
      </c>
      <c r="X857" s="19" t="str">
        <f>IFERROR(VLOOKUP(RiskRegister[[#This Row],[Residual Risk Rating]],'Rating factors'!$F$30:$G$44,2,FALSE),"-- Error --")</f>
        <v>-- Error --</v>
      </c>
      <c r="Y857" s="19" t="str">
        <f>IFERROR(RiskRegister[[#This Row],[Residual Impact Rating]]*RiskRegister[[#This Row],[Residual Likelihood Rating]],"-- Error --")</f>
        <v>-- Error --</v>
      </c>
      <c r="Z857" s="18" t="s">
        <v>113</v>
      </c>
      <c r="AB857" s="61"/>
      <c r="AD857" s="22" t="str">
        <f ca="1">IF(ISBLANK(RiskRegister[[#This Row],[Risk Due Date]]), "Missing Risk Due Date", IF(RiskRegister[[#This Row],[Risk Due Date]] &lt; TODAY(), "Overdue", "Not Overdue"))</f>
        <v>Missing Risk Due Date</v>
      </c>
      <c r="AF857" s="22" t="str">
        <f>IF(ISBLANK(RiskRegister[[#This Row],[Risk Due Date]]), "Missing Risk Due Date", TEXT(RiskRegister[[#This Row],[Risk Due Date]], "YYYY-MM"))</f>
        <v>Missing Risk Due Date</v>
      </c>
      <c r="AG857" s="22" t="str">
        <f>IF(RiskRegister[[#This Row],[Created Date]]="","Created Date missing",(TEXT(RiskRegister[[#This Row],[Created Date]],"mmm") &amp; "-" &amp; YEAR(RiskRegister[[#This Row],[Created Date]])))</f>
        <v>Created Date missing</v>
      </c>
      <c r="AH857" s="79">
        <f>IF(RiskRegister[[#This Row],[Risk Status]]="Closed",RiskRegister[[#This Row],[Risk Close Date]],RiskRegister[[#This Row],[Risk Due Date]])</f>
        <v>0</v>
      </c>
      <c r="AI857" s="79">
        <f>IF(RiskRegister[[#This Row],[Risk-Change-Date]]=0,DATE(2030,1,1),RiskRegister[[#This Row],[Risk-Change-Date]])</f>
        <v>47484</v>
      </c>
      <c r="AJ857" s="22" t="str">
        <f>RiskRegister[[#This Row],[Inherent Impact Level]]&amp;"-"&amp;RiskRegister[[#This Row],[Inherent Likelihood Level]]</f>
        <v>-- Select Impact ----- Select Likelihood --</v>
      </c>
      <c r="AK857" s="22" t="str">
        <f>RiskRegister[[#This Row],[Residual Impact Level]]&amp;"-"&amp;RiskRegister[[#This Row],[Residual Likelihood Level]]</f>
        <v>-- Select Impact ----- Select Likelihood --</v>
      </c>
      <c r="AL857" s="22" t="str">
        <f t="shared" si="26"/>
        <v>Error</v>
      </c>
      <c r="AM857" s="22" t="str">
        <f>IF(RiskRegister[[#This Row],[Risk Status]]="Closed",RiskRegister[[#This Row],[Residual Impact Level]],RiskRegister[[#This Row],[Inherent Impact Level]])</f>
        <v>-- Select Impact --</v>
      </c>
      <c r="AN857" s="22" t="str">
        <f>IF(RiskRegister[[#This Row],[Risk Status]]="Closed",RiskRegister[[#This Row],[Residual Likelihood Level]],RiskRegister[[#This Row],[Inherent Likelihood Level]])</f>
        <v>-- Select Likelihood --</v>
      </c>
      <c r="AO857" s="22" t="str">
        <f>IF(RiskRegister[[#This Row],[Risk Status]]="Closed",RiskRegister[[#This Row],[Residual-I-L-Combo]],RiskRegister[[#This Row],[Inherent-I-L-Combo]])</f>
        <v>-- Select Impact ----- Select Likelihood --</v>
      </c>
      <c r="AP857" s="22" t="str">
        <f t="shared" si="27"/>
        <v>-- Error --</v>
      </c>
    </row>
    <row r="858" spans="1:42" s="18" customFormat="1" ht="64" x14ac:dyDescent="0.2">
      <c r="A858" s="18">
        <v>855</v>
      </c>
      <c r="G858" s="18" t="s">
        <v>87</v>
      </c>
      <c r="I858" s="18" t="s">
        <v>85</v>
      </c>
      <c r="L858" s="18" t="s">
        <v>112</v>
      </c>
      <c r="M858" s="19" t="str">
        <f>VLOOKUP(RiskRegister[[#This Row],[Inherent Impact Level]],'Rating factors'!$F$4:$G$9,2,FALSE)</f>
        <v>--- Error ---</v>
      </c>
      <c r="N858" s="18" t="s">
        <v>89</v>
      </c>
      <c r="O858" s="19" t="str">
        <f>VLOOKUP(RiskRegister[[#This Row],[Inherent Likelihood Level]],'Rating factors'!$F$16:$G$21,2,FALSE)</f>
        <v>--- Error ---</v>
      </c>
      <c r="P858" s="19" t="str">
        <f>IFERROR(VLOOKUP(RiskRegister[[#This Row],[Inherent Risk Rating]],'Rating factors'!$F$30:$G$44,2,FALSE),"-- Error --")</f>
        <v>-- Error --</v>
      </c>
      <c r="Q858" s="19" t="str">
        <f>IFERROR(RiskRegister[[#This Row],[Inherent Impact Rating]]*RiskRegister[[#This Row],[Inherent Likelihood Rating]],"-- Error --")</f>
        <v>-- Error --</v>
      </c>
      <c r="R858" s="18" t="s">
        <v>111</v>
      </c>
      <c r="T858" s="18" t="s">
        <v>112</v>
      </c>
      <c r="U858" s="19" t="str">
        <f>VLOOKUP(RiskRegister[[#This Row],[Residual Impact Level]],'Rating factors'!$F$4:$G$9,2,FALSE)</f>
        <v>--- Error ---</v>
      </c>
      <c r="V858" s="18" t="s">
        <v>89</v>
      </c>
      <c r="W858" s="19" t="str">
        <f>VLOOKUP(RiskRegister[[#This Row],[Residual Likelihood Level]],'Rating factors'!$F$16:$G$21,2,FALSE)</f>
        <v>--- Error ---</v>
      </c>
      <c r="X858" s="19" t="str">
        <f>IFERROR(VLOOKUP(RiskRegister[[#This Row],[Residual Risk Rating]],'Rating factors'!$F$30:$G$44,2,FALSE),"-- Error --")</f>
        <v>-- Error --</v>
      </c>
      <c r="Y858" s="19" t="str">
        <f>IFERROR(RiskRegister[[#This Row],[Residual Impact Rating]]*RiskRegister[[#This Row],[Residual Likelihood Rating]],"-- Error --")</f>
        <v>-- Error --</v>
      </c>
      <c r="Z858" s="18" t="s">
        <v>113</v>
      </c>
      <c r="AB858" s="61"/>
      <c r="AD858" s="22" t="str">
        <f ca="1">IF(ISBLANK(RiskRegister[[#This Row],[Risk Due Date]]), "Missing Risk Due Date", IF(RiskRegister[[#This Row],[Risk Due Date]] &lt; TODAY(), "Overdue", "Not Overdue"))</f>
        <v>Missing Risk Due Date</v>
      </c>
      <c r="AF858" s="22" t="str">
        <f>IF(ISBLANK(RiskRegister[[#This Row],[Risk Due Date]]), "Missing Risk Due Date", TEXT(RiskRegister[[#This Row],[Risk Due Date]], "YYYY-MM"))</f>
        <v>Missing Risk Due Date</v>
      </c>
      <c r="AG858" s="22" t="str">
        <f>IF(RiskRegister[[#This Row],[Created Date]]="","Created Date missing",(TEXT(RiskRegister[[#This Row],[Created Date]],"mmm") &amp; "-" &amp; YEAR(RiskRegister[[#This Row],[Created Date]])))</f>
        <v>Created Date missing</v>
      </c>
      <c r="AH858" s="79">
        <f>IF(RiskRegister[[#This Row],[Risk Status]]="Closed",RiskRegister[[#This Row],[Risk Close Date]],RiskRegister[[#This Row],[Risk Due Date]])</f>
        <v>0</v>
      </c>
      <c r="AI858" s="79">
        <f>IF(RiskRegister[[#This Row],[Risk-Change-Date]]=0,DATE(2030,1,1),RiskRegister[[#This Row],[Risk-Change-Date]])</f>
        <v>47484</v>
      </c>
      <c r="AJ858" s="22" t="str">
        <f>RiskRegister[[#This Row],[Inherent Impact Level]]&amp;"-"&amp;RiskRegister[[#This Row],[Inherent Likelihood Level]]</f>
        <v>-- Select Impact ----- Select Likelihood --</v>
      </c>
      <c r="AK858" s="22" t="str">
        <f>RiskRegister[[#This Row],[Residual Impact Level]]&amp;"-"&amp;RiskRegister[[#This Row],[Residual Likelihood Level]]</f>
        <v>-- Select Impact ----- Select Likelihood --</v>
      </c>
      <c r="AL858" s="22" t="str">
        <f t="shared" si="26"/>
        <v>Error</v>
      </c>
      <c r="AM858" s="22" t="str">
        <f>IF(RiskRegister[[#This Row],[Risk Status]]="Closed",RiskRegister[[#This Row],[Residual Impact Level]],RiskRegister[[#This Row],[Inherent Impact Level]])</f>
        <v>-- Select Impact --</v>
      </c>
      <c r="AN858" s="22" t="str">
        <f>IF(RiskRegister[[#This Row],[Risk Status]]="Closed",RiskRegister[[#This Row],[Residual Likelihood Level]],RiskRegister[[#This Row],[Inherent Likelihood Level]])</f>
        <v>-- Select Likelihood --</v>
      </c>
      <c r="AO858" s="22" t="str">
        <f>IF(RiskRegister[[#This Row],[Risk Status]]="Closed",RiskRegister[[#This Row],[Residual-I-L-Combo]],RiskRegister[[#This Row],[Inherent-I-L-Combo]])</f>
        <v>-- Select Impact ----- Select Likelihood --</v>
      </c>
      <c r="AP858" s="22" t="str">
        <f t="shared" si="27"/>
        <v>-- Error --</v>
      </c>
    </row>
    <row r="859" spans="1:42" s="18" customFormat="1" ht="64" x14ac:dyDescent="0.2">
      <c r="A859" s="18">
        <v>856</v>
      </c>
      <c r="G859" s="18" t="s">
        <v>87</v>
      </c>
      <c r="I859" s="18" t="s">
        <v>85</v>
      </c>
      <c r="L859" s="18" t="s">
        <v>112</v>
      </c>
      <c r="M859" s="19" t="str">
        <f>VLOOKUP(RiskRegister[[#This Row],[Inherent Impact Level]],'Rating factors'!$F$4:$G$9,2,FALSE)</f>
        <v>--- Error ---</v>
      </c>
      <c r="N859" s="18" t="s">
        <v>89</v>
      </c>
      <c r="O859" s="19" t="str">
        <f>VLOOKUP(RiskRegister[[#This Row],[Inherent Likelihood Level]],'Rating factors'!$F$16:$G$21,2,FALSE)</f>
        <v>--- Error ---</v>
      </c>
      <c r="P859" s="19" t="str">
        <f>IFERROR(VLOOKUP(RiskRegister[[#This Row],[Inherent Risk Rating]],'Rating factors'!$F$30:$G$44,2,FALSE),"-- Error --")</f>
        <v>-- Error --</v>
      </c>
      <c r="Q859" s="19" t="str">
        <f>IFERROR(RiskRegister[[#This Row],[Inherent Impact Rating]]*RiskRegister[[#This Row],[Inherent Likelihood Rating]],"-- Error --")</f>
        <v>-- Error --</v>
      </c>
      <c r="R859" s="18" t="s">
        <v>111</v>
      </c>
      <c r="T859" s="18" t="s">
        <v>112</v>
      </c>
      <c r="U859" s="19" t="str">
        <f>VLOOKUP(RiskRegister[[#This Row],[Residual Impact Level]],'Rating factors'!$F$4:$G$9,2,FALSE)</f>
        <v>--- Error ---</v>
      </c>
      <c r="V859" s="18" t="s">
        <v>89</v>
      </c>
      <c r="W859" s="19" t="str">
        <f>VLOOKUP(RiskRegister[[#This Row],[Residual Likelihood Level]],'Rating factors'!$F$16:$G$21,2,FALSE)</f>
        <v>--- Error ---</v>
      </c>
      <c r="X859" s="19" t="str">
        <f>IFERROR(VLOOKUP(RiskRegister[[#This Row],[Residual Risk Rating]],'Rating factors'!$F$30:$G$44,2,FALSE),"-- Error --")</f>
        <v>-- Error --</v>
      </c>
      <c r="Y859" s="19" t="str">
        <f>IFERROR(RiskRegister[[#This Row],[Residual Impact Rating]]*RiskRegister[[#This Row],[Residual Likelihood Rating]],"-- Error --")</f>
        <v>-- Error --</v>
      </c>
      <c r="Z859" s="18" t="s">
        <v>113</v>
      </c>
      <c r="AB859" s="61"/>
      <c r="AD859" s="22" t="str">
        <f ca="1">IF(ISBLANK(RiskRegister[[#This Row],[Risk Due Date]]), "Missing Risk Due Date", IF(RiskRegister[[#This Row],[Risk Due Date]] &lt; TODAY(), "Overdue", "Not Overdue"))</f>
        <v>Missing Risk Due Date</v>
      </c>
      <c r="AF859" s="22" t="str">
        <f>IF(ISBLANK(RiskRegister[[#This Row],[Risk Due Date]]), "Missing Risk Due Date", TEXT(RiskRegister[[#This Row],[Risk Due Date]], "YYYY-MM"))</f>
        <v>Missing Risk Due Date</v>
      </c>
      <c r="AG859" s="22" t="str">
        <f>IF(RiskRegister[[#This Row],[Created Date]]="","Created Date missing",(TEXT(RiskRegister[[#This Row],[Created Date]],"mmm") &amp; "-" &amp; YEAR(RiskRegister[[#This Row],[Created Date]])))</f>
        <v>Created Date missing</v>
      </c>
      <c r="AH859" s="79">
        <f>IF(RiskRegister[[#This Row],[Risk Status]]="Closed",RiskRegister[[#This Row],[Risk Close Date]],RiskRegister[[#This Row],[Risk Due Date]])</f>
        <v>0</v>
      </c>
      <c r="AI859" s="79">
        <f>IF(RiskRegister[[#This Row],[Risk-Change-Date]]=0,DATE(2030,1,1),RiskRegister[[#This Row],[Risk-Change-Date]])</f>
        <v>47484</v>
      </c>
      <c r="AJ859" s="22" t="str">
        <f>RiskRegister[[#This Row],[Inherent Impact Level]]&amp;"-"&amp;RiskRegister[[#This Row],[Inherent Likelihood Level]]</f>
        <v>-- Select Impact ----- Select Likelihood --</v>
      </c>
      <c r="AK859" s="22" t="str">
        <f>RiskRegister[[#This Row],[Residual Impact Level]]&amp;"-"&amp;RiskRegister[[#This Row],[Residual Likelihood Level]]</f>
        <v>-- Select Impact ----- Select Likelihood --</v>
      </c>
      <c r="AL859" s="22" t="str">
        <f t="shared" si="26"/>
        <v>Error</v>
      </c>
      <c r="AM859" s="22" t="str">
        <f>IF(RiskRegister[[#This Row],[Risk Status]]="Closed",RiskRegister[[#This Row],[Residual Impact Level]],RiskRegister[[#This Row],[Inherent Impact Level]])</f>
        <v>-- Select Impact --</v>
      </c>
      <c r="AN859" s="22" t="str">
        <f>IF(RiskRegister[[#This Row],[Risk Status]]="Closed",RiskRegister[[#This Row],[Residual Likelihood Level]],RiskRegister[[#This Row],[Inherent Likelihood Level]])</f>
        <v>-- Select Likelihood --</v>
      </c>
      <c r="AO859" s="22" t="str">
        <f>IF(RiskRegister[[#This Row],[Risk Status]]="Closed",RiskRegister[[#This Row],[Residual-I-L-Combo]],RiskRegister[[#This Row],[Inherent-I-L-Combo]])</f>
        <v>-- Select Impact ----- Select Likelihood --</v>
      </c>
      <c r="AP859" s="22" t="str">
        <f t="shared" si="27"/>
        <v>-- Error --</v>
      </c>
    </row>
    <row r="860" spans="1:42" s="18" customFormat="1" ht="64" x14ac:dyDescent="0.2">
      <c r="A860" s="18">
        <v>857</v>
      </c>
      <c r="G860" s="18" t="s">
        <v>87</v>
      </c>
      <c r="I860" s="18" t="s">
        <v>85</v>
      </c>
      <c r="L860" s="18" t="s">
        <v>112</v>
      </c>
      <c r="M860" s="19" t="str">
        <f>VLOOKUP(RiskRegister[[#This Row],[Inherent Impact Level]],'Rating factors'!$F$4:$G$9,2,FALSE)</f>
        <v>--- Error ---</v>
      </c>
      <c r="N860" s="18" t="s">
        <v>89</v>
      </c>
      <c r="O860" s="19" t="str">
        <f>VLOOKUP(RiskRegister[[#This Row],[Inherent Likelihood Level]],'Rating factors'!$F$16:$G$21,2,FALSE)</f>
        <v>--- Error ---</v>
      </c>
      <c r="P860" s="19" t="str">
        <f>IFERROR(VLOOKUP(RiskRegister[[#This Row],[Inherent Risk Rating]],'Rating factors'!$F$30:$G$44,2,FALSE),"-- Error --")</f>
        <v>-- Error --</v>
      </c>
      <c r="Q860" s="19" t="str">
        <f>IFERROR(RiskRegister[[#This Row],[Inherent Impact Rating]]*RiskRegister[[#This Row],[Inherent Likelihood Rating]],"-- Error --")</f>
        <v>-- Error --</v>
      </c>
      <c r="R860" s="18" t="s">
        <v>111</v>
      </c>
      <c r="T860" s="18" t="s">
        <v>112</v>
      </c>
      <c r="U860" s="19" t="str">
        <f>VLOOKUP(RiskRegister[[#This Row],[Residual Impact Level]],'Rating factors'!$F$4:$G$9,2,FALSE)</f>
        <v>--- Error ---</v>
      </c>
      <c r="V860" s="18" t="s">
        <v>89</v>
      </c>
      <c r="W860" s="19" t="str">
        <f>VLOOKUP(RiskRegister[[#This Row],[Residual Likelihood Level]],'Rating factors'!$F$16:$G$21,2,FALSE)</f>
        <v>--- Error ---</v>
      </c>
      <c r="X860" s="19" t="str">
        <f>IFERROR(VLOOKUP(RiskRegister[[#This Row],[Residual Risk Rating]],'Rating factors'!$F$30:$G$44,2,FALSE),"-- Error --")</f>
        <v>-- Error --</v>
      </c>
      <c r="Y860" s="19" t="str">
        <f>IFERROR(RiskRegister[[#This Row],[Residual Impact Rating]]*RiskRegister[[#This Row],[Residual Likelihood Rating]],"-- Error --")</f>
        <v>-- Error --</v>
      </c>
      <c r="Z860" s="18" t="s">
        <v>113</v>
      </c>
      <c r="AB860" s="61"/>
      <c r="AD860" s="22" t="str">
        <f ca="1">IF(ISBLANK(RiskRegister[[#This Row],[Risk Due Date]]), "Missing Risk Due Date", IF(RiskRegister[[#This Row],[Risk Due Date]] &lt; TODAY(), "Overdue", "Not Overdue"))</f>
        <v>Missing Risk Due Date</v>
      </c>
      <c r="AF860" s="22" t="str">
        <f>IF(ISBLANK(RiskRegister[[#This Row],[Risk Due Date]]), "Missing Risk Due Date", TEXT(RiskRegister[[#This Row],[Risk Due Date]], "YYYY-MM"))</f>
        <v>Missing Risk Due Date</v>
      </c>
      <c r="AG860" s="22" t="str">
        <f>IF(RiskRegister[[#This Row],[Created Date]]="","Created Date missing",(TEXT(RiskRegister[[#This Row],[Created Date]],"mmm") &amp; "-" &amp; YEAR(RiskRegister[[#This Row],[Created Date]])))</f>
        <v>Created Date missing</v>
      </c>
      <c r="AH860" s="79">
        <f>IF(RiskRegister[[#This Row],[Risk Status]]="Closed",RiskRegister[[#This Row],[Risk Close Date]],RiskRegister[[#This Row],[Risk Due Date]])</f>
        <v>0</v>
      </c>
      <c r="AI860" s="79">
        <f>IF(RiskRegister[[#This Row],[Risk-Change-Date]]=0,DATE(2030,1,1),RiskRegister[[#This Row],[Risk-Change-Date]])</f>
        <v>47484</v>
      </c>
      <c r="AJ860" s="22" t="str">
        <f>RiskRegister[[#This Row],[Inherent Impact Level]]&amp;"-"&amp;RiskRegister[[#This Row],[Inherent Likelihood Level]]</f>
        <v>-- Select Impact ----- Select Likelihood --</v>
      </c>
      <c r="AK860" s="22" t="str">
        <f>RiskRegister[[#This Row],[Residual Impact Level]]&amp;"-"&amp;RiskRegister[[#This Row],[Residual Likelihood Level]]</f>
        <v>-- Select Impact ----- Select Likelihood --</v>
      </c>
      <c r="AL860" s="22" t="str">
        <f t="shared" si="26"/>
        <v>Error</v>
      </c>
      <c r="AM860" s="22" t="str">
        <f>IF(RiskRegister[[#This Row],[Risk Status]]="Closed",RiskRegister[[#This Row],[Residual Impact Level]],RiskRegister[[#This Row],[Inherent Impact Level]])</f>
        <v>-- Select Impact --</v>
      </c>
      <c r="AN860" s="22" t="str">
        <f>IF(RiskRegister[[#This Row],[Risk Status]]="Closed",RiskRegister[[#This Row],[Residual Likelihood Level]],RiskRegister[[#This Row],[Inherent Likelihood Level]])</f>
        <v>-- Select Likelihood --</v>
      </c>
      <c r="AO860" s="22" t="str">
        <f>IF(RiskRegister[[#This Row],[Risk Status]]="Closed",RiskRegister[[#This Row],[Residual-I-L-Combo]],RiskRegister[[#This Row],[Inherent-I-L-Combo]])</f>
        <v>-- Select Impact ----- Select Likelihood --</v>
      </c>
      <c r="AP860" s="22" t="str">
        <f t="shared" si="27"/>
        <v>-- Error --</v>
      </c>
    </row>
    <row r="861" spans="1:42" s="18" customFormat="1" ht="64" x14ac:dyDescent="0.2">
      <c r="A861" s="18">
        <v>858</v>
      </c>
      <c r="G861" s="18" t="s">
        <v>87</v>
      </c>
      <c r="I861" s="18" t="s">
        <v>85</v>
      </c>
      <c r="L861" s="18" t="s">
        <v>112</v>
      </c>
      <c r="M861" s="19" t="str">
        <f>VLOOKUP(RiskRegister[[#This Row],[Inherent Impact Level]],'Rating factors'!$F$4:$G$9,2,FALSE)</f>
        <v>--- Error ---</v>
      </c>
      <c r="N861" s="18" t="s">
        <v>89</v>
      </c>
      <c r="O861" s="19" t="str">
        <f>VLOOKUP(RiskRegister[[#This Row],[Inherent Likelihood Level]],'Rating factors'!$F$16:$G$21,2,FALSE)</f>
        <v>--- Error ---</v>
      </c>
      <c r="P861" s="19" t="str">
        <f>IFERROR(VLOOKUP(RiskRegister[[#This Row],[Inherent Risk Rating]],'Rating factors'!$F$30:$G$44,2,FALSE),"-- Error --")</f>
        <v>-- Error --</v>
      </c>
      <c r="Q861" s="19" t="str">
        <f>IFERROR(RiskRegister[[#This Row],[Inherent Impact Rating]]*RiskRegister[[#This Row],[Inherent Likelihood Rating]],"-- Error --")</f>
        <v>-- Error --</v>
      </c>
      <c r="R861" s="18" t="s">
        <v>111</v>
      </c>
      <c r="T861" s="18" t="s">
        <v>112</v>
      </c>
      <c r="U861" s="19" t="str">
        <f>VLOOKUP(RiskRegister[[#This Row],[Residual Impact Level]],'Rating factors'!$F$4:$G$9,2,FALSE)</f>
        <v>--- Error ---</v>
      </c>
      <c r="V861" s="18" t="s">
        <v>89</v>
      </c>
      <c r="W861" s="19" t="str">
        <f>VLOOKUP(RiskRegister[[#This Row],[Residual Likelihood Level]],'Rating factors'!$F$16:$G$21,2,FALSE)</f>
        <v>--- Error ---</v>
      </c>
      <c r="X861" s="19" t="str">
        <f>IFERROR(VLOOKUP(RiskRegister[[#This Row],[Residual Risk Rating]],'Rating factors'!$F$30:$G$44,2,FALSE),"-- Error --")</f>
        <v>-- Error --</v>
      </c>
      <c r="Y861" s="19" t="str">
        <f>IFERROR(RiskRegister[[#This Row],[Residual Impact Rating]]*RiskRegister[[#This Row],[Residual Likelihood Rating]],"-- Error --")</f>
        <v>-- Error --</v>
      </c>
      <c r="Z861" s="18" t="s">
        <v>113</v>
      </c>
      <c r="AB861" s="61"/>
      <c r="AD861" s="22" t="str">
        <f ca="1">IF(ISBLANK(RiskRegister[[#This Row],[Risk Due Date]]), "Missing Risk Due Date", IF(RiskRegister[[#This Row],[Risk Due Date]] &lt; TODAY(), "Overdue", "Not Overdue"))</f>
        <v>Missing Risk Due Date</v>
      </c>
      <c r="AF861" s="22" t="str">
        <f>IF(ISBLANK(RiskRegister[[#This Row],[Risk Due Date]]), "Missing Risk Due Date", TEXT(RiskRegister[[#This Row],[Risk Due Date]], "YYYY-MM"))</f>
        <v>Missing Risk Due Date</v>
      </c>
      <c r="AG861" s="22" t="str">
        <f>IF(RiskRegister[[#This Row],[Created Date]]="","Created Date missing",(TEXT(RiskRegister[[#This Row],[Created Date]],"mmm") &amp; "-" &amp; YEAR(RiskRegister[[#This Row],[Created Date]])))</f>
        <v>Created Date missing</v>
      </c>
      <c r="AH861" s="79">
        <f>IF(RiskRegister[[#This Row],[Risk Status]]="Closed",RiskRegister[[#This Row],[Risk Close Date]],RiskRegister[[#This Row],[Risk Due Date]])</f>
        <v>0</v>
      </c>
      <c r="AI861" s="79">
        <f>IF(RiskRegister[[#This Row],[Risk-Change-Date]]=0,DATE(2030,1,1),RiskRegister[[#This Row],[Risk-Change-Date]])</f>
        <v>47484</v>
      </c>
      <c r="AJ861" s="22" t="str">
        <f>RiskRegister[[#This Row],[Inherent Impact Level]]&amp;"-"&amp;RiskRegister[[#This Row],[Inherent Likelihood Level]]</f>
        <v>-- Select Impact ----- Select Likelihood --</v>
      </c>
      <c r="AK861" s="22" t="str">
        <f>RiskRegister[[#This Row],[Residual Impact Level]]&amp;"-"&amp;RiskRegister[[#This Row],[Residual Likelihood Level]]</f>
        <v>-- Select Impact ----- Select Likelihood --</v>
      </c>
      <c r="AL861" s="22" t="str">
        <f t="shared" si="26"/>
        <v>Error</v>
      </c>
      <c r="AM861" s="22" t="str">
        <f>IF(RiskRegister[[#This Row],[Risk Status]]="Closed",RiskRegister[[#This Row],[Residual Impact Level]],RiskRegister[[#This Row],[Inherent Impact Level]])</f>
        <v>-- Select Impact --</v>
      </c>
      <c r="AN861" s="22" t="str">
        <f>IF(RiskRegister[[#This Row],[Risk Status]]="Closed",RiskRegister[[#This Row],[Residual Likelihood Level]],RiskRegister[[#This Row],[Inherent Likelihood Level]])</f>
        <v>-- Select Likelihood --</v>
      </c>
      <c r="AO861" s="22" t="str">
        <f>IF(RiskRegister[[#This Row],[Risk Status]]="Closed",RiskRegister[[#This Row],[Residual-I-L-Combo]],RiskRegister[[#This Row],[Inherent-I-L-Combo]])</f>
        <v>-- Select Impact ----- Select Likelihood --</v>
      </c>
      <c r="AP861" s="22" t="str">
        <f t="shared" si="27"/>
        <v>-- Error --</v>
      </c>
    </row>
    <row r="862" spans="1:42" s="18" customFormat="1" ht="64" x14ac:dyDescent="0.2">
      <c r="A862" s="18">
        <v>859</v>
      </c>
      <c r="G862" s="18" t="s">
        <v>87</v>
      </c>
      <c r="I862" s="18" t="s">
        <v>85</v>
      </c>
      <c r="L862" s="18" t="s">
        <v>112</v>
      </c>
      <c r="M862" s="19" t="str">
        <f>VLOOKUP(RiskRegister[[#This Row],[Inherent Impact Level]],'Rating factors'!$F$4:$G$9,2,FALSE)</f>
        <v>--- Error ---</v>
      </c>
      <c r="N862" s="18" t="s">
        <v>89</v>
      </c>
      <c r="O862" s="19" t="str">
        <f>VLOOKUP(RiskRegister[[#This Row],[Inherent Likelihood Level]],'Rating factors'!$F$16:$G$21,2,FALSE)</f>
        <v>--- Error ---</v>
      </c>
      <c r="P862" s="19" t="str">
        <f>IFERROR(VLOOKUP(RiskRegister[[#This Row],[Inherent Risk Rating]],'Rating factors'!$F$30:$G$44,2,FALSE),"-- Error --")</f>
        <v>-- Error --</v>
      </c>
      <c r="Q862" s="19" t="str">
        <f>IFERROR(RiskRegister[[#This Row],[Inherent Impact Rating]]*RiskRegister[[#This Row],[Inherent Likelihood Rating]],"-- Error --")</f>
        <v>-- Error --</v>
      </c>
      <c r="R862" s="18" t="s">
        <v>111</v>
      </c>
      <c r="T862" s="18" t="s">
        <v>112</v>
      </c>
      <c r="U862" s="19" t="str">
        <f>VLOOKUP(RiskRegister[[#This Row],[Residual Impact Level]],'Rating factors'!$F$4:$G$9,2,FALSE)</f>
        <v>--- Error ---</v>
      </c>
      <c r="V862" s="18" t="s">
        <v>89</v>
      </c>
      <c r="W862" s="19" t="str">
        <f>VLOOKUP(RiskRegister[[#This Row],[Residual Likelihood Level]],'Rating factors'!$F$16:$G$21,2,FALSE)</f>
        <v>--- Error ---</v>
      </c>
      <c r="X862" s="19" t="str">
        <f>IFERROR(VLOOKUP(RiskRegister[[#This Row],[Residual Risk Rating]],'Rating factors'!$F$30:$G$44,2,FALSE),"-- Error --")</f>
        <v>-- Error --</v>
      </c>
      <c r="Y862" s="19" t="str">
        <f>IFERROR(RiskRegister[[#This Row],[Residual Impact Rating]]*RiskRegister[[#This Row],[Residual Likelihood Rating]],"-- Error --")</f>
        <v>-- Error --</v>
      </c>
      <c r="Z862" s="18" t="s">
        <v>113</v>
      </c>
      <c r="AB862" s="61"/>
      <c r="AD862" s="22" t="str">
        <f ca="1">IF(ISBLANK(RiskRegister[[#This Row],[Risk Due Date]]), "Missing Risk Due Date", IF(RiskRegister[[#This Row],[Risk Due Date]] &lt; TODAY(), "Overdue", "Not Overdue"))</f>
        <v>Missing Risk Due Date</v>
      </c>
      <c r="AF862" s="22" t="str">
        <f>IF(ISBLANK(RiskRegister[[#This Row],[Risk Due Date]]), "Missing Risk Due Date", TEXT(RiskRegister[[#This Row],[Risk Due Date]], "YYYY-MM"))</f>
        <v>Missing Risk Due Date</v>
      </c>
      <c r="AG862" s="22" t="str">
        <f>IF(RiskRegister[[#This Row],[Created Date]]="","Created Date missing",(TEXT(RiskRegister[[#This Row],[Created Date]],"mmm") &amp; "-" &amp; YEAR(RiskRegister[[#This Row],[Created Date]])))</f>
        <v>Created Date missing</v>
      </c>
      <c r="AH862" s="79">
        <f>IF(RiskRegister[[#This Row],[Risk Status]]="Closed",RiskRegister[[#This Row],[Risk Close Date]],RiskRegister[[#This Row],[Risk Due Date]])</f>
        <v>0</v>
      </c>
      <c r="AI862" s="79">
        <f>IF(RiskRegister[[#This Row],[Risk-Change-Date]]=0,DATE(2030,1,1),RiskRegister[[#This Row],[Risk-Change-Date]])</f>
        <v>47484</v>
      </c>
      <c r="AJ862" s="22" t="str">
        <f>RiskRegister[[#This Row],[Inherent Impact Level]]&amp;"-"&amp;RiskRegister[[#This Row],[Inherent Likelihood Level]]</f>
        <v>-- Select Impact ----- Select Likelihood --</v>
      </c>
      <c r="AK862" s="22" t="str">
        <f>RiskRegister[[#This Row],[Residual Impact Level]]&amp;"-"&amp;RiskRegister[[#This Row],[Residual Likelihood Level]]</f>
        <v>-- Select Impact ----- Select Likelihood --</v>
      </c>
      <c r="AL862" s="22" t="str">
        <f t="shared" si="26"/>
        <v>Error</v>
      </c>
      <c r="AM862" s="22" t="str">
        <f>IF(RiskRegister[[#This Row],[Risk Status]]="Closed",RiskRegister[[#This Row],[Residual Impact Level]],RiskRegister[[#This Row],[Inherent Impact Level]])</f>
        <v>-- Select Impact --</v>
      </c>
      <c r="AN862" s="22" t="str">
        <f>IF(RiskRegister[[#This Row],[Risk Status]]="Closed",RiskRegister[[#This Row],[Residual Likelihood Level]],RiskRegister[[#This Row],[Inherent Likelihood Level]])</f>
        <v>-- Select Likelihood --</v>
      </c>
      <c r="AO862" s="22" t="str">
        <f>IF(RiskRegister[[#This Row],[Risk Status]]="Closed",RiskRegister[[#This Row],[Residual-I-L-Combo]],RiskRegister[[#This Row],[Inherent-I-L-Combo]])</f>
        <v>-- Select Impact ----- Select Likelihood --</v>
      </c>
      <c r="AP862" s="22" t="str">
        <f t="shared" si="27"/>
        <v>-- Error --</v>
      </c>
    </row>
    <row r="863" spans="1:42" s="18" customFormat="1" ht="64" x14ac:dyDescent="0.2">
      <c r="A863" s="18">
        <v>860</v>
      </c>
      <c r="G863" s="18" t="s">
        <v>87</v>
      </c>
      <c r="I863" s="18" t="s">
        <v>85</v>
      </c>
      <c r="L863" s="18" t="s">
        <v>112</v>
      </c>
      <c r="M863" s="19" t="str">
        <f>VLOOKUP(RiskRegister[[#This Row],[Inherent Impact Level]],'Rating factors'!$F$4:$G$9,2,FALSE)</f>
        <v>--- Error ---</v>
      </c>
      <c r="N863" s="18" t="s">
        <v>89</v>
      </c>
      <c r="O863" s="19" t="str">
        <f>VLOOKUP(RiskRegister[[#This Row],[Inherent Likelihood Level]],'Rating factors'!$F$16:$G$21,2,FALSE)</f>
        <v>--- Error ---</v>
      </c>
      <c r="P863" s="19" t="str">
        <f>IFERROR(VLOOKUP(RiskRegister[[#This Row],[Inherent Risk Rating]],'Rating factors'!$F$30:$G$44,2,FALSE),"-- Error --")</f>
        <v>-- Error --</v>
      </c>
      <c r="Q863" s="19" t="str">
        <f>IFERROR(RiskRegister[[#This Row],[Inherent Impact Rating]]*RiskRegister[[#This Row],[Inherent Likelihood Rating]],"-- Error --")</f>
        <v>-- Error --</v>
      </c>
      <c r="R863" s="18" t="s">
        <v>111</v>
      </c>
      <c r="T863" s="18" t="s">
        <v>112</v>
      </c>
      <c r="U863" s="19" t="str">
        <f>VLOOKUP(RiskRegister[[#This Row],[Residual Impact Level]],'Rating factors'!$F$4:$G$9,2,FALSE)</f>
        <v>--- Error ---</v>
      </c>
      <c r="V863" s="18" t="s">
        <v>89</v>
      </c>
      <c r="W863" s="19" t="str">
        <f>VLOOKUP(RiskRegister[[#This Row],[Residual Likelihood Level]],'Rating factors'!$F$16:$G$21,2,FALSE)</f>
        <v>--- Error ---</v>
      </c>
      <c r="X863" s="19" t="str">
        <f>IFERROR(VLOOKUP(RiskRegister[[#This Row],[Residual Risk Rating]],'Rating factors'!$F$30:$G$44,2,FALSE),"-- Error --")</f>
        <v>-- Error --</v>
      </c>
      <c r="Y863" s="19" t="str">
        <f>IFERROR(RiskRegister[[#This Row],[Residual Impact Rating]]*RiskRegister[[#This Row],[Residual Likelihood Rating]],"-- Error --")</f>
        <v>-- Error --</v>
      </c>
      <c r="Z863" s="18" t="s">
        <v>113</v>
      </c>
      <c r="AB863" s="61"/>
      <c r="AD863" s="22" t="str">
        <f ca="1">IF(ISBLANK(RiskRegister[[#This Row],[Risk Due Date]]), "Missing Risk Due Date", IF(RiskRegister[[#This Row],[Risk Due Date]] &lt; TODAY(), "Overdue", "Not Overdue"))</f>
        <v>Missing Risk Due Date</v>
      </c>
      <c r="AF863" s="22" t="str">
        <f>IF(ISBLANK(RiskRegister[[#This Row],[Risk Due Date]]), "Missing Risk Due Date", TEXT(RiskRegister[[#This Row],[Risk Due Date]], "YYYY-MM"))</f>
        <v>Missing Risk Due Date</v>
      </c>
      <c r="AG863" s="22" t="str">
        <f>IF(RiskRegister[[#This Row],[Created Date]]="","Created Date missing",(TEXT(RiskRegister[[#This Row],[Created Date]],"mmm") &amp; "-" &amp; YEAR(RiskRegister[[#This Row],[Created Date]])))</f>
        <v>Created Date missing</v>
      </c>
      <c r="AH863" s="79">
        <f>IF(RiskRegister[[#This Row],[Risk Status]]="Closed",RiskRegister[[#This Row],[Risk Close Date]],RiskRegister[[#This Row],[Risk Due Date]])</f>
        <v>0</v>
      </c>
      <c r="AI863" s="79">
        <f>IF(RiskRegister[[#This Row],[Risk-Change-Date]]=0,DATE(2030,1,1),RiskRegister[[#This Row],[Risk-Change-Date]])</f>
        <v>47484</v>
      </c>
      <c r="AJ863" s="22" t="str">
        <f>RiskRegister[[#This Row],[Inherent Impact Level]]&amp;"-"&amp;RiskRegister[[#This Row],[Inherent Likelihood Level]]</f>
        <v>-- Select Impact ----- Select Likelihood --</v>
      </c>
      <c r="AK863" s="22" t="str">
        <f>RiskRegister[[#This Row],[Residual Impact Level]]&amp;"-"&amp;RiskRegister[[#This Row],[Residual Likelihood Level]]</f>
        <v>-- Select Impact ----- Select Likelihood --</v>
      </c>
      <c r="AL863" s="22" t="str">
        <f t="shared" si="26"/>
        <v>Error</v>
      </c>
      <c r="AM863" s="22" t="str">
        <f>IF(RiskRegister[[#This Row],[Risk Status]]="Closed",RiskRegister[[#This Row],[Residual Impact Level]],RiskRegister[[#This Row],[Inherent Impact Level]])</f>
        <v>-- Select Impact --</v>
      </c>
      <c r="AN863" s="22" t="str">
        <f>IF(RiskRegister[[#This Row],[Risk Status]]="Closed",RiskRegister[[#This Row],[Residual Likelihood Level]],RiskRegister[[#This Row],[Inherent Likelihood Level]])</f>
        <v>-- Select Likelihood --</v>
      </c>
      <c r="AO863" s="22" t="str">
        <f>IF(RiskRegister[[#This Row],[Risk Status]]="Closed",RiskRegister[[#This Row],[Residual-I-L-Combo]],RiskRegister[[#This Row],[Inherent-I-L-Combo]])</f>
        <v>-- Select Impact ----- Select Likelihood --</v>
      </c>
      <c r="AP863" s="22" t="str">
        <f t="shared" si="27"/>
        <v>-- Error --</v>
      </c>
    </row>
    <row r="864" spans="1:42" s="18" customFormat="1" ht="64" x14ac:dyDescent="0.2">
      <c r="A864" s="18">
        <v>861</v>
      </c>
      <c r="G864" s="18" t="s">
        <v>87</v>
      </c>
      <c r="I864" s="18" t="s">
        <v>85</v>
      </c>
      <c r="L864" s="18" t="s">
        <v>112</v>
      </c>
      <c r="M864" s="19" t="str">
        <f>VLOOKUP(RiskRegister[[#This Row],[Inherent Impact Level]],'Rating factors'!$F$4:$G$9,2,FALSE)</f>
        <v>--- Error ---</v>
      </c>
      <c r="N864" s="18" t="s">
        <v>89</v>
      </c>
      <c r="O864" s="19" t="str">
        <f>VLOOKUP(RiskRegister[[#This Row],[Inherent Likelihood Level]],'Rating factors'!$F$16:$G$21,2,FALSE)</f>
        <v>--- Error ---</v>
      </c>
      <c r="P864" s="19" t="str">
        <f>IFERROR(VLOOKUP(RiskRegister[[#This Row],[Inherent Risk Rating]],'Rating factors'!$F$30:$G$44,2,FALSE),"-- Error --")</f>
        <v>-- Error --</v>
      </c>
      <c r="Q864" s="19" t="str">
        <f>IFERROR(RiskRegister[[#This Row],[Inherent Impact Rating]]*RiskRegister[[#This Row],[Inherent Likelihood Rating]],"-- Error --")</f>
        <v>-- Error --</v>
      </c>
      <c r="R864" s="18" t="s">
        <v>111</v>
      </c>
      <c r="T864" s="18" t="s">
        <v>112</v>
      </c>
      <c r="U864" s="19" t="str">
        <f>VLOOKUP(RiskRegister[[#This Row],[Residual Impact Level]],'Rating factors'!$F$4:$G$9,2,FALSE)</f>
        <v>--- Error ---</v>
      </c>
      <c r="V864" s="18" t="s">
        <v>89</v>
      </c>
      <c r="W864" s="19" t="str">
        <f>VLOOKUP(RiskRegister[[#This Row],[Residual Likelihood Level]],'Rating factors'!$F$16:$G$21,2,FALSE)</f>
        <v>--- Error ---</v>
      </c>
      <c r="X864" s="19" t="str">
        <f>IFERROR(VLOOKUP(RiskRegister[[#This Row],[Residual Risk Rating]],'Rating factors'!$F$30:$G$44,2,FALSE),"-- Error --")</f>
        <v>-- Error --</v>
      </c>
      <c r="Y864" s="19" t="str">
        <f>IFERROR(RiskRegister[[#This Row],[Residual Impact Rating]]*RiskRegister[[#This Row],[Residual Likelihood Rating]],"-- Error --")</f>
        <v>-- Error --</v>
      </c>
      <c r="Z864" s="18" t="s">
        <v>113</v>
      </c>
      <c r="AB864" s="61"/>
      <c r="AD864" s="22" t="str">
        <f ca="1">IF(ISBLANK(RiskRegister[[#This Row],[Risk Due Date]]), "Missing Risk Due Date", IF(RiskRegister[[#This Row],[Risk Due Date]] &lt; TODAY(), "Overdue", "Not Overdue"))</f>
        <v>Missing Risk Due Date</v>
      </c>
      <c r="AF864" s="22" t="str">
        <f>IF(ISBLANK(RiskRegister[[#This Row],[Risk Due Date]]), "Missing Risk Due Date", TEXT(RiskRegister[[#This Row],[Risk Due Date]], "YYYY-MM"))</f>
        <v>Missing Risk Due Date</v>
      </c>
      <c r="AG864" s="22" t="str">
        <f>IF(RiskRegister[[#This Row],[Created Date]]="","Created Date missing",(TEXT(RiskRegister[[#This Row],[Created Date]],"mmm") &amp; "-" &amp; YEAR(RiskRegister[[#This Row],[Created Date]])))</f>
        <v>Created Date missing</v>
      </c>
      <c r="AH864" s="79">
        <f>IF(RiskRegister[[#This Row],[Risk Status]]="Closed",RiskRegister[[#This Row],[Risk Close Date]],RiskRegister[[#This Row],[Risk Due Date]])</f>
        <v>0</v>
      </c>
      <c r="AI864" s="79">
        <f>IF(RiskRegister[[#This Row],[Risk-Change-Date]]=0,DATE(2030,1,1),RiskRegister[[#This Row],[Risk-Change-Date]])</f>
        <v>47484</v>
      </c>
      <c r="AJ864" s="22" t="str">
        <f>RiskRegister[[#This Row],[Inherent Impact Level]]&amp;"-"&amp;RiskRegister[[#This Row],[Inherent Likelihood Level]]</f>
        <v>-- Select Impact ----- Select Likelihood --</v>
      </c>
      <c r="AK864" s="22" t="str">
        <f>RiskRegister[[#This Row],[Residual Impact Level]]&amp;"-"&amp;RiskRegister[[#This Row],[Residual Likelihood Level]]</f>
        <v>-- Select Impact ----- Select Likelihood --</v>
      </c>
      <c r="AL864" s="22" t="str">
        <f t="shared" si="26"/>
        <v>Error</v>
      </c>
      <c r="AM864" s="22" t="str">
        <f>IF(RiskRegister[[#This Row],[Risk Status]]="Closed",RiskRegister[[#This Row],[Residual Impact Level]],RiskRegister[[#This Row],[Inherent Impact Level]])</f>
        <v>-- Select Impact --</v>
      </c>
      <c r="AN864" s="22" t="str">
        <f>IF(RiskRegister[[#This Row],[Risk Status]]="Closed",RiskRegister[[#This Row],[Residual Likelihood Level]],RiskRegister[[#This Row],[Inherent Likelihood Level]])</f>
        <v>-- Select Likelihood --</v>
      </c>
      <c r="AO864" s="22" t="str">
        <f>IF(RiskRegister[[#This Row],[Risk Status]]="Closed",RiskRegister[[#This Row],[Residual-I-L-Combo]],RiskRegister[[#This Row],[Inherent-I-L-Combo]])</f>
        <v>-- Select Impact ----- Select Likelihood --</v>
      </c>
      <c r="AP864" s="22" t="str">
        <f t="shared" si="27"/>
        <v>-- Error --</v>
      </c>
    </row>
    <row r="865" spans="1:42" s="18" customFormat="1" ht="64" x14ac:dyDescent="0.2">
      <c r="A865" s="18">
        <v>862</v>
      </c>
      <c r="G865" s="18" t="s">
        <v>87</v>
      </c>
      <c r="I865" s="18" t="s">
        <v>85</v>
      </c>
      <c r="L865" s="18" t="s">
        <v>112</v>
      </c>
      <c r="M865" s="19" t="str">
        <f>VLOOKUP(RiskRegister[[#This Row],[Inherent Impact Level]],'Rating factors'!$F$4:$G$9,2,FALSE)</f>
        <v>--- Error ---</v>
      </c>
      <c r="N865" s="18" t="s">
        <v>89</v>
      </c>
      <c r="O865" s="19" t="str">
        <f>VLOOKUP(RiskRegister[[#This Row],[Inherent Likelihood Level]],'Rating factors'!$F$16:$G$21,2,FALSE)</f>
        <v>--- Error ---</v>
      </c>
      <c r="P865" s="19" t="str">
        <f>IFERROR(VLOOKUP(RiskRegister[[#This Row],[Inherent Risk Rating]],'Rating factors'!$F$30:$G$44,2,FALSE),"-- Error --")</f>
        <v>-- Error --</v>
      </c>
      <c r="Q865" s="19" t="str">
        <f>IFERROR(RiskRegister[[#This Row],[Inherent Impact Rating]]*RiskRegister[[#This Row],[Inherent Likelihood Rating]],"-- Error --")</f>
        <v>-- Error --</v>
      </c>
      <c r="R865" s="18" t="s">
        <v>111</v>
      </c>
      <c r="T865" s="18" t="s">
        <v>112</v>
      </c>
      <c r="U865" s="19" t="str">
        <f>VLOOKUP(RiskRegister[[#This Row],[Residual Impact Level]],'Rating factors'!$F$4:$G$9,2,FALSE)</f>
        <v>--- Error ---</v>
      </c>
      <c r="V865" s="18" t="s">
        <v>89</v>
      </c>
      <c r="W865" s="19" t="str">
        <f>VLOOKUP(RiskRegister[[#This Row],[Residual Likelihood Level]],'Rating factors'!$F$16:$G$21,2,FALSE)</f>
        <v>--- Error ---</v>
      </c>
      <c r="X865" s="19" t="str">
        <f>IFERROR(VLOOKUP(RiskRegister[[#This Row],[Residual Risk Rating]],'Rating factors'!$F$30:$G$44,2,FALSE),"-- Error --")</f>
        <v>-- Error --</v>
      </c>
      <c r="Y865" s="19" t="str">
        <f>IFERROR(RiskRegister[[#This Row],[Residual Impact Rating]]*RiskRegister[[#This Row],[Residual Likelihood Rating]],"-- Error --")</f>
        <v>-- Error --</v>
      </c>
      <c r="Z865" s="18" t="s">
        <v>113</v>
      </c>
      <c r="AB865" s="61"/>
      <c r="AD865" s="22" t="str">
        <f ca="1">IF(ISBLANK(RiskRegister[[#This Row],[Risk Due Date]]), "Missing Risk Due Date", IF(RiskRegister[[#This Row],[Risk Due Date]] &lt; TODAY(), "Overdue", "Not Overdue"))</f>
        <v>Missing Risk Due Date</v>
      </c>
      <c r="AF865" s="22" t="str">
        <f>IF(ISBLANK(RiskRegister[[#This Row],[Risk Due Date]]), "Missing Risk Due Date", TEXT(RiskRegister[[#This Row],[Risk Due Date]], "YYYY-MM"))</f>
        <v>Missing Risk Due Date</v>
      </c>
      <c r="AG865" s="22" t="str">
        <f>IF(RiskRegister[[#This Row],[Created Date]]="","Created Date missing",(TEXT(RiskRegister[[#This Row],[Created Date]],"mmm") &amp; "-" &amp; YEAR(RiskRegister[[#This Row],[Created Date]])))</f>
        <v>Created Date missing</v>
      </c>
      <c r="AH865" s="79">
        <f>IF(RiskRegister[[#This Row],[Risk Status]]="Closed",RiskRegister[[#This Row],[Risk Close Date]],RiskRegister[[#This Row],[Risk Due Date]])</f>
        <v>0</v>
      </c>
      <c r="AI865" s="79">
        <f>IF(RiskRegister[[#This Row],[Risk-Change-Date]]=0,DATE(2030,1,1),RiskRegister[[#This Row],[Risk-Change-Date]])</f>
        <v>47484</v>
      </c>
      <c r="AJ865" s="22" t="str">
        <f>RiskRegister[[#This Row],[Inherent Impact Level]]&amp;"-"&amp;RiskRegister[[#This Row],[Inherent Likelihood Level]]</f>
        <v>-- Select Impact ----- Select Likelihood --</v>
      </c>
      <c r="AK865" s="22" t="str">
        <f>RiskRegister[[#This Row],[Residual Impact Level]]&amp;"-"&amp;RiskRegister[[#This Row],[Residual Likelihood Level]]</f>
        <v>-- Select Impact ----- Select Likelihood --</v>
      </c>
      <c r="AL865" s="22" t="str">
        <f t="shared" si="26"/>
        <v>Error</v>
      </c>
      <c r="AM865" s="22" t="str">
        <f>IF(RiskRegister[[#This Row],[Risk Status]]="Closed",RiskRegister[[#This Row],[Residual Impact Level]],RiskRegister[[#This Row],[Inherent Impact Level]])</f>
        <v>-- Select Impact --</v>
      </c>
      <c r="AN865" s="22" t="str">
        <f>IF(RiskRegister[[#This Row],[Risk Status]]="Closed",RiskRegister[[#This Row],[Residual Likelihood Level]],RiskRegister[[#This Row],[Inherent Likelihood Level]])</f>
        <v>-- Select Likelihood --</v>
      </c>
      <c r="AO865" s="22" t="str">
        <f>IF(RiskRegister[[#This Row],[Risk Status]]="Closed",RiskRegister[[#This Row],[Residual-I-L-Combo]],RiskRegister[[#This Row],[Inherent-I-L-Combo]])</f>
        <v>-- Select Impact ----- Select Likelihood --</v>
      </c>
      <c r="AP865" s="22" t="str">
        <f t="shared" si="27"/>
        <v>-- Error --</v>
      </c>
    </row>
    <row r="866" spans="1:42" s="18" customFormat="1" ht="64" x14ac:dyDescent="0.2">
      <c r="A866" s="18">
        <v>863</v>
      </c>
      <c r="G866" s="18" t="s">
        <v>87</v>
      </c>
      <c r="I866" s="18" t="s">
        <v>85</v>
      </c>
      <c r="L866" s="18" t="s">
        <v>112</v>
      </c>
      <c r="M866" s="19" t="str">
        <f>VLOOKUP(RiskRegister[[#This Row],[Inherent Impact Level]],'Rating factors'!$F$4:$G$9,2,FALSE)</f>
        <v>--- Error ---</v>
      </c>
      <c r="N866" s="18" t="s">
        <v>89</v>
      </c>
      <c r="O866" s="19" t="str">
        <f>VLOOKUP(RiskRegister[[#This Row],[Inherent Likelihood Level]],'Rating factors'!$F$16:$G$21,2,FALSE)</f>
        <v>--- Error ---</v>
      </c>
      <c r="P866" s="19" t="str">
        <f>IFERROR(VLOOKUP(RiskRegister[[#This Row],[Inherent Risk Rating]],'Rating factors'!$F$30:$G$44,2,FALSE),"-- Error --")</f>
        <v>-- Error --</v>
      </c>
      <c r="Q866" s="19" t="str">
        <f>IFERROR(RiskRegister[[#This Row],[Inherent Impact Rating]]*RiskRegister[[#This Row],[Inherent Likelihood Rating]],"-- Error --")</f>
        <v>-- Error --</v>
      </c>
      <c r="R866" s="18" t="s">
        <v>111</v>
      </c>
      <c r="T866" s="18" t="s">
        <v>112</v>
      </c>
      <c r="U866" s="19" t="str">
        <f>VLOOKUP(RiskRegister[[#This Row],[Residual Impact Level]],'Rating factors'!$F$4:$G$9,2,FALSE)</f>
        <v>--- Error ---</v>
      </c>
      <c r="V866" s="18" t="s">
        <v>89</v>
      </c>
      <c r="W866" s="19" t="str">
        <f>VLOOKUP(RiskRegister[[#This Row],[Residual Likelihood Level]],'Rating factors'!$F$16:$G$21,2,FALSE)</f>
        <v>--- Error ---</v>
      </c>
      <c r="X866" s="19" t="str">
        <f>IFERROR(VLOOKUP(RiskRegister[[#This Row],[Residual Risk Rating]],'Rating factors'!$F$30:$G$44,2,FALSE),"-- Error --")</f>
        <v>-- Error --</v>
      </c>
      <c r="Y866" s="19" t="str">
        <f>IFERROR(RiskRegister[[#This Row],[Residual Impact Rating]]*RiskRegister[[#This Row],[Residual Likelihood Rating]],"-- Error --")</f>
        <v>-- Error --</v>
      </c>
      <c r="Z866" s="18" t="s">
        <v>113</v>
      </c>
      <c r="AB866" s="61"/>
      <c r="AD866" s="22" t="str">
        <f ca="1">IF(ISBLANK(RiskRegister[[#This Row],[Risk Due Date]]), "Missing Risk Due Date", IF(RiskRegister[[#This Row],[Risk Due Date]] &lt; TODAY(), "Overdue", "Not Overdue"))</f>
        <v>Missing Risk Due Date</v>
      </c>
      <c r="AF866" s="22" t="str">
        <f>IF(ISBLANK(RiskRegister[[#This Row],[Risk Due Date]]), "Missing Risk Due Date", TEXT(RiskRegister[[#This Row],[Risk Due Date]], "YYYY-MM"))</f>
        <v>Missing Risk Due Date</v>
      </c>
      <c r="AG866" s="22" t="str">
        <f>IF(RiskRegister[[#This Row],[Created Date]]="","Created Date missing",(TEXT(RiskRegister[[#This Row],[Created Date]],"mmm") &amp; "-" &amp; YEAR(RiskRegister[[#This Row],[Created Date]])))</f>
        <v>Created Date missing</v>
      </c>
      <c r="AH866" s="79">
        <f>IF(RiskRegister[[#This Row],[Risk Status]]="Closed",RiskRegister[[#This Row],[Risk Close Date]],RiskRegister[[#This Row],[Risk Due Date]])</f>
        <v>0</v>
      </c>
      <c r="AI866" s="79">
        <f>IF(RiskRegister[[#This Row],[Risk-Change-Date]]=0,DATE(2030,1,1),RiskRegister[[#This Row],[Risk-Change-Date]])</f>
        <v>47484</v>
      </c>
      <c r="AJ866" s="22" t="str">
        <f>RiskRegister[[#This Row],[Inherent Impact Level]]&amp;"-"&amp;RiskRegister[[#This Row],[Inherent Likelihood Level]]</f>
        <v>-- Select Impact ----- Select Likelihood --</v>
      </c>
      <c r="AK866" s="22" t="str">
        <f>RiskRegister[[#This Row],[Residual Impact Level]]&amp;"-"&amp;RiskRegister[[#This Row],[Residual Likelihood Level]]</f>
        <v>-- Select Impact ----- Select Likelihood --</v>
      </c>
      <c r="AL866" s="22" t="str">
        <f t="shared" si="26"/>
        <v>Error</v>
      </c>
      <c r="AM866" s="22" t="str">
        <f>IF(RiskRegister[[#This Row],[Risk Status]]="Closed",RiskRegister[[#This Row],[Residual Impact Level]],RiskRegister[[#This Row],[Inherent Impact Level]])</f>
        <v>-- Select Impact --</v>
      </c>
      <c r="AN866" s="22" t="str">
        <f>IF(RiskRegister[[#This Row],[Risk Status]]="Closed",RiskRegister[[#This Row],[Residual Likelihood Level]],RiskRegister[[#This Row],[Inherent Likelihood Level]])</f>
        <v>-- Select Likelihood --</v>
      </c>
      <c r="AO866" s="22" t="str">
        <f>IF(RiskRegister[[#This Row],[Risk Status]]="Closed",RiskRegister[[#This Row],[Residual-I-L-Combo]],RiskRegister[[#This Row],[Inherent-I-L-Combo]])</f>
        <v>-- Select Impact ----- Select Likelihood --</v>
      </c>
      <c r="AP866" s="22" t="str">
        <f t="shared" si="27"/>
        <v>-- Error --</v>
      </c>
    </row>
    <row r="867" spans="1:42" s="18" customFormat="1" ht="64" x14ac:dyDescent="0.2">
      <c r="A867" s="18">
        <v>864</v>
      </c>
      <c r="G867" s="18" t="s">
        <v>87</v>
      </c>
      <c r="I867" s="18" t="s">
        <v>85</v>
      </c>
      <c r="L867" s="18" t="s">
        <v>112</v>
      </c>
      <c r="M867" s="19" t="str">
        <f>VLOOKUP(RiskRegister[[#This Row],[Inherent Impact Level]],'Rating factors'!$F$4:$G$9,2,FALSE)</f>
        <v>--- Error ---</v>
      </c>
      <c r="N867" s="18" t="s">
        <v>89</v>
      </c>
      <c r="O867" s="19" t="str">
        <f>VLOOKUP(RiskRegister[[#This Row],[Inherent Likelihood Level]],'Rating factors'!$F$16:$G$21,2,FALSE)</f>
        <v>--- Error ---</v>
      </c>
      <c r="P867" s="19" t="str">
        <f>IFERROR(VLOOKUP(RiskRegister[[#This Row],[Inherent Risk Rating]],'Rating factors'!$F$30:$G$44,2,FALSE),"-- Error --")</f>
        <v>-- Error --</v>
      </c>
      <c r="Q867" s="19" t="str">
        <f>IFERROR(RiskRegister[[#This Row],[Inherent Impact Rating]]*RiskRegister[[#This Row],[Inherent Likelihood Rating]],"-- Error --")</f>
        <v>-- Error --</v>
      </c>
      <c r="R867" s="18" t="s">
        <v>111</v>
      </c>
      <c r="T867" s="18" t="s">
        <v>112</v>
      </c>
      <c r="U867" s="19" t="str">
        <f>VLOOKUP(RiskRegister[[#This Row],[Residual Impact Level]],'Rating factors'!$F$4:$G$9,2,FALSE)</f>
        <v>--- Error ---</v>
      </c>
      <c r="V867" s="18" t="s">
        <v>89</v>
      </c>
      <c r="W867" s="19" t="str">
        <f>VLOOKUP(RiskRegister[[#This Row],[Residual Likelihood Level]],'Rating factors'!$F$16:$G$21,2,FALSE)</f>
        <v>--- Error ---</v>
      </c>
      <c r="X867" s="19" t="str">
        <f>IFERROR(VLOOKUP(RiskRegister[[#This Row],[Residual Risk Rating]],'Rating factors'!$F$30:$G$44,2,FALSE),"-- Error --")</f>
        <v>-- Error --</v>
      </c>
      <c r="Y867" s="19" t="str">
        <f>IFERROR(RiskRegister[[#This Row],[Residual Impact Rating]]*RiskRegister[[#This Row],[Residual Likelihood Rating]],"-- Error --")</f>
        <v>-- Error --</v>
      </c>
      <c r="Z867" s="18" t="s">
        <v>113</v>
      </c>
      <c r="AB867" s="61"/>
      <c r="AD867" s="22" t="str">
        <f ca="1">IF(ISBLANK(RiskRegister[[#This Row],[Risk Due Date]]), "Missing Risk Due Date", IF(RiskRegister[[#This Row],[Risk Due Date]] &lt; TODAY(), "Overdue", "Not Overdue"))</f>
        <v>Missing Risk Due Date</v>
      </c>
      <c r="AF867" s="22" t="str">
        <f>IF(ISBLANK(RiskRegister[[#This Row],[Risk Due Date]]), "Missing Risk Due Date", TEXT(RiskRegister[[#This Row],[Risk Due Date]], "YYYY-MM"))</f>
        <v>Missing Risk Due Date</v>
      </c>
      <c r="AG867" s="22" t="str">
        <f>IF(RiskRegister[[#This Row],[Created Date]]="","Created Date missing",(TEXT(RiskRegister[[#This Row],[Created Date]],"mmm") &amp; "-" &amp; YEAR(RiskRegister[[#This Row],[Created Date]])))</f>
        <v>Created Date missing</v>
      </c>
      <c r="AH867" s="79">
        <f>IF(RiskRegister[[#This Row],[Risk Status]]="Closed",RiskRegister[[#This Row],[Risk Close Date]],RiskRegister[[#This Row],[Risk Due Date]])</f>
        <v>0</v>
      </c>
      <c r="AI867" s="79">
        <f>IF(RiskRegister[[#This Row],[Risk-Change-Date]]=0,DATE(2030,1,1),RiskRegister[[#This Row],[Risk-Change-Date]])</f>
        <v>47484</v>
      </c>
      <c r="AJ867" s="22" t="str">
        <f>RiskRegister[[#This Row],[Inherent Impact Level]]&amp;"-"&amp;RiskRegister[[#This Row],[Inherent Likelihood Level]]</f>
        <v>-- Select Impact ----- Select Likelihood --</v>
      </c>
      <c r="AK867" s="22" t="str">
        <f>RiskRegister[[#This Row],[Residual Impact Level]]&amp;"-"&amp;RiskRegister[[#This Row],[Residual Likelihood Level]]</f>
        <v>-- Select Impact ----- Select Likelihood --</v>
      </c>
      <c r="AL867" s="22" t="str">
        <f t="shared" si="26"/>
        <v>Error</v>
      </c>
      <c r="AM867" s="22" t="str">
        <f>IF(RiskRegister[[#This Row],[Risk Status]]="Closed",RiskRegister[[#This Row],[Residual Impact Level]],RiskRegister[[#This Row],[Inherent Impact Level]])</f>
        <v>-- Select Impact --</v>
      </c>
      <c r="AN867" s="22" t="str">
        <f>IF(RiskRegister[[#This Row],[Risk Status]]="Closed",RiskRegister[[#This Row],[Residual Likelihood Level]],RiskRegister[[#This Row],[Inherent Likelihood Level]])</f>
        <v>-- Select Likelihood --</v>
      </c>
      <c r="AO867" s="22" t="str">
        <f>IF(RiskRegister[[#This Row],[Risk Status]]="Closed",RiskRegister[[#This Row],[Residual-I-L-Combo]],RiskRegister[[#This Row],[Inherent-I-L-Combo]])</f>
        <v>-- Select Impact ----- Select Likelihood --</v>
      </c>
      <c r="AP867" s="22" t="str">
        <f t="shared" si="27"/>
        <v>-- Error --</v>
      </c>
    </row>
    <row r="868" spans="1:42" s="18" customFormat="1" ht="64" x14ac:dyDescent="0.2">
      <c r="A868" s="18">
        <v>865</v>
      </c>
      <c r="G868" s="18" t="s">
        <v>87</v>
      </c>
      <c r="I868" s="18" t="s">
        <v>85</v>
      </c>
      <c r="L868" s="18" t="s">
        <v>112</v>
      </c>
      <c r="M868" s="19" t="str">
        <f>VLOOKUP(RiskRegister[[#This Row],[Inherent Impact Level]],'Rating factors'!$F$4:$G$9,2,FALSE)</f>
        <v>--- Error ---</v>
      </c>
      <c r="N868" s="18" t="s">
        <v>89</v>
      </c>
      <c r="O868" s="19" t="str">
        <f>VLOOKUP(RiskRegister[[#This Row],[Inherent Likelihood Level]],'Rating factors'!$F$16:$G$21,2,FALSE)</f>
        <v>--- Error ---</v>
      </c>
      <c r="P868" s="19" t="str">
        <f>IFERROR(VLOOKUP(RiskRegister[[#This Row],[Inherent Risk Rating]],'Rating factors'!$F$30:$G$44,2,FALSE),"-- Error --")</f>
        <v>-- Error --</v>
      </c>
      <c r="Q868" s="19" t="str">
        <f>IFERROR(RiskRegister[[#This Row],[Inherent Impact Rating]]*RiskRegister[[#This Row],[Inherent Likelihood Rating]],"-- Error --")</f>
        <v>-- Error --</v>
      </c>
      <c r="R868" s="18" t="s">
        <v>111</v>
      </c>
      <c r="T868" s="18" t="s">
        <v>112</v>
      </c>
      <c r="U868" s="19" t="str">
        <f>VLOOKUP(RiskRegister[[#This Row],[Residual Impact Level]],'Rating factors'!$F$4:$G$9,2,FALSE)</f>
        <v>--- Error ---</v>
      </c>
      <c r="V868" s="18" t="s">
        <v>89</v>
      </c>
      <c r="W868" s="19" t="str">
        <f>VLOOKUP(RiskRegister[[#This Row],[Residual Likelihood Level]],'Rating factors'!$F$16:$G$21,2,FALSE)</f>
        <v>--- Error ---</v>
      </c>
      <c r="X868" s="19" t="str">
        <f>IFERROR(VLOOKUP(RiskRegister[[#This Row],[Residual Risk Rating]],'Rating factors'!$F$30:$G$44,2,FALSE),"-- Error --")</f>
        <v>-- Error --</v>
      </c>
      <c r="Y868" s="19" t="str">
        <f>IFERROR(RiskRegister[[#This Row],[Residual Impact Rating]]*RiskRegister[[#This Row],[Residual Likelihood Rating]],"-- Error --")</f>
        <v>-- Error --</v>
      </c>
      <c r="Z868" s="18" t="s">
        <v>113</v>
      </c>
      <c r="AB868" s="61"/>
      <c r="AD868" s="22" t="str">
        <f ca="1">IF(ISBLANK(RiskRegister[[#This Row],[Risk Due Date]]), "Missing Risk Due Date", IF(RiskRegister[[#This Row],[Risk Due Date]] &lt; TODAY(), "Overdue", "Not Overdue"))</f>
        <v>Missing Risk Due Date</v>
      </c>
      <c r="AF868" s="22" t="str">
        <f>IF(ISBLANK(RiskRegister[[#This Row],[Risk Due Date]]), "Missing Risk Due Date", TEXT(RiskRegister[[#This Row],[Risk Due Date]], "YYYY-MM"))</f>
        <v>Missing Risk Due Date</v>
      </c>
      <c r="AG868" s="22" t="str">
        <f>IF(RiskRegister[[#This Row],[Created Date]]="","Created Date missing",(TEXT(RiskRegister[[#This Row],[Created Date]],"mmm") &amp; "-" &amp; YEAR(RiskRegister[[#This Row],[Created Date]])))</f>
        <v>Created Date missing</v>
      </c>
      <c r="AH868" s="79">
        <f>IF(RiskRegister[[#This Row],[Risk Status]]="Closed",RiskRegister[[#This Row],[Risk Close Date]],RiskRegister[[#This Row],[Risk Due Date]])</f>
        <v>0</v>
      </c>
      <c r="AI868" s="79">
        <f>IF(RiskRegister[[#This Row],[Risk-Change-Date]]=0,DATE(2030,1,1),RiskRegister[[#This Row],[Risk-Change-Date]])</f>
        <v>47484</v>
      </c>
      <c r="AJ868" s="22" t="str">
        <f>RiskRegister[[#This Row],[Inherent Impact Level]]&amp;"-"&amp;RiskRegister[[#This Row],[Inherent Likelihood Level]]</f>
        <v>-- Select Impact ----- Select Likelihood --</v>
      </c>
      <c r="AK868" s="22" t="str">
        <f>RiskRegister[[#This Row],[Residual Impact Level]]&amp;"-"&amp;RiskRegister[[#This Row],[Residual Likelihood Level]]</f>
        <v>-- Select Impact ----- Select Likelihood --</v>
      </c>
      <c r="AL868" s="22" t="str">
        <f t="shared" si="26"/>
        <v>Error</v>
      </c>
      <c r="AM868" s="22" t="str">
        <f>IF(RiskRegister[[#This Row],[Risk Status]]="Closed",RiskRegister[[#This Row],[Residual Impact Level]],RiskRegister[[#This Row],[Inherent Impact Level]])</f>
        <v>-- Select Impact --</v>
      </c>
      <c r="AN868" s="22" t="str">
        <f>IF(RiskRegister[[#This Row],[Risk Status]]="Closed",RiskRegister[[#This Row],[Residual Likelihood Level]],RiskRegister[[#This Row],[Inherent Likelihood Level]])</f>
        <v>-- Select Likelihood --</v>
      </c>
      <c r="AO868" s="22" t="str">
        <f>IF(RiskRegister[[#This Row],[Risk Status]]="Closed",RiskRegister[[#This Row],[Residual-I-L-Combo]],RiskRegister[[#This Row],[Inherent-I-L-Combo]])</f>
        <v>-- Select Impact ----- Select Likelihood --</v>
      </c>
      <c r="AP868" s="22" t="str">
        <f t="shared" si="27"/>
        <v>-- Error --</v>
      </c>
    </row>
    <row r="869" spans="1:42" s="18" customFormat="1" ht="64" x14ac:dyDescent="0.2">
      <c r="A869" s="18">
        <v>866</v>
      </c>
      <c r="G869" s="18" t="s">
        <v>87</v>
      </c>
      <c r="I869" s="18" t="s">
        <v>85</v>
      </c>
      <c r="L869" s="18" t="s">
        <v>112</v>
      </c>
      <c r="M869" s="19" t="str">
        <f>VLOOKUP(RiskRegister[[#This Row],[Inherent Impact Level]],'Rating factors'!$F$4:$G$9,2,FALSE)</f>
        <v>--- Error ---</v>
      </c>
      <c r="N869" s="18" t="s">
        <v>89</v>
      </c>
      <c r="O869" s="19" t="str">
        <f>VLOOKUP(RiskRegister[[#This Row],[Inherent Likelihood Level]],'Rating factors'!$F$16:$G$21,2,FALSE)</f>
        <v>--- Error ---</v>
      </c>
      <c r="P869" s="19" t="str">
        <f>IFERROR(VLOOKUP(RiskRegister[[#This Row],[Inherent Risk Rating]],'Rating factors'!$F$30:$G$44,2,FALSE),"-- Error --")</f>
        <v>-- Error --</v>
      </c>
      <c r="Q869" s="19" t="str">
        <f>IFERROR(RiskRegister[[#This Row],[Inherent Impact Rating]]*RiskRegister[[#This Row],[Inherent Likelihood Rating]],"-- Error --")</f>
        <v>-- Error --</v>
      </c>
      <c r="R869" s="18" t="s">
        <v>111</v>
      </c>
      <c r="T869" s="18" t="s">
        <v>112</v>
      </c>
      <c r="U869" s="19" t="str">
        <f>VLOOKUP(RiskRegister[[#This Row],[Residual Impact Level]],'Rating factors'!$F$4:$G$9,2,FALSE)</f>
        <v>--- Error ---</v>
      </c>
      <c r="V869" s="18" t="s">
        <v>89</v>
      </c>
      <c r="W869" s="19" t="str">
        <f>VLOOKUP(RiskRegister[[#This Row],[Residual Likelihood Level]],'Rating factors'!$F$16:$G$21,2,FALSE)</f>
        <v>--- Error ---</v>
      </c>
      <c r="X869" s="19" t="str">
        <f>IFERROR(VLOOKUP(RiskRegister[[#This Row],[Residual Risk Rating]],'Rating factors'!$F$30:$G$44,2,FALSE),"-- Error --")</f>
        <v>-- Error --</v>
      </c>
      <c r="Y869" s="19" t="str">
        <f>IFERROR(RiskRegister[[#This Row],[Residual Impact Rating]]*RiskRegister[[#This Row],[Residual Likelihood Rating]],"-- Error --")</f>
        <v>-- Error --</v>
      </c>
      <c r="Z869" s="18" t="s">
        <v>113</v>
      </c>
      <c r="AB869" s="61"/>
      <c r="AD869" s="22" t="str">
        <f ca="1">IF(ISBLANK(RiskRegister[[#This Row],[Risk Due Date]]), "Missing Risk Due Date", IF(RiskRegister[[#This Row],[Risk Due Date]] &lt; TODAY(), "Overdue", "Not Overdue"))</f>
        <v>Missing Risk Due Date</v>
      </c>
      <c r="AF869" s="22" t="str">
        <f>IF(ISBLANK(RiskRegister[[#This Row],[Risk Due Date]]), "Missing Risk Due Date", TEXT(RiskRegister[[#This Row],[Risk Due Date]], "YYYY-MM"))</f>
        <v>Missing Risk Due Date</v>
      </c>
      <c r="AG869" s="22" t="str">
        <f>IF(RiskRegister[[#This Row],[Created Date]]="","Created Date missing",(TEXT(RiskRegister[[#This Row],[Created Date]],"mmm") &amp; "-" &amp; YEAR(RiskRegister[[#This Row],[Created Date]])))</f>
        <v>Created Date missing</v>
      </c>
      <c r="AH869" s="79">
        <f>IF(RiskRegister[[#This Row],[Risk Status]]="Closed",RiskRegister[[#This Row],[Risk Close Date]],RiskRegister[[#This Row],[Risk Due Date]])</f>
        <v>0</v>
      </c>
      <c r="AI869" s="79">
        <f>IF(RiskRegister[[#This Row],[Risk-Change-Date]]=0,DATE(2030,1,1),RiskRegister[[#This Row],[Risk-Change-Date]])</f>
        <v>47484</v>
      </c>
      <c r="AJ869" s="22" t="str">
        <f>RiskRegister[[#This Row],[Inherent Impact Level]]&amp;"-"&amp;RiskRegister[[#This Row],[Inherent Likelihood Level]]</f>
        <v>-- Select Impact ----- Select Likelihood --</v>
      </c>
      <c r="AK869" s="22" t="str">
        <f>RiskRegister[[#This Row],[Residual Impact Level]]&amp;"-"&amp;RiskRegister[[#This Row],[Residual Likelihood Level]]</f>
        <v>-- Select Impact ----- Select Likelihood --</v>
      </c>
      <c r="AL869" s="22" t="str">
        <f t="shared" si="26"/>
        <v>Error</v>
      </c>
      <c r="AM869" s="22" t="str">
        <f>IF(RiskRegister[[#This Row],[Risk Status]]="Closed",RiskRegister[[#This Row],[Residual Impact Level]],RiskRegister[[#This Row],[Inherent Impact Level]])</f>
        <v>-- Select Impact --</v>
      </c>
      <c r="AN869" s="22" t="str">
        <f>IF(RiskRegister[[#This Row],[Risk Status]]="Closed",RiskRegister[[#This Row],[Residual Likelihood Level]],RiskRegister[[#This Row],[Inherent Likelihood Level]])</f>
        <v>-- Select Likelihood --</v>
      </c>
      <c r="AO869" s="22" t="str">
        <f>IF(RiskRegister[[#This Row],[Risk Status]]="Closed",RiskRegister[[#This Row],[Residual-I-L-Combo]],RiskRegister[[#This Row],[Inherent-I-L-Combo]])</f>
        <v>-- Select Impact ----- Select Likelihood --</v>
      </c>
      <c r="AP869" s="22" t="str">
        <f t="shared" si="27"/>
        <v>-- Error --</v>
      </c>
    </row>
    <row r="870" spans="1:42" s="18" customFormat="1" ht="64" x14ac:dyDescent="0.2">
      <c r="A870" s="18">
        <v>867</v>
      </c>
      <c r="G870" s="18" t="s">
        <v>87</v>
      </c>
      <c r="I870" s="18" t="s">
        <v>85</v>
      </c>
      <c r="L870" s="18" t="s">
        <v>112</v>
      </c>
      <c r="M870" s="19" t="str">
        <f>VLOOKUP(RiskRegister[[#This Row],[Inherent Impact Level]],'Rating factors'!$F$4:$G$9,2,FALSE)</f>
        <v>--- Error ---</v>
      </c>
      <c r="N870" s="18" t="s">
        <v>89</v>
      </c>
      <c r="O870" s="19" t="str">
        <f>VLOOKUP(RiskRegister[[#This Row],[Inherent Likelihood Level]],'Rating factors'!$F$16:$G$21,2,FALSE)</f>
        <v>--- Error ---</v>
      </c>
      <c r="P870" s="19" t="str">
        <f>IFERROR(VLOOKUP(RiskRegister[[#This Row],[Inherent Risk Rating]],'Rating factors'!$F$30:$G$44,2,FALSE),"-- Error --")</f>
        <v>-- Error --</v>
      </c>
      <c r="Q870" s="19" t="str">
        <f>IFERROR(RiskRegister[[#This Row],[Inherent Impact Rating]]*RiskRegister[[#This Row],[Inherent Likelihood Rating]],"-- Error --")</f>
        <v>-- Error --</v>
      </c>
      <c r="R870" s="18" t="s">
        <v>111</v>
      </c>
      <c r="T870" s="18" t="s">
        <v>112</v>
      </c>
      <c r="U870" s="19" t="str">
        <f>VLOOKUP(RiskRegister[[#This Row],[Residual Impact Level]],'Rating factors'!$F$4:$G$9,2,FALSE)</f>
        <v>--- Error ---</v>
      </c>
      <c r="V870" s="18" t="s">
        <v>89</v>
      </c>
      <c r="W870" s="19" t="str">
        <f>VLOOKUP(RiskRegister[[#This Row],[Residual Likelihood Level]],'Rating factors'!$F$16:$G$21,2,FALSE)</f>
        <v>--- Error ---</v>
      </c>
      <c r="X870" s="19" t="str">
        <f>IFERROR(VLOOKUP(RiskRegister[[#This Row],[Residual Risk Rating]],'Rating factors'!$F$30:$G$44,2,FALSE),"-- Error --")</f>
        <v>-- Error --</v>
      </c>
      <c r="Y870" s="19" t="str">
        <f>IFERROR(RiskRegister[[#This Row],[Residual Impact Rating]]*RiskRegister[[#This Row],[Residual Likelihood Rating]],"-- Error --")</f>
        <v>-- Error --</v>
      </c>
      <c r="Z870" s="18" t="s">
        <v>113</v>
      </c>
      <c r="AB870" s="61"/>
      <c r="AD870" s="22" t="str">
        <f ca="1">IF(ISBLANK(RiskRegister[[#This Row],[Risk Due Date]]), "Missing Risk Due Date", IF(RiskRegister[[#This Row],[Risk Due Date]] &lt; TODAY(), "Overdue", "Not Overdue"))</f>
        <v>Missing Risk Due Date</v>
      </c>
      <c r="AF870" s="22" t="str">
        <f>IF(ISBLANK(RiskRegister[[#This Row],[Risk Due Date]]), "Missing Risk Due Date", TEXT(RiskRegister[[#This Row],[Risk Due Date]], "YYYY-MM"))</f>
        <v>Missing Risk Due Date</v>
      </c>
      <c r="AG870" s="22" t="str">
        <f>IF(RiskRegister[[#This Row],[Created Date]]="","Created Date missing",(TEXT(RiskRegister[[#This Row],[Created Date]],"mmm") &amp; "-" &amp; YEAR(RiskRegister[[#This Row],[Created Date]])))</f>
        <v>Created Date missing</v>
      </c>
      <c r="AH870" s="79">
        <f>IF(RiskRegister[[#This Row],[Risk Status]]="Closed",RiskRegister[[#This Row],[Risk Close Date]],RiskRegister[[#This Row],[Risk Due Date]])</f>
        <v>0</v>
      </c>
      <c r="AI870" s="79">
        <f>IF(RiskRegister[[#This Row],[Risk-Change-Date]]=0,DATE(2030,1,1),RiskRegister[[#This Row],[Risk-Change-Date]])</f>
        <v>47484</v>
      </c>
      <c r="AJ870" s="22" t="str">
        <f>RiskRegister[[#This Row],[Inherent Impact Level]]&amp;"-"&amp;RiskRegister[[#This Row],[Inherent Likelihood Level]]</f>
        <v>-- Select Impact ----- Select Likelihood --</v>
      </c>
      <c r="AK870" s="22" t="str">
        <f>RiskRegister[[#This Row],[Residual Impact Level]]&amp;"-"&amp;RiskRegister[[#This Row],[Residual Likelihood Level]]</f>
        <v>-- Select Impact ----- Select Likelihood --</v>
      </c>
      <c r="AL870" s="22" t="str">
        <f t="shared" si="26"/>
        <v>Error</v>
      </c>
      <c r="AM870" s="22" t="str">
        <f>IF(RiskRegister[[#This Row],[Risk Status]]="Closed",RiskRegister[[#This Row],[Residual Impact Level]],RiskRegister[[#This Row],[Inherent Impact Level]])</f>
        <v>-- Select Impact --</v>
      </c>
      <c r="AN870" s="22" t="str">
        <f>IF(RiskRegister[[#This Row],[Risk Status]]="Closed",RiskRegister[[#This Row],[Residual Likelihood Level]],RiskRegister[[#This Row],[Inherent Likelihood Level]])</f>
        <v>-- Select Likelihood --</v>
      </c>
      <c r="AO870" s="22" t="str">
        <f>IF(RiskRegister[[#This Row],[Risk Status]]="Closed",RiskRegister[[#This Row],[Residual-I-L-Combo]],RiskRegister[[#This Row],[Inherent-I-L-Combo]])</f>
        <v>-- Select Impact ----- Select Likelihood --</v>
      </c>
      <c r="AP870" s="22" t="str">
        <f t="shared" si="27"/>
        <v>-- Error --</v>
      </c>
    </row>
    <row r="871" spans="1:42" s="18" customFormat="1" ht="64" x14ac:dyDescent="0.2">
      <c r="A871" s="18">
        <v>868</v>
      </c>
      <c r="G871" s="18" t="s">
        <v>87</v>
      </c>
      <c r="I871" s="18" t="s">
        <v>85</v>
      </c>
      <c r="L871" s="18" t="s">
        <v>112</v>
      </c>
      <c r="M871" s="19" t="str">
        <f>VLOOKUP(RiskRegister[[#This Row],[Inherent Impact Level]],'Rating factors'!$F$4:$G$9,2,FALSE)</f>
        <v>--- Error ---</v>
      </c>
      <c r="N871" s="18" t="s">
        <v>89</v>
      </c>
      <c r="O871" s="19" t="str">
        <f>VLOOKUP(RiskRegister[[#This Row],[Inherent Likelihood Level]],'Rating factors'!$F$16:$G$21,2,FALSE)</f>
        <v>--- Error ---</v>
      </c>
      <c r="P871" s="19" t="str">
        <f>IFERROR(VLOOKUP(RiskRegister[[#This Row],[Inherent Risk Rating]],'Rating factors'!$F$30:$G$44,2,FALSE),"-- Error --")</f>
        <v>-- Error --</v>
      </c>
      <c r="Q871" s="19" t="str">
        <f>IFERROR(RiskRegister[[#This Row],[Inherent Impact Rating]]*RiskRegister[[#This Row],[Inherent Likelihood Rating]],"-- Error --")</f>
        <v>-- Error --</v>
      </c>
      <c r="R871" s="18" t="s">
        <v>111</v>
      </c>
      <c r="T871" s="18" t="s">
        <v>112</v>
      </c>
      <c r="U871" s="19" t="str">
        <f>VLOOKUP(RiskRegister[[#This Row],[Residual Impact Level]],'Rating factors'!$F$4:$G$9,2,FALSE)</f>
        <v>--- Error ---</v>
      </c>
      <c r="V871" s="18" t="s">
        <v>89</v>
      </c>
      <c r="W871" s="19" t="str">
        <f>VLOOKUP(RiskRegister[[#This Row],[Residual Likelihood Level]],'Rating factors'!$F$16:$G$21,2,FALSE)</f>
        <v>--- Error ---</v>
      </c>
      <c r="X871" s="19" t="str">
        <f>IFERROR(VLOOKUP(RiskRegister[[#This Row],[Residual Risk Rating]],'Rating factors'!$F$30:$G$44,2,FALSE),"-- Error --")</f>
        <v>-- Error --</v>
      </c>
      <c r="Y871" s="19" t="str">
        <f>IFERROR(RiskRegister[[#This Row],[Residual Impact Rating]]*RiskRegister[[#This Row],[Residual Likelihood Rating]],"-- Error --")</f>
        <v>-- Error --</v>
      </c>
      <c r="Z871" s="18" t="s">
        <v>113</v>
      </c>
      <c r="AB871" s="61"/>
      <c r="AD871" s="22" t="str">
        <f ca="1">IF(ISBLANK(RiskRegister[[#This Row],[Risk Due Date]]), "Missing Risk Due Date", IF(RiskRegister[[#This Row],[Risk Due Date]] &lt; TODAY(), "Overdue", "Not Overdue"))</f>
        <v>Missing Risk Due Date</v>
      </c>
      <c r="AF871" s="22" t="str">
        <f>IF(ISBLANK(RiskRegister[[#This Row],[Risk Due Date]]), "Missing Risk Due Date", TEXT(RiskRegister[[#This Row],[Risk Due Date]], "YYYY-MM"))</f>
        <v>Missing Risk Due Date</v>
      </c>
      <c r="AG871" s="22" t="str">
        <f>IF(RiskRegister[[#This Row],[Created Date]]="","Created Date missing",(TEXT(RiskRegister[[#This Row],[Created Date]],"mmm") &amp; "-" &amp; YEAR(RiskRegister[[#This Row],[Created Date]])))</f>
        <v>Created Date missing</v>
      </c>
      <c r="AH871" s="79">
        <f>IF(RiskRegister[[#This Row],[Risk Status]]="Closed",RiskRegister[[#This Row],[Risk Close Date]],RiskRegister[[#This Row],[Risk Due Date]])</f>
        <v>0</v>
      </c>
      <c r="AI871" s="79">
        <f>IF(RiskRegister[[#This Row],[Risk-Change-Date]]=0,DATE(2030,1,1),RiskRegister[[#This Row],[Risk-Change-Date]])</f>
        <v>47484</v>
      </c>
      <c r="AJ871" s="22" t="str">
        <f>RiskRegister[[#This Row],[Inherent Impact Level]]&amp;"-"&amp;RiskRegister[[#This Row],[Inherent Likelihood Level]]</f>
        <v>-- Select Impact ----- Select Likelihood --</v>
      </c>
      <c r="AK871" s="22" t="str">
        <f>RiskRegister[[#This Row],[Residual Impact Level]]&amp;"-"&amp;RiskRegister[[#This Row],[Residual Likelihood Level]]</f>
        <v>-- Select Impact ----- Select Likelihood --</v>
      </c>
      <c r="AL871" s="22" t="str">
        <f t="shared" si="26"/>
        <v>Error</v>
      </c>
      <c r="AM871" s="22" t="str">
        <f>IF(RiskRegister[[#This Row],[Risk Status]]="Closed",RiskRegister[[#This Row],[Residual Impact Level]],RiskRegister[[#This Row],[Inherent Impact Level]])</f>
        <v>-- Select Impact --</v>
      </c>
      <c r="AN871" s="22" t="str">
        <f>IF(RiskRegister[[#This Row],[Risk Status]]="Closed",RiskRegister[[#This Row],[Residual Likelihood Level]],RiskRegister[[#This Row],[Inherent Likelihood Level]])</f>
        <v>-- Select Likelihood --</v>
      </c>
      <c r="AO871" s="22" t="str">
        <f>IF(RiskRegister[[#This Row],[Risk Status]]="Closed",RiskRegister[[#This Row],[Residual-I-L-Combo]],RiskRegister[[#This Row],[Inherent-I-L-Combo]])</f>
        <v>-- Select Impact ----- Select Likelihood --</v>
      </c>
      <c r="AP871" s="22" t="str">
        <f t="shared" si="27"/>
        <v>-- Error --</v>
      </c>
    </row>
    <row r="872" spans="1:42" s="18" customFormat="1" ht="64" x14ac:dyDescent="0.2">
      <c r="A872" s="18">
        <v>869</v>
      </c>
      <c r="G872" s="18" t="s">
        <v>87</v>
      </c>
      <c r="I872" s="18" t="s">
        <v>85</v>
      </c>
      <c r="L872" s="18" t="s">
        <v>112</v>
      </c>
      <c r="M872" s="19" t="str">
        <f>VLOOKUP(RiskRegister[[#This Row],[Inherent Impact Level]],'Rating factors'!$F$4:$G$9,2,FALSE)</f>
        <v>--- Error ---</v>
      </c>
      <c r="N872" s="18" t="s">
        <v>89</v>
      </c>
      <c r="O872" s="19" t="str">
        <f>VLOOKUP(RiskRegister[[#This Row],[Inherent Likelihood Level]],'Rating factors'!$F$16:$G$21,2,FALSE)</f>
        <v>--- Error ---</v>
      </c>
      <c r="P872" s="19" t="str">
        <f>IFERROR(VLOOKUP(RiskRegister[[#This Row],[Inherent Risk Rating]],'Rating factors'!$F$30:$G$44,2,FALSE),"-- Error --")</f>
        <v>-- Error --</v>
      </c>
      <c r="Q872" s="19" t="str">
        <f>IFERROR(RiskRegister[[#This Row],[Inherent Impact Rating]]*RiskRegister[[#This Row],[Inherent Likelihood Rating]],"-- Error --")</f>
        <v>-- Error --</v>
      </c>
      <c r="R872" s="18" t="s">
        <v>111</v>
      </c>
      <c r="T872" s="18" t="s">
        <v>112</v>
      </c>
      <c r="U872" s="19" t="str">
        <f>VLOOKUP(RiskRegister[[#This Row],[Residual Impact Level]],'Rating factors'!$F$4:$G$9,2,FALSE)</f>
        <v>--- Error ---</v>
      </c>
      <c r="V872" s="18" t="s">
        <v>89</v>
      </c>
      <c r="W872" s="19" t="str">
        <f>VLOOKUP(RiskRegister[[#This Row],[Residual Likelihood Level]],'Rating factors'!$F$16:$G$21,2,FALSE)</f>
        <v>--- Error ---</v>
      </c>
      <c r="X872" s="19" t="str">
        <f>IFERROR(VLOOKUP(RiskRegister[[#This Row],[Residual Risk Rating]],'Rating factors'!$F$30:$G$44,2,FALSE),"-- Error --")</f>
        <v>-- Error --</v>
      </c>
      <c r="Y872" s="19" t="str">
        <f>IFERROR(RiskRegister[[#This Row],[Residual Impact Rating]]*RiskRegister[[#This Row],[Residual Likelihood Rating]],"-- Error --")</f>
        <v>-- Error --</v>
      </c>
      <c r="Z872" s="18" t="s">
        <v>113</v>
      </c>
      <c r="AB872" s="61"/>
      <c r="AD872" s="22" t="str">
        <f ca="1">IF(ISBLANK(RiskRegister[[#This Row],[Risk Due Date]]), "Missing Risk Due Date", IF(RiskRegister[[#This Row],[Risk Due Date]] &lt; TODAY(), "Overdue", "Not Overdue"))</f>
        <v>Missing Risk Due Date</v>
      </c>
      <c r="AF872" s="22" t="str">
        <f>IF(ISBLANK(RiskRegister[[#This Row],[Risk Due Date]]), "Missing Risk Due Date", TEXT(RiskRegister[[#This Row],[Risk Due Date]], "YYYY-MM"))</f>
        <v>Missing Risk Due Date</v>
      </c>
      <c r="AG872" s="22" t="str">
        <f>IF(RiskRegister[[#This Row],[Created Date]]="","Created Date missing",(TEXT(RiskRegister[[#This Row],[Created Date]],"mmm") &amp; "-" &amp; YEAR(RiskRegister[[#This Row],[Created Date]])))</f>
        <v>Created Date missing</v>
      </c>
      <c r="AH872" s="79">
        <f>IF(RiskRegister[[#This Row],[Risk Status]]="Closed",RiskRegister[[#This Row],[Risk Close Date]],RiskRegister[[#This Row],[Risk Due Date]])</f>
        <v>0</v>
      </c>
      <c r="AI872" s="79">
        <f>IF(RiskRegister[[#This Row],[Risk-Change-Date]]=0,DATE(2030,1,1),RiskRegister[[#This Row],[Risk-Change-Date]])</f>
        <v>47484</v>
      </c>
      <c r="AJ872" s="22" t="str">
        <f>RiskRegister[[#This Row],[Inherent Impact Level]]&amp;"-"&amp;RiskRegister[[#This Row],[Inherent Likelihood Level]]</f>
        <v>-- Select Impact ----- Select Likelihood --</v>
      </c>
      <c r="AK872" s="22" t="str">
        <f>RiskRegister[[#This Row],[Residual Impact Level]]&amp;"-"&amp;RiskRegister[[#This Row],[Residual Likelihood Level]]</f>
        <v>-- Select Impact ----- Select Likelihood --</v>
      </c>
      <c r="AL872" s="22" t="str">
        <f t="shared" si="26"/>
        <v>Error</v>
      </c>
      <c r="AM872" s="22" t="str">
        <f>IF(RiskRegister[[#This Row],[Risk Status]]="Closed",RiskRegister[[#This Row],[Residual Impact Level]],RiskRegister[[#This Row],[Inherent Impact Level]])</f>
        <v>-- Select Impact --</v>
      </c>
      <c r="AN872" s="22" t="str">
        <f>IF(RiskRegister[[#This Row],[Risk Status]]="Closed",RiskRegister[[#This Row],[Residual Likelihood Level]],RiskRegister[[#This Row],[Inherent Likelihood Level]])</f>
        <v>-- Select Likelihood --</v>
      </c>
      <c r="AO872" s="22" t="str">
        <f>IF(RiskRegister[[#This Row],[Risk Status]]="Closed",RiskRegister[[#This Row],[Residual-I-L-Combo]],RiskRegister[[#This Row],[Inherent-I-L-Combo]])</f>
        <v>-- Select Impact ----- Select Likelihood --</v>
      </c>
      <c r="AP872" s="22" t="str">
        <f t="shared" si="27"/>
        <v>-- Error --</v>
      </c>
    </row>
    <row r="873" spans="1:42" s="18" customFormat="1" ht="64" x14ac:dyDescent="0.2">
      <c r="A873" s="18">
        <v>870</v>
      </c>
      <c r="G873" s="18" t="s">
        <v>87</v>
      </c>
      <c r="I873" s="18" t="s">
        <v>85</v>
      </c>
      <c r="L873" s="18" t="s">
        <v>112</v>
      </c>
      <c r="M873" s="19" t="str">
        <f>VLOOKUP(RiskRegister[[#This Row],[Inherent Impact Level]],'Rating factors'!$F$4:$G$9,2,FALSE)</f>
        <v>--- Error ---</v>
      </c>
      <c r="N873" s="18" t="s">
        <v>89</v>
      </c>
      <c r="O873" s="19" t="str">
        <f>VLOOKUP(RiskRegister[[#This Row],[Inherent Likelihood Level]],'Rating factors'!$F$16:$G$21,2,FALSE)</f>
        <v>--- Error ---</v>
      </c>
      <c r="P873" s="19" t="str">
        <f>IFERROR(VLOOKUP(RiskRegister[[#This Row],[Inherent Risk Rating]],'Rating factors'!$F$30:$G$44,2,FALSE),"-- Error --")</f>
        <v>-- Error --</v>
      </c>
      <c r="Q873" s="19" t="str">
        <f>IFERROR(RiskRegister[[#This Row],[Inherent Impact Rating]]*RiskRegister[[#This Row],[Inherent Likelihood Rating]],"-- Error --")</f>
        <v>-- Error --</v>
      </c>
      <c r="R873" s="18" t="s">
        <v>111</v>
      </c>
      <c r="T873" s="18" t="s">
        <v>112</v>
      </c>
      <c r="U873" s="19" t="str">
        <f>VLOOKUP(RiskRegister[[#This Row],[Residual Impact Level]],'Rating factors'!$F$4:$G$9,2,FALSE)</f>
        <v>--- Error ---</v>
      </c>
      <c r="V873" s="18" t="s">
        <v>89</v>
      </c>
      <c r="W873" s="19" t="str">
        <f>VLOOKUP(RiskRegister[[#This Row],[Residual Likelihood Level]],'Rating factors'!$F$16:$G$21,2,FALSE)</f>
        <v>--- Error ---</v>
      </c>
      <c r="X873" s="19" t="str">
        <f>IFERROR(VLOOKUP(RiskRegister[[#This Row],[Residual Risk Rating]],'Rating factors'!$F$30:$G$44,2,FALSE),"-- Error --")</f>
        <v>-- Error --</v>
      </c>
      <c r="Y873" s="19" t="str">
        <f>IFERROR(RiskRegister[[#This Row],[Residual Impact Rating]]*RiskRegister[[#This Row],[Residual Likelihood Rating]],"-- Error --")</f>
        <v>-- Error --</v>
      </c>
      <c r="Z873" s="18" t="s">
        <v>113</v>
      </c>
      <c r="AB873" s="61"/>
      <c r="AD873" s="22" t="str">
        <f ca="1">IF(ISBLANK(RiskRegister[[#This Row],[Risk Due Date]]), "Missing Risk Due Date", IF(RiskRegister[[#This Row],[Risk Due Date]] &lt; TODAY(), "Overdue", "Not Overdue"))</f>
        <v>Missing Risk Due Date</v>
      </c>
      <c r="AF873" s="22" t="str">
        <f>IF(ISBLANK(RiskRegister[[#This Row],[Risk Due Date]]), "Missing Risk Due Date", TEXT(RiskRegister[[#This Row],[Risk Due Date]], "YYYY-MM"))</f>
        <v>Missing Risk Due Date</v>
      </c>
      <c r="AG873" s="22" t="str">
        <f>IF(RiskRegister[[#This Row],[Created Date]]="","Created Date missing",(TEXT(RiskRegister[[#This Row],[Created Date]],"mmm") &amp; "-" &amp; YEAR(RiskRegister[[#This Row],[Created Date]])))</f>
        <v>Created Date missing</v>
      </c>
      <c r="AH873" s="79">
        <f>IF(RiskRegister[[#This Row],[Risk Status]]="Closed",RiskRegister[[#This Row],[Risk Close Date]],RiskRegister[[#This Row],[Risk Due Date]])</f>
        <v>0</v>
      </c>
      <c r="AI873" s="79">
        <f>IF(RiskRegister[[#This Row],[Risk-Change-Date]]=0,DATE(2030,1,1),RiskRegister[[#This Row],[Risk-Change-Date]])</f>
        <v>47484</v>
      </c>
      <c r="AJ873" s="22" t="str">
        <f>RiskRegister[[#This Row],[Inherent Impact Level]]&amp;"-"&amp;RiskRegister[[#This Row],[Inherent Likelihood Level]]</f>
        <v>-- Select Impact ----- Select Likelihood --</v>
      </c>
      <c r="AK873" s="22" t="str">
        <f>RiskRegister[[#This Row],[Residual Impact Level]]&amp;"-"&amp;RiskRegister[[#This Row],[Residual Likelihood Level]]</f>
        <v>-- Select Impact ----- Select Likelihood --</v>
      </c>
      <c r="AL873" s="22" t="str">
        <f t="shared" si="26"/>
        <v>Error</v>
      </c>
      <c r="AM873" s="22" t="str">
        <f>IF(RiskRegister[[#This Row],[Risk Status]]="Closed",RiskRegister[[#This Row],[Residual Impact Level]],RiskRegister[[#This Row],[Inherent Impact Level]])</f>
        <v>-- Select Impact --</v>
      </c>
      <c r="AN873" s="22" t="str">
        <f>IF(RiskRegister[[#This Row],[Risk Status]]="Closed",RiskRegister[[#This Row],[Residual Likelihood Level]],RiskRegister[[#This Row],[Inherent Likelihood Level]])</f>
        <v>-- Select Likelihood --</v>
      </c>
      <c r="AO873" s="22" t="str">
        <f>IF(RiskRegister[[#This Row],[Risk Status]]="Closed",RiskRegister[[#This Row],[Residual-I-L-Combo]],RiskRegister[[#This Row],[Inherent-I-L-Combo]])</f>
        <v>-- Select Impact ----- Select Likelihood --</v>
      </c>
      <c r="AP873" s="22" t="str">
        <f t="shared" si="27"/>
        <v>-- Error --</v>
      </c>
    </row>
    <row r="874" spans="1:42" s="18" customFormat="1" ht="64" x14ac:dyDescent="0.2">
      <c r="A874" s="18">
        <v>871</v>
      </c>
      <c r="G874" s="18" t="s">
        <v>87</v>
      </c>
      <c r="I874" s="18" t="s">
        <v>85</v>
      </c>
      <c r="L874" s="18" t="s">
        <v>112</v>
      </c>
      <c r="M874" s="19" t="str">
        <f>VLOOKUP(RiskRegister[[#This Row],[Inherent Impact Level]],'Rating factors'!$F$4:$G$9,2,FALSE)</f>
        <v>--- Error ---</v>
      </c>
      <c r="N874" s="18" t="s">
        <v>89</v>
      </c>
      <c r="O874" s="19" t="str">
        <f>VLOOKUP(RiskRegister[[#This Row],[Inherent Likelihood Level]],'Rating factors'!$F$16:$G$21,2,FALSE)</f>
        <v>--- Error ---</v>
      </c>
      <c r="P874" s="19" t="str">
        <f>IFERROR(VLOOKUP(RiskRegister[[#This Row],[Inherent Risk Rating]],'Rating factors'!$F$30:$G$44,2,FALSE),"-- Error --")</f>
        <v>-- Error --</v>
      </c>
      <c r="Q874" s="19" t="str">
        <f>IFERROR(RiskRegister[[#This Row],[Inherent Impact Rating]]*RiskRegister[[#This Row],[Inherent Likelihood Rating]],"-- Error --")</f>
        <v>-- Error --</v>
      </c>
      <c r="R874" s="18" t="s">
        <v>111</v>
      </c>
      <c r="T874" s="18" t="s">
        <v>112</v>
      </c>
      <c r="U874" s="19" t="str">
        <f>VLOOKUP(RiskRegister[[#This Row],[Residual Impact Level]],'Rating factors'!$F$4:$G$9,2,FALSE)</f>
        <v>--- Error ---</v>
      </c>
      <c r="V874" s="18" t="s">
        <v>89</v>
      </c>
      <c r="W874" s="19" t="str">
        <f>VLOOKUP(RiskRegister[[#This Row],[Residual Likelihood Level]],'Rating factors'!$F$16:$G$21,2,FALSE)</f>
        <v>--- Error ---</v>
      </c>
      <c r="X874" s="19" t="str">
        <f>IFERROR(VLOOKUP(RiskRegister[[#This Row],[Residual Risk Rating]],'Rating factors'!$F$30:$G$44,2,FALSE),"-- Error --")</f>
        <v>-- Error --</v>
      </c>
      <c r="Y874" s="19" t="str">
        <f>IFERROR(RiskRegister[[#This Row],[Residual Impact Rating]]*RiskRegister[[#This Row],[Residual Likelihood Rating]],"-- Error --")</f>
        <v>-- Error --</v>
      </c>
      <c r="Z874" s="18" t="s">
        <v>113</v>
      </c>
      <c r="AB874" s="61"/>
      <c r="AD874" s="22" t="str">
        <f ca="1">IF(ISBLANK(RiskRegister[[#This Row],[Risk Due Date]]), "Missing Risk Due Date", IF(RiskRegister[[#This Row],[Risk Due Date]] &lt; TODAY(), "Overdue", "Not Overdue"))</f>
        <v>Missing Risk Due Date</v>
      </c>
      <c r="AF874" s="22" t="str">
        <f>IF(ISBLANK(RiskRegister[[#This Row],[Risk Due Date]]), "Missing Risk Due Date", TEXT(RiskRegister[[#This Row],[Risk Due Date]], "YYYY-MM"))</f>
        <v>Missing Risk Due Date</v>
      </c>
      <c r="AG874" s="22" t="str">
        <f>IF(RiskRegister[[#This Row],[Created Date]]="","Created Date missing",(TEXT(RiskRegister[[#This Row],[Created Date]],"mmm") &amp; "-" &amp; YEAR(RiskRegister[[#This Row],[Created Date]])))</f>
        <v>Created Date missing</v>
      </c>
      <c r="AH874" s="79">
        <f>IF(RiskRegister[[#This Row],[Risk Status]]="Closed",RiskRegister[[#This Row],[Risk Close Date]],RiskRegister[[#This Row],[Risk Due Date]])</f>
        <v>0</v>
      </c>
      <c r="AI874" s="79">
        <f>IF(RiskRegister[[#This Row],[Risk-Change-Date]]=0,DATE(2030,1,1),RiskRegister[[#This Row],[Risk-Change-Date]])</f>
        <v>47484</v>
      </c>
      <c r="AJ874" s="22" t="str">
        <f>RiskRegister[[#This Row],[Inherent Impact Level]]&amp;"-"&amp;RiskRegister[[#This Row],[Inherent Likelihood Level]]</f>
        <v>-- Select Impact ----- Select Likelihood --</v>
      </c>
      <c r="AK874" s="22" t="str">
        <f>RiskRegister[[#This Row],[Residual Impact Level]]&amp;"-"&amp;RiskRegister[[#This Row],[Residual Likelihood Level]]</f>
        <v>-- Select Impact ----- Select Likelihood --</v>
      </c>
      <c r="AL874" s="22" t="str">
        <f t="shared" si="26"/>
        <v>Error</v>
      </c>
      <c r="AM874" s="22" t="str">
        <f>IF(RiskRegister[[#This Row],[Risk Status]]="Closed",RiskRegister[[#This Row],[Residual Impact Level]],RiskRegister[[#This Row],[Inherent Impact Level]])</f>
        <v>-- Select Impact --</v>
      </c>
      <c r="AN874" s="22" t="str">
        <f>IF(RiskRegister[[#This Row],[Risk Status]]="Closed",RiskRegister[[#This Row],[Residual Likelihood Level]],RiskRegister[[#This Row],[Inherent Likelihood Level]])</f>
        <v>-- Select Likelihood --</v>
      </c>
      <c r="AO874" s="22" t="str">
        <f>IF(RiskRegister[[#This Row],[Risk Status]]="Closed",RiskRegister[[#This Row],[Residual-I-L-Combo]],RiskRegister[[#This Row],[Inherent-I-L-Combo]])</f>
        <v>-- Select Impact ----- Select Likelihood --</v>
      </c>
      <c r="AP874" s="22" t="str">
        <f t="shared" si="27"/>
        <v>-- Error --</v>
      </c>
    </row>
    <row r="875" spans="1:42" s="18" customFormat="1" ht="64" x14ac:dyDescent="0.2">
      <c r="A875" s="18">
        <v>872</v>
      </c>
      <c r="G875" s="18" t="s">
        <v>87</v>
      </c>
      <c r="I875" s="18" t="s">
        <v>85</v>
      </c>
      <c r="L875" s="18" t="s">
        <v>112</v>
      </c>
      <c r="M875" s="19" t="str">
        <f>VLOOKUP(RiskRegister[[#This Row],[Inherent Impact Level]],'Rating factors'!$F$4:$G$9,2,FALSE)</f>
        <v>--- Error ---</v>
      </c>
      <c r="N875" s="18" t="s">
        <v>89</v>
      </c>
      <c r="O875" s="19" t="str">
        <f>VLOOKUP(RiskRegister[[#This Row],[Inherent Likelihood Level]],'Rating factors'!$F$16:$G$21,2,FALSE)</f>
        <v>--- Error ---</v>
      </c>
      <c r="P875" s="19" t="str">
        <f>IFERROR(VLOOKUP(RiskRegister[[#This Row],[Inherent Risk Rating]],'Rating factors'!$F$30:$G$44,2,FALSE),"-- Error --")</f>
        <v>-- Error --</v>
      </c>
      <c r="Q875" s="19" t="str">
        <f>IFERROR(RiskRegister[[#This Row],[Inherent Impact Rating]]*RiskRegister[[#This Row],[Inherent Likelihood Rating]],"-- Error --")</f>
        <v>-- Error --</v>
      </c>
      <c r="R875" s="18" t="s">
        <v>111</v>
      </c>
      <c r="T875" s="18" t="s">
        <v>112</v>
      </c>
      <c r="U875" s="19" t="str">
        <f>VLOOKUP(RiskRegister[[#This Row],[Residual Impact Level]],'Rating factors'!$F$4:$G$9,2,FALSE)</f>
        <v>--- Error ---</v>
      </c>
      <c r="V875" s="18" t="s">
        <v>89</v>
      </c>
      <c r="W875" s="19" t="str">
        <f>VLOOKUP(RiskRegister[[#This Row],[Residual Likelihood Level]],'Rating factors'!$F$16:$G$21,2,FALSE)</f>
        <v>--- Error ---</v>
      </c>
      <c r="X875" s="19" t="str">
        <f>IFERROR(VLOOKUP(RiskRegister[[#This Row],[Residual Risk Rating]],'Rating factors'!$F$30:$G$44,2,FALSE),"-- Error --")</f>
        <v>-- Error --</v>
      </c>
      <c r="Y875" s="19" t="str">
        <f>IFERROR(RiskRegister[[#This Row],[Residual Impact Rating]]*RiskRegister[[#This Row],[Residual Likelihood Rating]],"-- Error --")</f>
        <v>-- Error --</v>
      </c>
      <c r="Z875" s="18" t="s">
        <v>113</v>
      </c>
      <c r="AB875" s="61"/>
      <c r="AD875" s="22" t="str">
        <f ca="1">IF(ISBLANK(RiskRegister[[#This Row],[Risk Due Date]]), "Missing Risk Due Date", IF(RiskRegister[[#This Row],[Risk Due Date]] &lt; TODAY(), "Overdue", "Not Overdue"))</f>
        <v>Missing Risk Due Date</v>
      </c>
      <c r="AF875" s="22" t="str">
        <f>IF(ISBLANK(RiskRegister[[#This Row],[Risk Due Date]]), "Missing Risk Due Date", TEXT(RiskRegister[[#This Row],[Risk Due Date]], "YYYY-MM"))</f>
        <v>Missing Risk Due Date</v>
      </c>
      <c r="AG875" s="22" t="str">
        <f>IF(RiskRegister[[#This Row],[Created Date]]="","Created Date missing",(TEXT(RiskRegister[[#This Row],[Created Date]],"mmm") &amp; "-" &amp; YEAR(RiskRegister[[#This Row],[Created Date]])))</f>
        <v>Created Date missing</v>
      </c>
      <c r="AH875" s="79">
        <f>IF(RiskRegister[[#This Row],[Risk Status]]="Closed",RiskRegister[[#This Row],[Risk Close Date]],RiskRegister[[#This Row],[Risk Due Date]])</f>
        <v>0</v>
      </c>
      <c r="AI875" s="79">
        <f>IF(RiskRegister[[#This Row],[Risk-Change-Date]]=0,DATE(2030,1,1),RiskRegister[[#This Row],[Risk-Change-Date]])</f>
        <v>47484</v>
      </c>
      <c r="AJ875" s="22" t="str">
        <f>RiskRegister[[#This Row],[Inherent Impact Level]]&amp;"-"&amp;RiskRegister[[#This Row],[Inherent Likelihood Level]]</f>
        <v>-- Select Impact ----- Select Likelihood --</v>
      </c>
      <c r="AK875" s="22" t="str">
        <f>RiskRegister[[#This Row],[Residual Impact Level]]&amp;"-"&amp;RiskRegister[[#This Row],[Residual Likelihood Level]]</f>
        <v>-- Select Impact ----- Select Likelihood --</v>
      </c>
      <c r="AL875" s="22" t="str">
        <f t="shared" si="26"/>
        <v>Error</v>
      </c>
      <c r="AM875" s="22" t="str">
        <f>IF(RiskRegister[[#This Row],[Risk Status]]="Closed",RiskRegister[[#This Row],[Residual Impact Level]],RiskRegister[[#This Row],[Inherent Impact Level]])</f>
        <v>-- Select Impact --</v>
      </c>
      <c r="AN875" s="22" t="str">
        <f>IF(RiskRegister[[#This Row],[Risk Status]]="Closed",RiskRegister[[#This Row],[Residual Likelihood Level]],RiskRegister[[#This Row],[Inherent Likelihood Level]])</f>
        <v>-- Select Likelihood --</v>
      </c>
      <c r="AO875" s="22" t="str">
        <f>IF(RiskRegister[[#This Row],[Risk Status]]="Closed",RiskRegister[[#This Row],[Residual-I-L-Combo]],RiskRegister[[#This Row],[Inherent-I-L-Combo]])</f>
        <v>-- Select Impact ----- Select Likelihood --</v>
      </c>
      <c r="AP875" s="22" t="str">
        <f t="shared" si="27"/>
        <v>-- Error --</v>
      </c>
    </row>
    <row r="876" spans="1:42" s="18" customFormat="1" ht="64" x14ac:dyDescent="0.2">
      <c r="A876" s="18">
        <v>873</v>
      </c>
      <c r="G876" s="18" t="s">
        <v>87</v>
      </c>
      <c r="I876" s="18" t="s">
        <v>85</v>
      </c>
      <c r="L876" s="18" t="s">
        <v>112</v>
      </c>
      <c r="M876" s="19" t="str">
        <f>VLOOKUP(RiskRegister[[#This Row],[Inherent Impact Level]],'Rating factors'!$F$4:$G$9,2,FALSE)</f>
        <v>--- Error ---</v>
      </c>
      <c r="N876" s="18" t="s">
        <v>89</v>
      </c>
      <c r="O876" s="19" t="str">
        <f>VLOOKUP(RiskRegister[[#This Row],[Inherent Likelihood Level]],'Rating factors'!$F$16:$G$21,2,FALSE)</f>
        <v>--- Error ---</v>
      </c>
      <c r="P876" s="19" t="str">
        <f>IFERROR(VLOOKUP(RiskRegister[[#This Row],[Inherent Risk Rating]],'Rating factors'!$F$30:$G$44,2,FALSE),"-- Error --")</f>
        <v>-- Error --</v>
      </c>
      <c r="Q876" s="19" t="str">
        <f>IFERROR(RiskRegister[[#This Row],[Inherent Impact Rating]]*RiskRegister[[#This Row],[Inherent Likelihood Rating]],"-- Error --")</f>
        <v>-- Error --</v>
      </c>
      <c r="R876" s="18" t="s">
        <v>111</v>
      </c>
      <c r="T876" s="18" t="s">
        <v>112</v>
      </c>
      <c r="U876" s="19" t="str">
        <f>VLOOKUP(RiskRegister[[#This Row],[Residual Impact Level]],'Rating factors'!$F$4:$G$9,2,FALSE)</f>
        <v>--- Error ---</v>
      </c>
      <c r="V876" s="18" t="s">
        <v>89</v>
      </c>
      <c r="W876" s="19" t="str">
        <f>VLOOKUP(RiskRegister[[#This Row],[Residual Likelihood Level]],'Rating factors'!$F$16:$G$21,2,FALSE)</f>
        <v>--- Error ---</v>
      </c>
      <c r="X876" s="19" t="str">
        <f>IFERROR(VLOOKUP(RiskRegister[[#This Row],[Residual Risk Rating]],'Rating factors'!$F$30:$G$44,2,FALSE),"-- Error --")</f>
        <v>-- Error --</v>
      </c>
      <c r="Y876" s="19" t="str">
        <f>IFERROR(RiskRegister[[#This Row],[Residual Impact Rating]]*RiskRegister[[#This Row],[Residual Likelihood Rating]],"-- Error --")</f>
        <v>-- Error --</v>
      </c>
      <c r="Z876" s="18" t="s">
        <v>113</v>
      </c>
      <c r="AB876" s="61"/>
      <c r="AD876" s="22" t="str">
        <f ca="1">IF(ISBLANK(RiskRegister[[#This Row],[Risk Due Date]]), "Missing Risk Due Date", IF(RiskRegister[[#This Row],[Risk Due Date]] &lt; TODAY(), "Overdue", "Not Overdue"))</f>
        <v>Missing Risk Due Date</v>
      </c>
      <c r="AF876" s="22" t="str">
        <f>IF(ISBLANK(RiskRegister[[#This Row],[Risk Due Date]]), "Missing Risk Due Date", TEXT(RiskRegister[[#This Row],[Risk Due Date]], "YYYY-MM"))</f>
        <v>Missing Risk Due Date</v>
      </c>
      <c r="AG876" s="22" t="str">
        <f>IF(RiskRegister[[#This Row],[Created Date]]="","Created Date missing",(TEXT(RiskRegister[[#This Row],[Created Date]],"mmm") &amp; "-" &amp; YEAR(RiskRegister[[#This Row],[Created Date]])))</f>
        <v>Created Date missing</v>
      </c>
      <c r="AH876" s="79">
        <f>IF(RiskRegister[[#This Row],[Risk Status]]="Closed",RiskRegister[[#This Row],[Risk Close Date]],RiskRegister[[#This Row],[Risk Due Date]])</f>
        <v>0</v>
      </c>
      <c r="AI876" s="79">
        <f>IF(RiskRegister[[#This Row],[Risk-Change-Date]]=0,DATE(2030,1,1),RiskRegister[[#This Row],[Risk-Change-Date]])</f>
        <v>47484</v>
      </c>
      <c r="AJ876" s="22" t="str">
        <f>RiskRegister[[#This Row],[Inherent Impact Level]]&amp;"-"&amp;RiskRegister[[#This Row],[Inherent Likelihood Level]]</f>
        <v>-- Select Impact ----- Select Likelihood --</v>
      </c>
      <c r="AK876" s="22" t="str">
        <f>RiskRegister[[#This Row],[Residual Impact Level]]&amp;"-"&amp;RiskRegister[[#This Row],[Residual Likelihood Level]]</f>
        <v>-- Select Impact ----- Select Likelihood --</v>
      </c>
      <c r="AL876" s="22" t="str">
        <f t="shared" si="26"/>
        <v>Error</v>
      </c>
      <c r="AM876" s="22" t="str">
        <f>IF(RiskRegister[[#This Row],[Risk Status]]="Closed",RiskRegister[[#This Row],[Residual Impact Level]],RiskRegister[[#This Row],[Inherent Impact Level]])</f>
        <v>-- Select Impact --</v>
      </c>
      <c r="AN876" s="22" t="str">
        <f>IF(RiskRegister[[#This Row],[Risk Status]]="Closed",RiskRegister[[#This Row],[Residual Likelihood Level]],RiskRegister[[#This Row],[Inherent Likelihood Level]])</f>
        <v>-- Select Likelihood --</v>
      </c>
      <c r="AO876" s="22" t="str">
        <f>IF(RiskRegister[[#This Row],[Risk Status]]="Closed",RiskRegister[[#This Row],[Residual-I-L-Combo]],RiskRegister[[#This Row],[Inherent-I-L-Combo]])</f>
        <v>-- Select Impact ----- Select Likelihood --</v>
      </c>
      <c r="AP876" s="22" t="str">
        <f t="shared" si="27"/>
        <v>-- Error --</v>
      </c>
    </row>
    <row r="877" spans="1:42" s="18" customFormat="1" ht="64" x14ac:dyDescent="0.2">
      <c r="A877" s="18">
        <v>874</v>
      </c>
      <c r="G877" s="18" t="s">
        <v>87</v>
      </c>
      <c r="I877" s="18" t="s">
        <v>85</v>
      </c>
      <c r="L877" s="18" t="s">
        <v>112</v>
      </c>
      <c r="M877" s="19" t="str">
        <f>VLOOKUP(RiskRegister[[#This Row],[Inherent Impact Level]],'Rating factors'!$F$4:$G$9,2,FALSE)</f>
        <v>--- Error ---</v>
      </c>
      <c r="N877" s="18" t="s">
        <v>89</v>
      </c>
      <c r="O877" s="19" t="str">
        <f>VLOOKUP(RiskRegister[[#This Row],[Inherent Likelihood Level]],'Rating factors'!$F$16:$G$21,2,FALSE)</f>
        <v>--- Error ---</v>
      </c>
      <c r="P877" s="19" t="str">
        <f>IFERROR(VLOOKUP(RiskRegister[[#This Row],[Inherent Risk Rating]],'Rating factors'!$F$30:$G$44,2,FALSE),"-- Error --")</f>
        <v>-- Error --</v>
      </c>
      <c r="Q877" s="19" t="str">
        <f>IFERROR(RiskRegister[[#This Row],[Inherent Impact Rating]]*RiskRegister[[#This Row],[Inherent Likelihood Rating]],"-- Error --")</f>
        <v>-- Error --</v>
      </c>
      <c r="R877" s="18" t="s">
        <v>111</v>
      </c>
      <c r="T877" s="18" t="s">
        <v>112</v>
      </c>
      <c r="U877" s="19" t="str">
        <f>VLOOKUP(RiskRegister[[#This Row],[Residual Impact Level]],'Rating factors'!$F$4:$G$9,2,FALSE)</f>
        <v>--- Error ---</v>
      </c>
      <c r="V877" s="18" t="s">
        <v>89</v>
      </c>
      <c r="W877" s="19" t="str">
        <f>VLOOKUP(RiskRegister[[#This Row],[Residual Likelihood Level]],'Rating factors'!$F$16:$G$21,2,FALSE)</f>
        <v>--- Error ---</v>
      </c>
      <c r="X877" s="19" t="str">
        <f>IFERROR(VLOOKUP(RiskRegister[[#This Row],[Residual Risk Rating]],'Rating factors'!$F$30:$G$44,2,FALSE),"-- Error --")</f>
        <v>-- Error --</v>
      </c>
      <c r="Y877" s="19" t="str">
        <f>IFERROR(RiskRegister[[#This Row],[Residual Impact Rating]]*RiskRegister[[#This Row],[Residual Likelihood Rating]],"-- Error --")</f>
        <v>-- Error --</v>
      </c>
      <c r="Z877" s="18" t="s">
        <v>113</v>
      </c>
      <c r="AB877" s="61"/>
      <c r="AD877" s="22" t="str">
        <f ca="1">IF(ISBLANK(RiskRegister[[#This Row],[Risk Due Date]]), "Missing Risk Due Date", IF(RiskRegister[[#This Row],[Risk Due Date]] &lt; TODAY(), "Overdue", "Not Overdue"))</f>
        <v>Missing Risk Due Date</v>
      </c>
      <c r="AF877" s="22" t="str">
        <f>IF(ISBLANK(RiskRegister[[#This Row],[Risk Due Date]]), "Missing Risk Due Date", TEXT(RiskRegister[[#This Row],[Risk Due Date]], "YYYY-MM"))</f>
        <v>Missing Risk Due Date</v>
      </c>
      <c r="AG877" s="22" t="str">
        <f>IF(RiskRegister[[#This Row],[Created Date]]="","Created Date missing",(TEXT(RiskRegister[[#This Row],[Created Date]],"mmm") &amp; "-" &amp; YEAR(RiskRegister[[#This Row],[Created Date]])))</f>
        <v>Created Date missing</v>
      </c>
      <c r="AH877" s="79">
        <f>IF(RiskRegister[[#This Row],[Risk Status]]="Closed",RiskRegister[[#This Row],[Risk Close Date]],RiskRegister[[#This Row],[Risk Due Date]])</f>
        <v>0</v>
      </c>
      <c r="AI877" s="79">
        <f>IF(RiskRegister[[#This Row],[Risk-Change-Date]]=0,DATE(2030,1,1),RiskRegister[[#This Row],[Risk-Change-Date]])</f>
        <v>47484</v>
      </c>
      <c r="AJ877" s="22" t="str">
        <f>RiskRegister[[#This Row],[Inherent Impact Level]]&amp;"-"&amp;RiskRegister[[#This Row],[Inherent Likelihood Level]]</f>
        <v>-- Select Impact ----- Select Likelihood --</v>
      </c>
      <c r="AK877" s="22" t="str">
        <f>RiskRegister[[#This Row],[Residual Impact Level]]&amp;"-"&amp;RiskRegister[[#This Row],[Residual Likelihood Level]]</f>
        <v>-- Select Impact ----- Select Likelihood --</v>
      </c>
      <c r="AL877" s="22" t="str">
        <f t="shared" si="26"/>
        <v>Error</v>
      </c>
      <c r="AM877" s="22" t="str">
        <f>IF(RiskRegister[[#This Row],[Risk Status]]="Closed",RiskRegister[[#This Row],[Residual Impact Level]],RiskRegister[[#This Row],[Inherent Impact Level]])</f>
        <v>-- Select Impact --</v>
      </c>
      <c r="AN877" s="22" t="str">
        <f>IF(RiskRegister[[#This Row],[Risk Status]]="Closed",RiskRegister[[#This Row],[Residual Likelihood Level]],RiskRegister[[#This Row],[Inherent Likelihood Level]])</f>
        <v>-- Select Likelihood --</v>
      </c>
      <c r="AO877" s="22" t="str">
        <f>IF(RiskRegister[[#This Row],[Risk Status]]="Closed",RiskRegister[[#This Row],[Residual-I-L-Combo]],RiskRegister[[#This Row],[Inherent-I-L-Combo]])</f>
        <v>-- Select Impact ----- Select Likelihood --</v>
      </c>
      <c r="AP877" s="22" t="str">
        <f t="shared" si="27"/>
        <v>-- Error --</v>
      </c>
    </row>
    <row r="878" spans="1:42" s="18" customFormat="1" ht="64" x14ac:dyDescent="0.2">
      <c r="A878" s="18">
        <v>875</v>
      </c>
      <c r="G878" s="18" t="s">
        <v>87</v>
      </c>
      <c r="I878" s="18" t="s">
        <v>85</v>
      </c>
      <c r="L878" s="18" t="s">
        <v>112</v>
      </c>
      <c r="M878" s="19" t="str">
        <f>VLOOKUP(RiskRegister[[#This Row],[Inherent Impact Level]],'Rating factors'!$F$4:$G$9,2,FALSE)</f>
        <v>--- Error ---</v>
      </c>
      <c r="N878" s="18" t="s">
        <v>89</v>
      </c>
      <c r="O878" s="19" t="str">
        <f>VLOOKUP(RiskRegister[[#This Row],[Inherent Likelihood Level]],'Rating factors'!$F$16:$G$21,2,FALSE)</f>
        <v>--- Error ---</v>
      </c>
      <c r="P878" s="19" t="str">
        <f>IFERROR(VLOOKUP(RiskRegister[[#This Row],[Inherent Risk Rating]],'Rating factors'!$F$30:$G$44,2,FALSE),"-- Error --")</f>
        <v>-- Error --</v>
      </c>
      <c r="Q878" s="19" t="str">
        <f>IFERROR(RiskRegister[[#This Row],[Inherent Impact Rating]]*RiskRegister[[#This Row],[Inherent Likelihood Rating]],"-- Error --")</f>
        <v>-- Error --</v>
      </c>
      <c r="R878" s="18" t="s">
        <v>111</v>
      </c>
      <c r="T878" s="18" t="s">
        <v>112</v>
      </c>
      <c r="U878" s="19" t="str">
        <f>VLOOKUP(RiskRegister[[#This Row],[Residual Impact Level]],'Rating factors'!$F$4:$G$9,2,FALSE)</f>
        <v>--- Error ---</v>
      </c>
      <c r="V878" s="18" t="s">
        <v>89</v>
      </c>
      <c r="W878" s="19" t="str">
        <f>VLOOKUP(RiskRegister[[#This Row],[Residual Likelihood Level]],'Rating factors'!$F$16:$G$21,2,FALSE)</f>
        <v>--- Error ---</v>
      </c>
      <c r="X878" s="19" t="str">
        <f>IFERROR(VLOOKUP(RiskRegister[[#This Row],[Residual Risk Rating]],'Rating factors'!$F$30:$G$44,2,FALSE),"-- Error --")</f>
        <v>-- Error --</v>
      </c>
      <c r="Y878" s="19" t="str">
        <f>IFERROR(RiskRegister[[#This Row],[Residual Impact Rating]]*RiskRegister[[#This Row],[Residual Likelihood Rating]],"-- Error --")</f>
        <v>-- Error --</v>
      </c>
      <c r="Z878" s="18" t="s">
        <v>113</v>
      </c>
      <c r="AB878" s="61"/>
      <c r="AD878" s="22" t="str">
        <f ca="1">IF(ISBLANK(RiskRegister[[#This Row],[Risk Due Date]]), "Missing Risk Due Date", IF(RiskRegister[[#This Row],[Risk Due Date]] &lt; TODAY(), "Overdue", "Not Overdue"))</f>
        <v>Missing Risk Due Date</v>
      </c>
      <c r="AF878" s="22" t="str">
        <f>IF(ISBLANK(RiskRegister[[#This Row],[Risk Due Date]]), "Missing Risk Due Date", TEXT(RiskRegister[[#This Row],[Risk Due Date]], "YYYY-MM"))</f>
        <v>Missing Risk Due Date</v>
      </c>
      <c r="AG878" s="22" t="str">
        <f>IF(RiskRegister[[#This Row],[Created Date]]="","Created Date missing",(TEXT(RiskRegister[[#This Row],[Created Date]],"mmm") &amp; "-" &amp; YEAR(RiskRegister[[#This Row],[Created Date]])))</f>
        <v>Created Date missing</v>
      </c>
      <c r="AH878" s="79">
        <f>IF(RiskRegister[[#This Row],[Risk Status]]="Closed",RiskRegister[[#This Row],[Risk Close Date]],RiskRegister[[#This Row],[Risk Due Date]])</f>
        <v>0</v>
      </c>
      <c r="AI878" s="79">
        <f>IF(RiskRegister[[#This Row],[Risk-Change-Date]]=0,DATE(2030,1,1),RiskRegister[[#This Row],[Risk-Change-Date]])</f>
        <v>47484</v>
      </c>
      <c r="AJ878" s="22" t="str">
        <f>RiskRegister[[#This Row],[Inherent Impact Level]]&amp;"-"&amp;RiskRegister[[#This Row],[Inherent Likelihood Level]]</f>
        <v>-- Select Impact ----- Select Likelihood --</v>
      </c>
      <c r="AK878" s="22" t="str">
        <f>RiskRegister[[#This Row],[Residual Impact Level]]&amp;"-"&amp;RiskRegister[[#This Row],[Residual Likelihood Level]]</f>
        <v>-- Select Impact ----- Select Likelihood --</v>
      </c>
      <c r="AL878" s="22" t="str">
        <f t="shared" si="26"/>
        <v>Error</v>
      </c>
      <c r="AM878" s="22" t="str">
        <f>IF(RiskRegister[[#This Row],[Risk Status]]="Closed",RiskRegister[[#This Row],[Residual Impact Level]],RiskRegister[[#This Row],[Inherent Impact Level]])</f>
        <v>-- Select Impact --</v>
      </c>
      <c r="AN878" s="22" t="str">
        <f>IF(RiskRegister[[#This Row],[Risk Status]]="Closed",RiskRegister[[#This Row],[Residual Likelihood Level]],RiskRegister[[#This Row],[Inherent Likelihood Level]])</f>
        <v>-- Select Likelihood --</v>
      </c>
      <c r="AO878" s="22" t="str">
        <f>IF(RiskRegister[[#This Row],[Risk Status]]="Closed",RiskRegister[[#This Row],[Residual-I-L-Combo]],RiskRegister[[#This Row],[Inherent-I-L-Combo]])</f>
        <v>-- Select Impact ----- Select Likelihood --</v>
      </c>
      <c r="AP878" s="22" t="str">
        <f t="shared" si="27"/>
        <v>-- Error --</v>
      </c>
    </row>
    <row r="879" spans="1:42" s="18" customFormat="1" ht="64" x14ac:dyDescent="0.2">
      <c r="A879" s="18">
        <v>876</v>
      </c>
      <c r="G879" s="18" t="s">
        <v>87</v>
      </c>
      <c r="I879" s="18" t="s">
        <v>85</v>
      </c>
      <c r="L879" s="18" t="s">
        <v>112</v>
      </c>
      <c r="M879" s="19" t="str">
        <f>VLOOKUP(RiskRegister[[#This Row],[Inherent Impact Level]],'Rating factors'!$F$4:$G$9,2,FALSE)</f>
        <v>--- Error ---</v>
      </c>
      <c r="N879" s="18" t="s">
        <v>89</v>
      </c>
      <c r="O879" s="19" t="str">
        <f>VLOOKUP(RiskRegister[[#This Row],[Inherent Likelihood Level]],'Rating factors'!$F$16:$G$21,2,FALSE)</f>
        <v>--- Error ---</v>
      </c>
      <c r="P879" s="19" t="str">
        <f>IFERROR(VLOOKUP(RiskRegister[[#This Row],[Inherent Risk Rating]],'Rating factors'!$F$30:$G$44,2,FALSE),"-- Error --")</f>
        <v>-- Error --</v>
      </c>
      <c r="Q879" s="19" t="str">
        <f>IFERROR(RiskRegister[[#This Row],[Inherent Impact Rating]]*RiskRegister[[#This Row],[Inherent Likelihood Rating]],"-- Error --")</f>
        <v>-- Error --</v>
      </c>
      <c r="R879" s="18" t="s">
        <v>111</v>
      </c>
      <c r="T879" s="18" t="s">
        <v>112</v>
      </c>
      <c r="U879" s="19" t="str">
        <f>VLOOKUP(RiskRegister[[#This Row],[Residual Impact Level]],'Rating factors'!$F$4:$G$9,2,FALSE)</f>
        <v>--- Error ---</v>
      </c>
      <c r="V879" s="18" t="s">
        <v>89</v>
      </c>
      <c r="W879" s="19" t="str">
        <f>VLOOKUP(RiskRegister[[#This Row],[Residual Likelihood Level]],'Rating factors'!$F$16:$G$21,2,FALSE)</f>
        <v>--- Error ---</v>
      </c>
      <c r="X879" s="19" t="str">
        <f>IFERROR(VLOOKUP(RiskRegister[[#This Row],[Residual Risk Rating]],'Rating factors'!$F$30:$G$44,2,FALSE),"-- Error --")</f>
        <v>-- Error --</v>
      </c>
      <c r="Y879" s="19" t="str">
        <f>IFERROR(RiskRegister[[#This Row],[Residual Impact Rating]]*RiskRegister[[#This Row],[Residual Likelihood Rating]],"-- Error --")</f>
        <v>-- Error --</v>
      </c>
      <c r="Z879" s="18" t="s">
        <v>113</v>
      </c>
      <c r="AB879" s="61"/>
      <c r="AD879" s="22" t="str">
        <f ca="1">IF(ISBLANK(RiskRegister[[#This Row],[Risk Due Date]]), "Missing Risk Due Date", IF(RiskRegister[[#This Row],[Risk Due Date]] &lt; TODAY(), "Overdue", "Not Overdue"))</f>
        <v>Missing Risk Due Date</v>
      </c>
      <c r="AF879" s="22" t="str">
        <f>IF(ISBLANK(RiskRegister[[#This Row],[Risk Due Date]]), "Missing Risk Due Date", TEXT(RiskRegister[[#This Row],[Risk Due Date]], "YYYY-MM"))</f>
        <v>Missing Risk Due Date</v>
      </c>
      <c r="AG879" s="22" t="str">
        <f>IF(RiskRegister[[#This Row],[Created Date]]="","Created Date missing",(TEXT(RiskRegister[[#This Row],[Created Date]],"mmm") &amp; "-" &amp; YEAR(RiskRegister[[#This Row],[Created Date]])))</f>
        <v>Created Date missing</v>
      </c>
      <c r="AH879" s="79">
        <f>IF(RiskRegister[[#This Row],[Risk Status]]="Closed",RiskRegister[[#This Row],[Risk Close Date]],RiskRegister[[#This Row],[Risk Due Date]])</f>
        <v>0</v>
      </c>
      <c r="AI879" s="79">
        <f>IF(RiskRegister[[#This Row],[Risk-Change-Date]]=0,DATE(2030,1,1),RiskRegister[[#This Row],[Risk-Change-Date]])</f>
        <v>47484</v>
      </c>
      <c r="AJ879" s="22" t="str">
        <f>RiskRegister[[#This Row],[Inherent Impact Level]]&amp;"-"&amp;RiskRegister[[#This Row],[Inherent Likelihood Level]]</f>
        <v>-- Select Impact ----- Select Likelihood --</v>
      </c>
      <c r="AK879" s="22" t="str">
        <f>RiskRegister[[#This Row],[Residual Impact Level]]&amp;"-"&amp;RiskRegister[[#This Row],[Residual Likelihood Level]]</f>
        <v>-- Select Impact ----- Select Likelihood --</v>
      </c>
      <c r="AL879" s="22" t="str">
        <f t="shared" si="26"/>
        <v>Error</v>
      </c>
      <c r="AM879" s="22" t="str">
        <f>IF(RiskRegister[[#This Row],[Risk Status]]="Closed",RiskRegister[[#This Row],[Residual Impact Level]],RiskRegister[[#This Row],[Inherent Impact Level]])</f>
        <v>-- Select Impact --</v>
      </c>
      <c r="AN879" s="22" t="str">
        <f>IF(RiskRegister[[#This Row],[Risk Status]]="Closed",RiskRegister[[#This Row],[Residual Likelihood Level]],RiskRegister[[#This Row],[Inherent Likelihood Level]])</f>
        <v>-- Select Likelihood --</v>
      </c>
      <c r="AO879" s="22" t="str">
        <f>IF(RiskRegister[[#This Row],[Risk Status]]="Closed",RiskRegister[[#This Row],[Residual-I-L-Combo]],RiskRegister[[#This Row],[Inherent-I-L-Combo]])</f>
        <v>-- Select Impact ----- Select Likelihood --</v>
      </c>
      <c r="AP879" s="22" t="str">
        <f t="shared" si="27"/>
        <v>-- Error --</v>
      </c>
    </row>
    <row r="880" spans="1:42" s="18" customFormat="1" ht="64" x14ac:dyDescent="0.2">
      <c r="A880" s="18">
        <v>877</v>
      </c>
      <c r="G880" s="18" t="s">
        <v>87</v>
      </c>
      <c r="I880" s="18" t="s">
        <v>85</v>
      </c>
      <c r="L880" s="18" t="s">
        <v>112</v>
      </c>
      <c r="M880" s="19" t="str">
        <f>VLOOKUP(RiskRegister[[#This Row],[Inherent Impact Level]],'Rating factors'!$F$4:$G$9,2,FALSE)</f>
        <v>--- Error ---</v>
      </c>
      <c r="N880" s="18" t="s">
        <v>89</v>
      </c>
      <c r="O880" s="19" t="str">
        <f>VLOOKUP(RiskRegister[[#This Row],[Inherent Likelihood Level]],'Rating factors'!$F$16:$G$21,2,FALSE)</f>
        <v>--- Error ---</v>
      </c>
      <c r="P880" s="19" t="str">
        <f>IFERROR(VLOOKUP(RiskRegister[[#This Row],[Inherent Risk Rating]],'Rating factors'!$F$30:$G$44,2,FALSE),"-- Error --")</f>
        <v>-- Error --</v>
      </c>
      <c r="Q880" s="19" t="str">
        <f>IFERROR(RiskRegister[[#This Row],[Inherent Impact Rating]]*RiskRegister[[#This Row],[Inherent Likelihood Rating]],"-- Error --")</f>
        <v>-- Error --</v>
      </c>
      <c r="R880" s="18" t="s">
        <v>111</v>
      </c>
      <c r="T880" s="18" t="s">
        <v>112</v>
      </c>
      <c r="U880" s="19" t="str">
        <f>VLOOKUP(RiskRegister[[#This Row],[Residual Impact Level]],'Rating factors'!$F$4:$G$9,2,FALSE)</f>
        <v>--- Error ---</v>
      </c>
      <c r="V880" s="18" t="s">
        <v>89</v>
      </c>
      <c r="W880" s="19" t="str">
        <f>VLOOKUP(RiskRegister[[#This Row],[Residual Likelihood Level]],'Rating factors'!$F$16:$G$21,2,FALSE)</f>
        <v>--- Error ---</v>
      </c>
      <c r="X880" s="19" t="str">
        <f>IFERROR(VLOOKUP(RiskRegister[[#This Row],[Residual Risk Rating]],'Rating factors'!$F$30:$G$44,2,FALSE),"-- Error --")</f>
        <v>-- Error --</v>
      </c>
      <c r="Y880" s="19" t="str">
        <f>IFERROR(RiskRegister[[#This Row],[Residual Impact Rating]]*RiskRegister[[#This Row],[Residual Likelihood Rating]],"-- Error --")</f>
        <v>-- Error --</v>
      </c>
      <c r="Z880" s="18" t="s">
        <v>113</v>
      </c>
      <c r="AB880" s="61"/>
      <c r="AD880" s="22" t="str">
        <f ca="1">IF(ISBLANK(RiskRegister[[#This Row],[Risk Due Date]]), "Missing Risk Due Date", IF(RiskRegister[[#This Row],[Risk Due Date]] &lt; TODAY(), "Overdue", "Not Overdue"))</f>
        <v>Missing Risk Due Date</v>
      </c>
      <c r="AF880" s="22" t="str">
        <f>IF(ISBLANK(RiskRegister[[#This Row],[Risk Due Date]]), "Missing Risk Due Date", TEXT(RiskRegister[[#This Row],[Risk Due Date]], "YYYY-MM"))</f>
        <v>Missing Risk Due Date</v>
      </c>
      <c r="AG880" s="22" t="str">
        <f>IF(RiskRegister[[#This Row],[Created Date]]="","Created Date missing",(TEXT(RiskRegister[[#This Row],[Created Date]],"mmm") &amp; "-" &amp; YEAR(RiskRegister[[#This Row],[Created Date]])))</f>
        <v>Created Date missing</v>
      </c>
      <c r="AH880" s="79">
        <f>IF(RiskRegister[[#This Row],[Risk Status]]="Closed",RiskRegister[[#This Row],[Risk Close Date]],RiskRegister[[#This Row],[Risk Due Date]])</f>
        <v>0</v>
      </c>
      <c r="AI880" s="79">
        <f>IF(RiskRegister[[#This Row],[Risk-Change-Date]]=0,DATE(2030,1,1),RiskRegister[[#This Row],[Risk-Change-Date]])</f>
        <v>47484</v>
      </c>
      <c r="AJ880" s="22" t="str">
        <f>RiskRegister[[#This Row],[Inherent Impact Level]]&amp;"-"&amp;RiskRegister[[#This Row],[Inherent Likelihood Level]]</f>
        <v>-- Select Impact ----- Select Likelihood --</v>
      </c>
      <c r="AK880" s="22" t="str">
        <f>RiskRegister[[#This Row],[Residual Impact Level]]&amp;"-"&amp;RiskRegister[[#This Row],[Residual Likelihood Level]]</f>
        <v>-- Select Impact ----- Select Likelihood --</v>
      </c>
      <c r="AL880" s="22" t="str">
        <f t="shared" si="26"/>
        <v>Error</v>
      </c>
      <c r="AM880" s="22" t="str">
        <f>IF(RiskRegister[[#This Row],[Risk Status]]="Closed",RiskRegister[[#This Row],[Residual Impact Level]],RiskRegister[[#This Row],[Inherent Impact Level]])</f>
        <v>-- Select Impact --</v>
      </c>
      <c r="AN880" s="22" t="str">
        <f>IF(RiskRegister[[#This Row],[Risk Status]]="Closed",RiskRegister[[#This Row],[Residual Likelihood Level]],RiskRegister[[#This Row],[Inherent Likelihood Level]])</f>
        <v>-- Select Likelihood --</v>
      </c>
      <c r="AO880" s="22" t="str">
        <f>IF(RiskRegister[[#This Row],[Risk Status]]="Closed",RiskRegister[[#This Row],[Residual-I-L-Combo]],RiskRegister[[#This Row],[Inherent-I-L-Combo]])</f>
        <v>-- Select Impact ----- Select Likelihood --</v>
      </c>
      <c r="AP880" s="22" t="str">
        <f t="shared" si="27"/>
        <v>-- Error --</v>
      </c>
    </row>
    <row r="881" spans="1:42" s="18" customFormat="1" ht="64" x14ac:dyDescent="0.2">
      <c r="A881" s="18">
        <v>878</v>
      </c>
      <c r="G881" s="18" t="s">
        <v>87</v>
      </c>
      <c r="I881" s="18" t="s">
        <v>85</v>
      </c>
      <c r="L881" s="18" t="s">
        <v>112</v>
      </c>
      <c r="M881" s="19" t="str">
        <f>VLOOKUP(RiskRegister[[#This Row],[Inherent Impact Level]],'Rating factors'!$F$4:$G$9,2,FALSE)</f>
        <v>--- Error ---</v>
      </c>
      <c r="N881" s="18" t="s">
        <v>89</v>
      </c>
      <c r="O881" s="19" t="str">
        <f>VLOOKUP(RiskRegister[[#This Row],[Inherent Likelihood Level]],'Rating factors'!$F$16:$G$21,2,FALSE)</f>
        <v>--- Error ---</v>
      </c>
      <c r="P881" s="19" t="str">
        <f>IFERROR(VLOOKUP(RiskRegister[[#This Row],[Inherent Risk Rating]],'Rating factors'!$F$30:$G$44,2,FALSE),"-- Error --")</f>
        <v>-- Error --</v>
      </c>
      <c r="Q881" s="19" t="str">
        <f>IFERROR(RiskRegister[[#This Row],[Inherent Impact Rating]]*RiskRegister[[#This Row],[Inherent Likelihood Rating]],"-- Error --")</f>
        <v>-- Error --</v>
      </c>
      <c r="R881" s="18" t="s">
        <v>111</v>
      </c>
      <c r="T881" s="18" t="s">
        <v>112</v>
      </c>
      <c r="U881" s="19" t="str">
        <f>VLOOKUP(RiskRegister[[#This Row],[Residual Impact Level]],'Rating factors'!$F$4:$G$9,2,FALSE)</f>
        <v>--- Error ---</v>
      </c>
      <c r="V881" s="18" t="s">
        <v>89</v>
      </c>
      <c r="W881" s="19" t="str">
        <f>VLOOKUP(RiskRegister[[#This Row],[Residual Likelihood Level]],'Rating factors'!$F$16:$G$21,2,FALSE)</f>
        <v>--- Error ---</v>
      </c>
      <c r="X881" s="19" t="str">
        <f>IFERROR(VLOOKUP(RiskRegister[[#This Row],[Residual Risk Rating]],'Rating factors'!$F$30:$G$44,2,FALSE),"-- Error --")</f>
        <v>-- Error --</v>
      </c>
      <c r="Y881" s="19" t="str">
        <f>IFERROR(RiskRegister[[#This Row],[Residual Impact Rating]]*RiskRegister[[#This Row],[Residual Likelihood Rating]],"-- Error --")</f>
        <v>-- Error --</v>
      </c>
      <c r="Z881" s="18" t="s">
        <v>113</v>
      </c>
      <c r="AB881" s="61"/>
      <c r="AD881" s="22" t="str">
        <f ca="1">IF(ISBLANK(RiskRegister[[#This Row],[Risk Due Date]]), "Missing Risk Due Date", IF(RiskRegister[[#This Row],[Risk Due Date]] &lt; TODAY(), "Overdue", "Not Overdue"))</f>
        <v>Missing Risk Due Date</v>
      </c>
      <c r="AF881" s="22" t="str">
        <f>IF(ISBLANK(RiskRegister[[#This Row],[Risk Due Date]]), "Missing Risk Due Date", TEXT(RiskRegister[[#This Row],[Risk Due Date]], "YYYY-MM"))</f>
        <v>Missing Risk Due Date</v>
      </c>
      <c r="AG881" s="22" t="str">
        <f>IF(RiskRegister[[#This Row],[Created Date]]="","Created Date missing",(TEXT(RiskRegister[[#This Row],[Created Date]],"mmm") &amp; "-" &amp; YEAR(RiskRegister[[#This Row],[Created Date]])))</f>
        <v>Created Date missing</v>
      </c>
      <c r="AH881" s="79">
        <f>IF(RiskRegister[[#This Row],[Risk Status]]="Closed",RiskRegister[[#This Row],[Risk Close Date]],RiskRegister[[#This Row],[Risk Due Date]])</f>
        <v>0</v>
      </c>
      <c r="AI881" s="79">
        <f>IF(RiskRegister[[#This Row],[Risk-Change-Date]]=0,DATE(2030,1,1),RiskRegister[[#This Row],[Risk-Change-Date]])</f>
        <v>47484</v>
      </c>
      <c r="AJ881" s="22" t="str">
        <f>RiskRegister[[#This Row],[Inherent Impact Level]]&amp;"-"&amp;RiskRegister[[#This Row],[Inherent Likelihood Level]]</f>
        <v>-- Select Impact ----- Select Likelihood --</v>
      </c>
      <c r="AK881" s="22" t="str">
        <f>RiskRegister[[#This Row],[Residual Impact Level]]&amp;"-"&amp;RiskRegister[[#This Row],[Residual Likelihood Level]]</f>
        <v>-- Select Impact ----- Select Likelihood --</v>
      </c>
      <c r="AL881" s="22" t="str">
        <f t="shared" si="26"/>
        <v>Error</v>
      </c>
      <c r="AM881" s="22" t="str">
        <f>IF(RiskRegister[[#This Row],[Risk Status]]="Closed",RiskRegister[[#This Row],[Residual Impact Level]],RiskRegister[[#This Row],[Inherent Impact Level]])</f>
        <v>-- Select Impact --</v>
      </c>
      <c r="AN881" s="22" t="str">
        <f>IF(RiskRegister[[#This Row],[Risk Status]]="Closed",RiskRegister[[#This Row],[Residual Likelihood Level]],RiskRegister[[#This Row],[Inherent Likelihood Level]])</f>
        <v>-- Select Likelihood --</v>
      </c>
      <c r="AO881" s="22" t="str">
        <f>IF(RiskRegister[[#This Row],[Risk Status]]="Closed",RiskRegister[[#This Row],[Residual-I-L-Combo]],RiskRegister[[#This Row],[Inherent-I-L-Combo]])</f>
        <v>-- Select Impact ----- Select Likelihood --</v>
      </c>
      <c r="AP881" s="22" t="str">
        <f t="shared" si="27"/>
        <v>-- Error --</v>
      </c>
    </row>
    <row r="882" spans="1:42" s="18" customFormat="1" ht="64" x14ac:dyDescent="0.2">
      <c r="A882" s="18">
        <v>879</v>
      </c>
      <c r="G882" s="18" t="s">
        <v>87</v>
      </c>
      <c r="I882" s="18" t="s">
        <v>85</v>
      </c>
      <c r="L882" s="18" t="s">
        <v>112</v>
      </c>
      <c r="M882" s="19" t="str">
        <f>VLOOKUP(RiskRegister[[#This Row],[Inherent Impact Level]],'Rating factors'!$F$4:$G$9,2,FALSE)</f>
        <v>--- Error ---</v>
      </c>
      <c r="N882" s="18" t="s">
        <v>89</v>
      </c>
      <c r="O882" s="19" t="str">
        <f>VLOOKUP(RiskRegister[[#This Row],[Inherent Likelihood Level]],'Rating factors'!$F$16:$G$21,2,FALSE)</f>
        <v>--- Error ---</v>
      </c>
      <c r="P882" s="19" t="str">
        <f>IFERROR(VLOOKUP(RiskRegister[[#This Row],[Inherent Risk Rating]],'Rating factors'!$F$30:$G$44,2,FALSE),"-- Error --")</f>
        <v>-- Error --</v>
      </c>
      <c r="Q882" s="19" t="str">
        <f>IFERROR(RiskRegister[[#This Row],[Inherent Impact Rating]]*RiskRegister[[#This Row],[Inherent Likelihood Rating]],"-- Error --")</f>
        <v>-- Error --</v>
      </c>
      <c r="R882" s="18" t="s">
        <v>111</v>
      </c>
      <c r="T882" s="18" t="s">
        <v>112</v>
      </c>
      <c r="U882" s="19" t="str">
        <f>VLOOKUP(RiskRegister[[#This Row],[Residual Impact Level]],'Rating factors'!$F$4:$G$9,2,FALSE)</f>
        <v>--- Error ---</v>
      </c>
      <c r="V882" s="18" t="s">
        <v>89</v>
      </c>
      <c r="W882" s="19" t="str">
        <f>VLOOKUP(RiskRegister[[#This Row],[Residual Likelihood Level]],'Rating factors'!$F$16:$G$21,2,FALSE)</f>
        <v>--- Error ---</v>
      </c>
      <c r="X882" s="19" t="str">
        <f>IFERROR(VLOOKUP(RiskRegister[[#This Row],[Residual Risk Rating]],'Rating factors'!$F$30:$G$44,2,FALSE),"-- Error --")</f>
        <v>-- Error --</v>
      </c>
      <c r="Y882" s="19" t="str">
        <f>IFERROR(RiskRegister[[#This Row],[Residual Impact Rating]]*RiskRegister[[#This Row],[Residual Likelihood Rating]],"-- Error --")</f>
        <v>-- Error --</v>
      </c>
      <c r="Z882" s="18" t="s">
        <v>113</v>
      </c>
      <c r="AB882" s="61"/>
      <c r="AD882" s="22" t="str">
        <f ca="1">IF(ISBLANK(RiskRegister[[#This Row],[Risk Due Date]]), "Missing Risk Due Date", IF(RiskRegister[[#This Row],[Risk Due Date]] &lt; TODAY(), "Overdue", "Not Overdue"))</f>
        <v>Missing Risk Due Date</v>
      </c>
      <c r="AF882" s="22" t="str">
        <f>IF(ISBLANK(RiskRegister[[#This Row],[Risk Due Date]]), "Missing Risk Due Date", TEXT(RiskRegister[[#This Row],[Risk Due Date]], "YYYY-MM"))</f>
        <v>Missing Risk Due Date</v>
      </c>
      <c r="AG882" s="22" t="str">
        <f>IF(RiskRegister[[#This Row],[Created Date]]="","Created Date missing",(TEXT(RiskRegister[[#This Row],[Created Date]],"mmm") &amp; "-" &amp; YEAR(RiskRegister[[#This Row],[Created Date]])))</f>
        <v>Created Date missing</v>
      </c>
      <c r="AH882" s="79">
        <f>IF(RiskRegister[[#This Row],[Risk Status]]="Closed",RiskRegister[[#This Row],[Risk Close Date]],RiskRegister[[#This Row],[Risk Due Date]])</f>
        <v>0</v>
      </c>
      <c r="AI882" s="79">
        <f>IF(RiskRegister[[#This Row],[Risk-Change-Date]]=0,DATE(2030,1,1),RiskRegister[[#This Row],[Risk-Change-Date]])</f>
        <v>47484</v>
      </c>
      <c r="AJ882" s="22" t="str">
        <f>RiskRegister[[#This Row],[Inherent Impact Level]]&amp;"-"&amp;RiskRegister[[#This Row],[Inherent Likelihood Level]]</f>
        <v>-- Select Impact ----- Select Likelihood --</v>
      </c>
      <c r="AK882" s="22" t="str">
        <f>RiskRegister[[#This Row],[Residual Impact Level]]&amp;"-"&amp;RiskRegister[[#This Row],[Residual Likelihood Level]]</f>
        <v>-- Select Impact ----- Select Likelihood --</v>
      </c>
      <c r="AL882" s="22" t="str">
        <f t="shared" si="26"/>
        <v>Error</v>
      </c>
      <c r="AM882" s="22" t="str">
        <f>IF(RiskRegister[[#This Row],[Risk Status]]="Closed",RiskRegister[[#This Row],[Residual Impact Level]],RiskRegister[[#This Row],[Inherent Impact Level]])</f>
        <v>-- Select Impact --</v>
      </c>
      <c r="AN882" s="22" t="str">
        <f>IF(RiskRegister[[#This Row],[Risk Status]]="Closed",RiskRegister[[#This Row],[Residual Likelihood Level]],RiskRegister[[#This Row],[Inherent Likelihood Level]])</f>
        <v>-- Select Likelihood --</v>
      </c>
      <c r="AO882" s="22" t="str">
        <f>IF(RiskRegister[[#This Row],[Risk Status]]="Closed",RiskRegister[[#This Row],[Residual-I-L-Combo]],RiskRegister[[#This Row],[Inherent-I-L-Combo]])</f>
        <v>-- Select Impact ----- Select Likelihood --</v>
      </c>
      <c r="AP882" s="22" t="str">
        <f t="shared" si="27"/>
        <v>-- Error --</v>
      </c>
    </row>
    <row r="883" spans="1:42" s="18" customFormat="1" ht="64" x14ac:dyDescent="0.2">
      <c r="A883" s="18">
        <v>880</v>
      </c>
      <c r="G883" s="18" t="s">
        <v>87</v>
      </c>
      <c r="I883" s="18" t="s">
        <v>85</v>
      </c>
      <c r="L883" s="18" t="s">
        <v>112</v>
      </c>
      <c r="M883" s="19" t="str">
        <f>VLOOKUP(RiskRegister[[#This Row],[Inherent Impact Level]],'Rating factors'!$F$4:$G$9,2,FALSE)</f>
        <v>--- Error ---</v>
      </c>
      <c r="N883" s="18" t="s">
        <v>89</v>
      </c>
      <c r="O883" s="19" t="str">
        <f>VLOOKUP(RiskRegister[[#This Row],[Inherent Likelihood Level]],'Rating factors'!$F$16:$G$21,2,FALSE)</f>
        <v>--- Error ---</v>
      </c>
      <c r="P883" s="19" t="str">
        <f>IFERROR(VLOOKUP(RiskRegister[[#This Row],[Inherent Risk Rating]],'Rating factors'!$F$30:$G$44,2,FALSE),"-- Error --")</f>
        <v>-- Error --</v>
      </c>
      <c r="Q883" s="19" t="str">
        <f>IFERROR(RiskRegister[[#This Row],[Inherent Impact Rating]]*RiskRegister[[#This Row],[Inherent Likelihood Rating]],"-- Error --")</f>
        <v>-- Error --</v>
      </c>
      <c r="R883" s="18" t="s">
        <v>111</v>
      </c>
      <c r="T883" s="18" t="s">
        <v>112</v>
      </c>
      <c r="U883" s="19" t="str">
        <f>VLOOKUP(RiskRegister[[#This Row],[Residual Impact Level]],'Rating factors'!$F$4:$G$9,2,FALSE)</f>
        <v>--- Error ---</v>
      </c>
      <c r="V883" s="18" t="s">
        <v>89</v>
      </c>
      <c r="W883" s="19" t="str">
        <f>VLOOKUP(RiskRegister[[#This Row],[Residual Likelihood Level]],'Rating factors'!$F$16:$G$21,2,FALSE)</f>
        <v>--- Error ---</v>
      </c>
      <c r="X883" s="19" t="str">
        <f>IFERROR(VLOOKUP(RiskRegister[[#This Row],[Residual Risk Rating]],'Rating factors'!$F$30:$G$44,2,FALSE),"-- Error --")</f>
        <v>-- Error --</v>
      </c>
      <c r="Y883" s="19" t="str">
        <f>IFERROR(RiskRegister[[#This Row],[Residual Impact Rating]]*RiskRegister[[#This Row],[Residual Likelihood Rating]],"-- Error --")</f>
        <v>-- Error --</v>
      </c>
      <c r="Z883" s="18" t="s">
        <v>113</v>
      </c>
      <c r="AB883" s="61"/>
      <c r="AD883" s="22" t="str">
        <f ca="1">IF(ISBLANK(RiskRegister[[#This Row],[Risk Due Date]]), "Missing Risk Due Date", IF(RiskRegister[[#This Row],[Risk Due Date]] &lt; TODAY(), "Overdue", "Not Overdue"))</f>
        <v>Missing Risk Due Date</v>
      </c>
      <c r="AF883" s="22" t="str">
        <f>IF(ISBLANK(RiskRegister[[#This Row],[Risk Due Date]]), "Missing Risk Due Date", TEXT(RiskRegister[[#This Row],[Risk Due Date]], "YYYY-MM"))</f>
        <v>Missing Risk Due Date</v>
      </c>
      <c r="AG883" s="22" t="str">
        <f>IF(RiskRegister[[#This Row],[Created Date]]="","Created Date missing",(TEXT(RiskRegister[[#This Row],[Created Date]],"mmm") &amp; "-" &amp; YEAR(RiskRegister[[#This Row],[Created Date]])))</f>
        <v>Created Date missing</v>
      </c>
      <c r="AH883" s="79">
        <f>IF(RiskRegister[[#This Row],[Risk Status]]="Closed",RiskRegister[[#This Row],[Risk Close Date]],RiskRegister[[#This Row],[Risk Due Date]])</f>
        <v>0</v>
      </c>
      <c r="AI883" s="79">
        <f>IF(RiskRegister[[#This Row],[Risk-Change-Date]]=0,DATE(2030,1,1),RiskRegister[[#This Row],[Risk-Change-Date]])</f>
        <v>47484</v>
      </c>
      <c r="AJ883" s="22" t="str">
        <f>RiskRegister[[#This Row],[Inherent Impact Level]]&amp;"-"&amp;RiskRegister[[#This Row],[Inherent Likelihood Level]]</f>
        <v>-- Select Impact ----- Select Likelihood --</v>
      </c>
      <c r="AK883" s="22" t="str">
        <f>RiskRegister[[#This Row],[Residual Impact Level]]&amp;"-"&amp;RiskRegister[[#This Row],[Residual Likelihood Level]]</f>
        <v>-- Select Impact ----- Select Likelihood --</v>
      </c>
      <c r="AL883" s="22" t="str">
        <f t="shared" si="26"/>
        <v>Error</v>
      </c>
      <c r="AM883" s="22" t="str">
        <f>IF(RiskRegister[[#This Row],[Risk Status]]="Closed",RiskRegister[[#This Row],[Residual Impact Level]],RiskRegister[[#This Row],[Inherent Impact Level]])</f>
        <v>-- Select Impact --</v>
      </c>
      <c r="AN883" s="22" t="str">
        <f>IF(RiskRegister[[#This Row],[Risk Status]]="Closed",RiskRegister[[#This Row],[Residual Likelihood Level]],RiskRegister[[#This Row],[Inherent Likelihood Level]])</f>
        <v>-- Select Likelihood --</v>
      </c>
      <c r="AO883" s="22" t="str">
        <f>IF(RiskRegister[[#This Row],[Risk Status]]="Closed",RiskRegister[[#This Row],[Residual-I-L-Combo]],RiskRegister[[#This Row],[Inherent-I-L-Combo]])</f>
        <v>-- Select Impact ----- Select Likelihood --</v>
      </c>
      <c r="AP883" s="22" t="str">
        <f t="shared" si="27"/>
        <v>-- Error --</v>
      </c>
    </row>
    <row r="884" spans="1:42" s="18" customFormat="1" ht="64" x14ac:dyDescent="0.2">
      <c r="A884" s="18">
        <v>881</v>
      </c>
      <c r="G884" s="18" t="s">
        <v>87</v>
      </c>
      <c r="I884" s="18" t="s">
        <v>85</v>
      </c>
      <c r="L884" s="18" t="s">
        <v>112</v>
      </c>
      <c r="M884" s="19" t="str">
        <f>VLOOKUP(RiskRegister[[#This Row],[Inherent Impact Level]],'Rating factors'!$F$4:$G$9,2,FALSE)</f>
        <v>--- Error ---</v>
      </c>
      <c r="N884" s="18" t="s">
        <v>89</v>
      </c>
      <c r="O884" s="19" t="str">
        <f>VLOOKUP(RiskRegister[[#This Row],[Inherent Likelihood Level]],'Rating factors'!$F$16:$G$21,2,FALSE)</f>
        <v>--- Error ---</v>
      </c>
      <c r="P884" s="19" t="str">
        <f>IFERROR(VLOOKUP(RiskRegister[[#This Row],[Inherent Risk Rating]],'Rating factors'!$F$30:$G$44,2,FALSE),"-- Error --")</f>
        <v>-- Error --</v>
      </c>
      <c r="Q884" s="19" t="str">
        <f>IFERROR(RiskRegister[[#This Row],[Inherent Impact Rating]]*RiskRegister[[#This Row],[Inherent Likelihood Rating]],"-- Error --")</f>
        <v>-- Error --</v>
      </c>
      <c r="R884" s="18" t="s">
        <v>111</v>
      </c>
      <c r="T884" s="18" t="s">
        <v>112</v>
      </c>
      <c r="U884" s="19" t="str">
        <f>VLOOKUP(RiskRegister[[#This Row],[Residual Impact Level]],'Rating factors'!$F$4:$G$9,2,FALSE)</f>
        <v>--- Error ---</v>
      </c>
      <c r="V884" s="18" t="s">
        <v>89</v>
      </c>
      <c r="W884" s="19" t="str">
        <f>VLOOKUP(RiskRegister[[#This Row],[Residual Likelihood Level]],'Rating factors'!$F$16:$G$21,2,FALSE)</f>
        <v>--- Error ---</v>
      </c>
      <c r="X884" s="19" t="str">
        <f>IFERROR(VLOOKUP(RiskRegister[[#This Row],[Residual Risk Rating]],'Rating factors'!$F$30:$G$44,2,FALSE),"-- Error --")</f>
        <v>-- Error --</v>
      </c>
      <c r="Y884" s="19" t="str">
        <f>IFERROR(RiskRegister[[#This Row],[Residual Impact Rating]]*RiskRegister[[#This Row],[Residual Likelihood Rating]],"-- Error --")</f>
        <v>-- Error --</v>
      </c>
      <c r="Z884" s="18" t="s">
        <v>113</v>
      </c>
      <c r="AB884" s="61"/>
      <c r="AD884" s="22" t="str">
        <f ca="1">IF(ISBLANK(RiskRegister[[#This Row],[Risk Due Date]]), "Missing Risk Due Date", IF(RiskRegister[[#This Row],[Risk Due Date]] &lt; TODAY(), "Overdue", "Not Overdue"))</f>
        <v>Missing Risk Due Date</v>
      </c>
      <c r="AF884" s="22" t="str">
        <f>IF(ISBLANK(RiskRegister[[#This Row],[Risk Due Date]]), "Missing Risk Due Date", TEXT(RiskRegister[[#This Row],[Risk Due Date]], "YYYY-MM"))</f>
        <v>Missing Risk Due Date</v>
      </c>
      <c r="AG884" s="22" t="str">
        <f>IF(RiskRegister[[#This Row],[Created Date]]="","Created Date missing",(TEXT(RiskRegister[[#This Row],[Created Date]],"mmm") &amp; "-" &amp; YEAR(RiskRegister[[#This Row],[Created Date]])))</f>
        <v>Created Date missing</v>
      </c>
      <c r="AH884" s="79">
        <f>IF(RiskRegister[[#This Row],[Risk Status]]="Closed",RiskRegister[[#This Row],[Risk Close Date]],RiskRegister[[#This Row],[Risk Due Date]])</f>
        <v>0</v>
      </c>
      <c r="AI884" s="79">
        <f>IF(RiskRegister[[#This Row],[Risk-Change-Date]]=0,DATE(2030,1,1),RiskRegister[[#This Row],[Risk-Change-Date]])</f>
        <v>47484</v>
      </c>
      <c r="AJ884" s="22" t="str">
        <f>RiskRegister[[#This Row],[Inherent Impact Level]]&amp;"-"&amp;RiskRegister[[#This Row],[Inherent Likelihood Level]]</f>
        <v>-- Select Impact ----- Select Likelihood --</v>
      </c>
      <c r="AK884" s="22" t="str">
        <f>RiskRegister[[#This Row],[Residual Impact Level]]&amp;"-"&amp;RiskRegister[[#This Row],[Residual Likelihood Level]]</f>
        <v>-- Select Impact ----- Select Likelihood --</v>
      </c>
      <c r="AL884" s="22" t="str">
        <f t="shared" si="26"/>
        <v>Error</v>
      </c>
      <c r="AM884" s="22" t="str">
        <f>IF(RiskRegister[[#This Row],[Risk Status]]="Closed",RiskRegister[[#This Row],[Residual Impact Level]],RiskRegister[[#This Row],[Inherent Impact Level]])</f>
        <v>-- Select Impact --</v>
      </c>
      <c r="AN884" s="22" t="str">
        <f>IF(RiskRegister[[#This Row],[Risk Status]]="Closed",RiskRegister[[#This Row],[Residual Likelihood Level]],RiskRegister[[#This Row],[Inherent Likelihood Level]])</f>
        <v>-- Select Likelihood --</v>
      </c>
      <c r="AO884" s="22" t="str">
        <f>IF(RiskRegister[[#This Row],[Risk Status]]="Closed",RiskRegister[[#This Row],[Residual-I-L-Combo]],RiskRegister[[#This Row],[Inherent-I-L-Combo]])</f>
        <v>-- Select Impact ----- Select Likelihood --</v>
      </c>
      <c r="AP884" s="22" t="str">
        <f t="shared" si="27"/>
        <v>-- Error --</v>
      </c>
    </row>
    <row r="885" spans="1:42" s="18" customFormat="1" ht="64" x14ac:dyDescent="0.2">
      <c r="A885" s="18">
        <v>882</v>
      </c>
      <c r="G885" s="18" t="s">
        <v>87</v>
      </c>
      <c r="I885" s="18" t="s">
        <v>85</v>
      </c>
      <c r="L885" s="18" t="s">
        <v>112</v>
      </c>
      <c r="M885" s="19" t="str">
        <f>VLOOKUP(RiskRegister[[#This Row],[Inherent Impact Level]],'Rating factors'!$F$4:$G$9,2,FALSE)</f>
        <v>--- Error ---</v>
      </c>
      <c r="N885" s="18" t="s">
        <v>89</v>
      </c>
      <c r="O885" s="19" t="str">
        <f>VLOOKUP(RiskRegister[[#This Row],[Inherent Likelihood Level]],'Rating factors'!$F$16:$G$21,2,FALSE)</f>
        <v>--- Error ---</v>
      </c>
      <c r="P885" s="19" t="str">
        <f>IFERROR(VLOOKUP(RiskRegister[[#This Row],[Inherent Risk Rating]],'Rating factors'!$F$30:$G$44,2,FALSE),"-- Error --")</f>
        <v>-- Error --</v>
      </c>
      <c r="Q885" s="19" t="str">
        <f>IFERROR(RiskRegister[[#This Row],[Inherent Impact Rating]]*RiskRegister[[#This Row],[Inherent Likelihood Rating]],"-- Error --")</f>
        <v>-- Error --</v>
      </c>
      <c r="R885" s="18" t="s">
        <v>111</v>
      </c>
      <c r="T885" s="18" t="s">
        <v>112</v>
      </c>
      <c r="U885" s="19" t="str">
        <f>VLOOKUP(RiskRegister[[#This Row],[Residual Impact Level]],'Rating factors'!$F$4:$G$9,2,FALSE)</f>
        <v>--- Error ---</v>
      </c>
      <c r="V885" s="18" t="s">
        <v>89</v>
      </c>
      <c r="W885" s="19" t="str">
        <f>VLOOKUP(RiskRegister[[#This Row],[Residual Likelihood Level]],'Rating factors'!$F$16:$G$21,2,FALSE)</f>
        <v>--- Error ---</v>
      </c>
      <c r="X885" s="19" t="str">
        <f>IFERROR(VLOOKUP(RiskRegister[[#This Row],[Residual Risk Rating]],'Rating factors'!$F$30:$G$44,2,FALSE),"-- Error --")</f>
        <v>-- Error --</v>
      </c>
      <c r="Y885" s="19" t="str">
        <f>IFERROR(RiskRegister[[#This Row],[Residual Impact Rating]]*RiskRegister[[#This Row],[Residual Likelihood Rating]],"-- Error --")</f>
        <v>-- Error --</v>
      </c>
      <c r="Z885" s="18" t="s">
        <v>113</v>
      </c>
      <c r="AB885" s="61"/>
      <c r="AD885" s="22" t="str">
        <f ca="1">IF(ISBLANK(RiskRegister[[#This Row],[Risk Due Date]]), "Missing Risk Due Date", IF(RiskRegister[[#This Row],[Risk Due Date]] &lt; TODAY(), "Overdue", "Not Overdue"))</f>
        <v>Missing Risk Due Date</v>
      </c>
      <c r="AF885" s="22" t="str">
        <f>IF(ISBLANK(RiskRegister[[#This Row],[Risk Due Date]]), "Missing Risk Due Date", TEXT(RiskRegister[[#This Row],[Risk Due Date]], "YYYY-MM"))</f>
        <v>Missing Risk Due Date</v>
      </c>
      <c r="AG885" s="22" t="str">
        <f>IF(RiskRegister[[#This Row],[Created Date]]="","Created Date missing",(TEXT(RiskRegister[[#This Row],[Created Date]],"mmm") &amp; "-" &amp; YEAR(RiskRegister[[#This Row],[Created Date]])))</f>
        <v>Created Date missing</v>
      </c>
      <c r="AH885" s="79">
        <f>IF(RiskRegister[[#This Row],[Risk Status]]="Closed",RiskRegister[[#This Row],[Risk Close Date]],RiskRegister[[#This Row],[Risk Due Date]])</f>
        <v>0</v>
      </c>
      <c r="AI885" s="79">
        <f>IF(RiskRegister[[#This Row],[Risk-Change-Date]]=0,DATE(2030,1,1),RiskRegister[[#This Row],[Risk-Change-Date]])</f>
        <v>47484</v>
      </c>
      <c r="AJ885" s="22" t="str">
        <f>RiskRegister[[#This Row],[Inherent Impact Level]]&amp;"-"&amp;RiskRegister[[#This Row],[Inherent Likelihood Level]]</f>
        <v>-- Select Impact ----- Select Likelihood --</v>
      </c>
      <c r="AK885" s="22" t="str">
        <f>RiskRegister[[#This Row],[Residual Impact Level]]&amp;"-"&amp;RiskRegister[[#This Row],[Residual Likelihood Level]]</f>
        <v>-- Select Impact ----- Select Likelihood --</v>
      </c>
      <c r="AL885" s="22" t="str">
        <f t="shared" si="26"/>
        <v>Error</v>
      </c>
      <c r="AM885" s="22" t="str">
        <f>IF(RiskRegister[[#This Row],[Risk Status]]="Closed",RiskRegister[[#This Row],[Residual Impact Level]],RiskRegister[[#This Row],[Inherent Impact Level]])</f>
        <v>-- Select Impact --</v>
      </c>
      <c r="AN885" s="22" t="str">
        <f>IF(RiskRegister[[#This Row],[Risk Status]]="Closed",RiskRegister[[#This Row],[Residual Likelihood Level]],RiskRegister[[#This Row],[Inherent Likelihood Level]])</f>
        <v>-- Select Likelihood --</v>
      </c>
      <c r="AO885" s="22" t="str">
        <f>IF(RiskRegister[[#This Row],[Risk Status]]="Closed",RiskRegister[[#This Row],[Residual-I-L-Combo]],RiskRegister[[#This Row],[Inherent-I-L-Combo]])</f>
        <v>-- Select Impact ----- Select Likelihood --</v>
      </c>
      <c r="AP885" s="22" t="str">
        <f t="shared" si="27"/>
        <v>-- Error --</v>
      </c>
    </row>
    <row r="886" spans="1:42" s="18" customFormat="1" ht="64" x14ac:dyDescent="0.2">
      <c r="A886" s="18">
        <v>883</v>
      </c>
      <c r="G886" s="18" t="s">
        <v>87</v>
      </c>
      <c r="I886" s="18" t="s">
        <v>85</v>
      </c>
      <c r="L886" s="18" t="s">
        <v>112</v>
      </c>
      <c r="M886" s="19" t="str">
        <f>VLOOKUP(RiskRegister[[#This Row],[Inherent Impact Level]],'Rating factors'!$F$4:$G$9,2,FALSE)</f>
        <v>--- Error ---</v>
      </c>
      <c r="N886" s="18" t="s">
        <v>89</v>
      </c>
      <c r="O886" s="19" t="str">
        <f>VLOOKUP(RiskRegister[[#This Row],[Inherent Likelihood Level]],'Rating factors'!$F$16:$G$21,2,FALSE)</f>
        <v>--- Error ---</v>
      </c>
      <c r="P886" s="19" t="str">
        <f>IFERROR(VLOOKUP(RiskRegister[[#This Row],[Inherent Risk Rating]],'Rating factors'!$F$30:$G$44,2,FALSE),"-- Error --")</f>
        <v>-- Error --</v>
      </c>
      <c r="Q886" s="19" t="str">
        <f>IFERROR(RiskRegister[[#This Row],[Inherent Impact Rating]]*RiskRegister[[#This Row],[Inherent Likelihood Rating]],"-- Error --")</f>
        <v>-- Error --</v>
      </c>
      <c r="R886" s="18" t="s">
        <v>111</v>
      </c>
      <c r="T886" s="18" t="s">
        <v>112</v>
      </c>
      <c r="U886" s="19" t="str">
        <f>VLOOKUP(RiskRegister[[#This Row],[Residual Impact Level]],'Rating factors'!$F$4:$G$9,2,FALSE)</f>
        <v>--- Error ---</v>
      </c>
      <c r="V886" s="18" t="s">
        <v>89</v>
      </c>
      <c r="W886" s="19" t="str">
        <f>VLOOKUP(RiskRegister[[#This Row],[Residual Likelihood Level]],'Rating factors'!$F$16:$G$21,2,FALSE)</f>
        <v>--- Error ---</v>
      </c>
      <c r="X886" s="19" t="str">
        <f>IFERROR(VLOOKUP(RiskRegister[[#This Row],[Residual Risk Rating]],'Rating factors'!$F$30:$G$44,2,FALSE),"-- Error --")</f>
        <v>-- Error --</v>
      </c>
      <c r="Y886" s="19" t="str">
        <f>IFERROR(RiskRegister[[#This Row],[Residual Impact Rating]]*RiskRegister[[#This Row],[Residual Likelihood Rating]],"-- Error --")</f>
        <v>-- Error --</v>
      </c>
      <c r="Z886" s="18" t="s">
        <v>113</v>
      </c>
      <c r="AB886" s="61"/>
      <c r="AD886" s="22" t="str">
        <f ca="1">IF(ISBLANK(RiskRegister[[#This Row],[Risk Due Date]]), "Missing Risk Due Date", IF(RiskRegister[[#This Row],[Risk Due Date]] &lt; TODAY(), "Overdue", "Not Overdue"))</f>
        <v>Missing Risk Due Date</v>
      </c>
      <c r="AF886" s="22" t="str">
        <f>IF(ISBLANK(RiskRegister[[#This Row],[Risk Due Date]]), "Missing Risk Due Date", TEXT(RiskRegister[[#This Row],[Risk Due Date]], "YYYY-MM"))</f>
        <v>Missing Risk Due Date</v>
      </c>
      <c r="AG886" s="22" t="str">
        <f>IF(RiskRegister[[#This Row],[Created Date]]="","Created Date missing",(TEXT(RiskRegister[[#This Row],[Created Date]],"mmm") &amp; "-" &amp; YEAR(RiskRegister[[#This Row],[Created Date]])))</f>
        <v>Created Date missing</v>
      </c>
      <c r="AH886" s="79">
        <f>IF(RiskRegister[[#This Row],[Risk Status]]="Closed",RiskRegister[[#This Row],[Risk Close Date]],RiskRegister[[#This Row],[Risk Due Date]])</f>
        <v>0</v>
      </c>
      <c r="AI886" s="79">
        <f>IF(RiskRegister[[#This Row],[Risk-Change-Date]]=0,DATE(2030,1,1),RiskRegister[[#This Row],[Risk-Change-Date]])</f>
        <v>47484</v>
      </c>
      <c r="AJ886" s="22" t="str">
        <f>RiskRegister[[#This Row],[Inherent Impact Level]]&amp;"-"&amp;RiskRegister[[#This Row],[Inherent Likelihood Level]]</f>
        <v>-- Select Impact ----- Select Likelihood --</v>
      </c>
      <c r="AK886" s="22" t="str">
        <f>RiskRegister[[#This Row],[Residual Impact Level]]&amp;"-"&amp;RiskRegister[[#This Row],[Residual Likelihood Level]]</f>
        <v>-- Select Impact ----- Select Likelihood --</v>
      </c>
      <c r="AL886" s="22" t="str">
        <f t="shared" si="26"/>
        <v>Error</v>
      </c>
      <c r="AM886" s="22" t="str">
        <f>IF(RiskRegister[[#This Row],[Risk Status]]="Closed",RiskRegister[[#This Row],[Residual Impact Level]],RiskRegister[[#This Row],[Inherent Impact Level]])</f>
        <v>-- Select Impact --</v>
      </c>
      <c r="AN886" s="22" t="str">
        <f>IF(RiskRegister[[#This Row],[Risk Status]]="Closed",RiskRegister[[#This Row],[Residual Likelihood Level]],RiskRegister[[#This Row],[Inherent Likelihood Level]])</f>
        <v>-- Select Likelihood --</v>
      </c>
      <c r="AO886" s="22" t="str">
        <f>IF(RiskRegister[[#This Row],[Risk Status]]="Closed",RiskRegister[[#This Row],[Residual-I-L-Combo]],RiskRegister[[#This Row],[Inherent-I-L-Combo]])</f>
        <v>-- Select Impact ----- Select Likelihood --</v>
      </c>
      <c r="AP886" s="22" t="str">
        <f t="shared" si="27"/>
        <v>-- Error --</v>
      </c>
    </row>
    <row r="887" spans="1:42" s="18" customFormat="1" ht="64" x14ac:dyDescent="0.2">
      <c r="A887" s="18">
        <v>884</v>
      </c>
      <c r="G887" s="18" t="s">
        <v>87</v>
      </c>
      <c r="I887" s="18" t="s">
        <v>85</v>
      </c>
      <c r="L887" s="18" t="s">
        <v>112</v>
      </c>
      <c r="M887" s="19" t="str">
        <f>VLOOKUP(RiskRegister[[#This Row],[Inherent Impact Level]],'Rating factors'!$F$4:$G$9,2,FALSE)</f>
        <v>--- Error ---</v>
      </c>
      <c r="N887" s="18" t="s">
        <v>89</v>
      </c>
      <c r="O887" s="19" t="str">
        <f>VLOOKUP(RiskRegister[[#This Row],[Inherent Likelihood Level]],'Rating factors'!$F$16:$G$21,2,FALSE)</f>
        <v>--- Error ---</v>
      </c>
      <c r="P887" s="19" t="str">
        <f>IFERROR(VLOOKUP(RiskRegister[[#This Row],[Inherent Risk Rating]],'Rating factors'!$F$30:$G$44,2,FALSE),"-- Error --")</f>
        <v>-- Error --</v>
      </c>
      <c r="Q887" s="19" t="str">
        <f>IFERROR(RiskRegister[[#This Row],[Inherent Impact Rating]]*RiskRegister[[#This Row],[Inherent Likelihood Rating]],"-- Error --")</f>
        <v>-- Error --</v>
      </c>
      <c r="R887" s="18" t="s">
        <v>111</v>
      </c>
      <c r="T887" s="18" t="s">
        <v>112</v>
      </c>
      <c r="U887" s="19" t="str">
        <f>VLOOKUP(RiskRegister[[#This Row],[Residual Impact Level]],'Rating factors'!$F$4:$G$9,2,FALSE)</f>
        <v>--- Error ---</v>
      </c>
      <c r="V887" s="18" t="s">
        <v>89</v>
      </c>
      <c r="W887" s="19" t="str">
        <f>VLOOKUP(RiskRegister[[#This Row],[Residual Likelihood Level]],'Rating factors'!$F$16:$G$21,2,FALSE)</f>
        <v>--- Error ---</v>
      </c>
      <c r="X887" s="19" t="str">
        <f>IFERROR(VLOOKUP(RiskRegister[[#This Row],[Residual Risk Rating]],'Rating factors'!$F$30:$G$44,2,FALSE),"-- Error --")</f>
        <v>-- Error --</v>
      </c>
      <c r="Y887" s="19" t="str">
        <f>IFERROR(RiskRegister[[#This Row],[Residual Impact Rating]]*RiskRegister[[#This Row],[Residual Likelihood Rating]],"-- Error --")</f>
        <v>-- Error --</v>
      </c>
      <c r="Z887" s="18" t="s">
        <v>113</v>
      </c>
      <c r="AB887" s="61"/>
      <c r="AD887" s="22" t="str">
        <f ca="1">IF(ISBLANK(RiskRegister[[#This Row],[Risk Due Date]]), "Missing Risk Due Date", IF(RiskRegister[[#This Row],[Risk Due Date]] &lt; TODAY(), "Overdue", "Not Overdue"))</f>
        <v>Missing Risk Due Date</v>
      </c>
      <c r="AF887" s="22" t="str">
        <f>IF(ISBLANK(RiskRegister[[#This Row],[Risk Due Date]]), "Missing Risk Due Date", TEXT(RiskRegister[[#This Row],[Risk Due Date]], "YYYY-MM"))</f>
        <v>Missing Risk Due Date</v>
      </c>
      <c r="AG887" s="22" t="str">
        <f>IF(RiskRegister[[#This Row],[Created Date]]="","Created Date missing",(TEXT(RiskRegister[[#This Row],[Created Date]],"mmm") &amp; "-" &amp; YEAR(RiskRegister[[#This Row],[Created Date]])))</f>
        <v>Created Date missing</v>
      </c>
      <c r="AH887" s="79">
        <f>IF(RiskRegister[[#This Row],[Risk Status]]="Closed",RiskRegister[[#This Row],[Risk Close Date]],RiskRegister[[#This Row],[Risk Due Date]])</f>
        <v>0</v>
      </c>
      <c r="AI887" s="79">
        <f>IF(RiskRegister[[#This Row],[Risk-Change-Date]]=0,DATE(2030,1,1),RiskRegister[[#This Row],[Risk-Change-Date]])</f>
        <v>47484</v>
      </c>
      <c r="AJ887" s="22" t="str">
        <f>RiskRegister[[#This Row],[Inherent Impact Level]]&amp;"-"&amp;RiskRegister[[#This Row],[Inherent Likelihood Level]]</f>
        <v>-- Select Impact ----- Select Likelihood --</v>
      </c>
      <c r="AK887" s="22" t="str">
        <f>RiskRegister[[#This Row],[Residual Impact Level]]&amp;"-"&amp;RiskRegister[[#This Row],[Residual Likelihood Level]]</f>
        <v>-- Select Impact ----- Select Likelihood --</v>
      </c>
      <c r="AL887" s="22" t="str">
        <f t="shared" si="26"/>
        <v>Error</v>
      </c>
      <c r="AM887" s="22" t="str">
        <f>IF(RiskRegister[[#This Row],[Risk Status]]="Closed",RiskRegister[[#This Row],[Residual Impact Level]],RiskRegister[[#This Row],[Inherent Impact Level]])</f>
        <v>-- Select Impact --</v>
      </c>
      <c r="AN887" s="22" t="str">
        <f>IF(RiskRegister[[#This Row],[Risk Status]]="Closed",RiskRegister[[#This Row],[Residual Likelihood Level]],RiskRegister[[#This Row],[Inherent Likelihood Level]])</f>
        <v>-- Select Likelihood --</v>
      </c>
      <c r="AO887" s="22" t="str">
        <f>IF(RiskRegister[[#This Row],[Risk Status]]="Closed",RiskRegister[[#This Row],[Residual-I-L-Combo]],RiskRegister[[#This Row],[Inherent-I-L-Combo]])</f>
        <v>-- Select Impact ----- Select Likelihood --</v>
      </c>
      <c r="AP887" s="22" t="str">
        <f t="shared" si="27"/>
        <v>-- Error --</v>
      </c>
    </row>
    <row r="888" spans="1:42" s="18" customFormat="1" ht="64" x14ac:dyDescent="0.2">
      <c r="A888" s="18">
        <v>885</v>
      </c>
      <c r="G888" s="18" t="s">
        <v>87</v>
      </c>
      <c r="I888" s="18" t="s">
        <v>85</v>
      </c>
      <c r="L888" s="18" t="s">
        <v>112</v>
      </c>
      <c r="M888" s="19" t="str">
        <f>VLOOKUP(RiskRegister[[#This Row],[Inherent Impact Level]],'Rating factors'!$F$4:$G$9,2,FALSE)</f>
        <v>--- Error ---</v>
      </c>
      <c r="N888" s="18" t="s">
        <v>89</v>
      </c>
      <c r="O888" s="19" t="str">
        <f>VLOOKUP(RiskRegister[[#This Row],[Inherent Likelihood Level]],'Rating factors'!$F$16:$G$21,2,FALSE)</f>
        <v>--- Error ---</v>
      </c>
      <c r="P888" s="19" t="str">
        <f>IFERROR(VLOOKUP(RiskRegister[[#This Row],[Inherent Risk Rating]],'Rating factors'!$F$30:$G$44,2,FALSE),"-- Error --")</f>
        <v>-- Error --</v>
      </c>
      <c r="Q888" s="19" t="str">
        <f>IFERROR(RiskRegister[[#This Row],[Inherent Impact Rating]]*RiskRegister[[#This Row],[Inherent Likelihood Rating]],"-- Error --")</f>
        <v>-- Error --</v>
      </c>
      <c r="R888" s="18" t="s">
        <v>111</v>
      </c>
      <c r="T888" s="18" t="s">
        <v>112</v>
      </c>
      <c r="U888" s="19" t="str">
        <f>VLOOKUP(RiskRegister[[#This Row],[Residual Impact Level]],'Rating factors'!$F$4:$G$9,2,FALSE)</f>
        <v>--- Error ---</v>
      </c>
      <c r="V888" s="18" t="s">
        <v>89</v>
      </c>
      <c r="W888" s="19" t="str">
        <f>VLOOKUP(RiskRegister[[#This Row],[Residual Likelihood Level]],'Rating factors'!$F$16:$G$21,2,FALSE)</f>
        <v>--- Error ---</v>
      </c>
      <c r="X888" s="19" t="str">
        <f>IFERROR(VLOOKUP(RiskRegister[[#This Row],[Residual Risk Rating]],'Rating factors'!$F$30:$G$44,2,FALSE),"-- Error --")</f>
        <v>-- Error --</v>
      </c>
      <c r="Y888" s="19" t="str">
        <f>IFERROR(RiskRegister[[#This Row],[Residual Impact Rating]]*RiskRegister[[#This Row],[Residual Likelihood Rating]],"-- Error --")</f>
        <v>-- Error --</v>
      </c>
      <c r="Z888" s="18" t="s">
        <v>113</v>
      </c>
      <c r="AB888" s="61"/>
      <c r="AD888" s="22" t="str">
        <f ca="1">IF(ISBLANK(RiskRegister[[#This Row],[Risk Due Date]]), "Missing Risk Due Date", IF(RiskRegister[[#This Row],[Risk Due Date]] &lt; TODAY(), "Overdue", "Not Overdue"))</f>
        <v>Missing Risk Due Date</v>
      </c>
      <c r="AF888" s="22" t="str">
        <f>IF(ISBLANK(RiskRegister[[#This Row],[Risk Due Date]]), "Missing Risk Due Date", TEXT(RiskRegister[[#This Row],[Risk Due Date]], "YYYY-MM"))</f>
        <v>Missing Risk Due Date</v>
      </c>
      <c r="AG888" s="22" t="str">
        <f>IF(RiskRegister[[#This Row],[Created Date]]="","Created Date missing",(TEXT(RiskRegister[[#This Row],[Created Date]],"mmm") &amp; "-" &amp; YEAR(RiskRegister[[#This Row],[Created Date]])))</f>
        <v>Created Date missing</v>
      </c>
      <c r="AH888" s="79">
        <f>IF(RiskRegister[[#This Row],[Risk Status]]="Closed",RiskRegister[[#This Row],[Risk Close Date]],RiskRegister[[#This Row],[Risk Due Date]])</f>
        <v>0</v>
      </c>
      <c r="AI888" s="79">
        <f>IF(RiskRegister[[#This Row],[Risk-Change-Date]]=0,DATE(2030,1,1),RiskRegister[[#This Row],[Risk-Change-Date]])</f>
        <v>47484</v>
      </c>
      <c r="AJ888" s="22" t="str">
        <f>RiskRegister[[#This Row],[Inherent Impact Level]]&amp;"-"&amp;RiskRegister[[#This Row],[Inherent Likelihood Level]]</f>
        <v>-- Select Impact ----- Select Likelihood --</v>
      </c>
      <c r="AK888" s="22" t="str">
        <f>RiskRegister[[#This Row],[Residual Impact Level]]&amp;"-"&amp;RiskRegister[[#This Row],[Residual Likelihood Level]]</f>
        <v>-- Select Impact ----- Select Likelihood --</v>
      </c>
      <c r="AL888" s="22" t="str">
        <f t="shared" si="26"/>
        <v>Error</v>
      </c>
      <c r="AM888" s="22" t="str">
        <f>IF(RiskRegister[[#This Row],[Risk Status]]="Closed",RiskRegister[[#This Row],[Residual Impact Level]],RiskRegister[[#This Row],[Inherent Impact Level]])</f>
        <v>-- Select Impact --</v>
      </c>
      <c r="AN888" s="22" t="str">
        <f>IF(RiskRegister[[#This Row],[Risk Status]]="Closed",RiskRegister[[#This Row],[Residual Likelihood Level]],RiskRegister[[#This Row],[Inherent Likelihood Level]])</f>
        <v>-- Select Likelihood --</v>
      </c>
      <c r="AO888" s="22" t="str">
        <f>IF(RiskRegister[[#This Row],[Risk Status]]="Closed",RiskRegister[[#This Row],[Residual-I-L-Combo]],RiskRegister[[#This Row],[Inherent-I-L-Combo]])</f>
        <v>-- Select Impact ----- Select Likelihood --</v>
      </c>
      <c r="AP888" s="22" t="str">
        <f t="shared" si="27"/>
        <v>-- Error --</v>
      </c>
    </row>
    <row r="889" spans="1:42" s="18" customFormat="1" ht="64" x14ac:dyDescent="0.2">
      <c r="A889" s="18">
        <v>886</v>
      </c>
      <c r="G889" s="18" t="s">
        <v>87</v>
      </c>
      <c r="I889" s="18" t="s">
        <v>85</v>
      </c>
      <c r="L889" s="18" t="s">
        <v>112</v>
      </c>
      <c r="M889" s="19" t="str">
        <f>VLOOKUP(RiskRegister[[#This Row],[Inherent Impact Level]],'Rating factors'!$F$4:$G$9,2,FALSE)</f>
        <v>--- Error ---</v>
      </c>
      <c r="N889" s="18" t="s">
        <v>89</v>
      </c>
      <c r="O889" s="19" t="str">
        <f>VLOOKUP(RiskRegister[[#This Row],[Inherent Likelihood Level]],'Rating factors'!$F$16:$G$21,2,FALSE)</f>
        <v>--- Error ---</v>
      </c>
      <c r="P889" s="19" t="str">
        <f>IFERROR(VLOOKUP(RiskRegister[[#This Row],[Inherent Risk Rating]],'Rating factors'!$F$30:$G$44,2,FALSE),"-- Error --")</f>
        <v>-- Error --</v>
      </c>
      <c r="Q889" s="19" t="str">
        <f>IFERROR(RiskRegister[[#This Row],[Inherent Impact Rating]]*RiskRegister[[#This Row],[Inherent Likelihood Rating]],"-- Error --")</f>
        <v>-- Error --</v>
      </c>
      <c r="R889" s="18" t="s">
        <v>111</v>
      </c>
      <c r="T889" s="18" t="s">
        <v>112</v>
      </c>
      <c r="U889" s="19" t="str">
        <f>VLOOKUP(RiskRegister[[#This Row],[Residual Impact Level]],'Rating factors'!$F$4:$G$9,2,FALSE)</f>
        <v>--- Error ---</v>
      </c>
      <c r="V889" s="18" t="s">
        <v>89</v>
      </c>
      <c r="W889" s="19" t="str">
        <f>VLOOKUP(RiskRegister[[#This Row],[Residual Likelihood Level]],'Rating factors'!$F$16:$G$21,2,FALSE)</f>
        <v>--- Error ---</v>
      </c>
      <c r="X889" s="19" t="str">
        <f>IFERROR(VLOOKUP(RiskRegister[[#This Row],[Residual Risk Rating]],'Rating factors'!$F$30:$G$44,2,FALSE),"-- Error --")</f>
        <v>-- Error --</v>
      </c>
      <c r="Y889" s="19" t="str">
        <f>IFERROR(RiskRegister[[#This Row],[Residual Impact Rating]]*RiskRegister[[#This Row],[Residual Likelihood Rating]],"-- Error --")</f>
        <v>-- Error --</v>
      </c>
      <c r="Z889" s="18" t="s">
        <v>113</v>
      </c>
      <c r="AB889" s="61"/>
      <c r="AD889" s="22" t="str">
        <f ca="1">IF(ISBLANK(RiskRegister[[#This Row],[Risk Due Date]]), "Missing Risk Due Date", IF(RiskRegister[[#This Row],[Risk Due Date]] &lt; TODAY(), "Overdue", "Not Overdue"))</f>
        <v>Missing Risk Due Date</v>
      </c>
      <c r="AF889" s="22" t="str">
        <f>IF(ISBLANK(RiskRegister[[#This Row],[Risk Due Date]]), "Missing Risk Due Date", TEXT(RiskRegister[[#This Row],[Risk Due Date]], "YYYY-MM"))</f>
        <v>Missing Risk Due Date</v>
      </c>
      <c r="AG889" s="22" t="str">
        <f>IF(RiskRegister[[#This Row],[Created Date]]="","Created Date missing",(TEXT(RiskRegister[[#This Row],[Created Date]],"mmm") &amp; "-" &amp; YEAR(RiskRegister[[#This Row],[Created Date]])))</f>
        <v>Created Date missing</v>
      </c>
      <c r="AH889" s="79">
        <f>IF(RiskRegister[[#This Row],[Risk Status]]="Closed",RiskRegister[[#This Row],[Risk Close Date]],RiskRegister[[#This Row],[Risk Due Date]])</f>
        <v>0</v>
      </c>
      <c r="AI889" s="79">
        <f>IF(RiskRegister[[#This Row],[Risk-Change-Date]]=0,DATE(2030,1,1),RiskRegister[[#This Row],[Risk-Change-Date]])</f>
        <v>47484</v>
      </c>
      <c r="AJ889" s="22" t="str">
        <f>RiskRegister[[#This Row],[Inherent Impact Level]]&amp;"-"&amp;RiskRegister[[#This Row],[Inherent Likelihood Level]]</f>
        <v>-- Select Impact ----- Select Likelihood --</v>
      </c>
      <c r="AK889" s="22" t="str">
        <f>RiskRegister[[#This Row],[Residual Impact Level]]&amp;"-"&amp;RiskRegister[[#This Row],[Residual Likelihood Level]]</f>
        <v>-- Select Impact ----- Select Likelihood --</v>
      </c>
      <c r="AL889" s="22" t="str">
        <f t="shared" si="26"/>
        <v>Error</v>
      </c>
      <c r="AM889" s="22" t="str">
        <f>IF(RiskRegister[[#This Row],[Risk Status]]="Closed",RiskRegister[[#This Row],[Residual Impact Level]],RiskRegister[[#This Row],[Inherent Impact Level]])</f>
        <v>-- Select Impact --</v>
      </c>
      <c r="AN889" s="22" t="str">
        <f>IF(RiskRegister[[#This Row],[Risk Status]]="Closed",RiskRegister[[#This Row],[Residual Likelihood Level]],RiskRegister[[#This Row],[Inherent Likelihood Level]])</f>
        <v>-- Select Likelihood --</v>
      </c>
      <c r="AO889" s="22" t="str">
        <f>IF(RiskRegister[[#This Row],[Risk Status]]="Closed",RiskRegister[[#This Row],[Residual-I-L-Combo]],RiskRegister[[#This Row],[Inherent-I-L-Combo]])</f>
        <v>-- Select Impact ----- Select Likelihood --</v>
      </c>
      <c r="AP889" s="22" t="str">
        <f t="shared" si="27"/>
        <v>-- Error --</v>
      </c>
    </row>
    <row r="890" spans="1:42" s="18" customFormat="1" ht="64" x14ac:dyDescent="0.2">
      <c r="A890" s="18">
        <v>887</v>
      </c>
      <c r="G890" s="18" t="s">
        <v>87</v>
      </c>
      <c r="I890" s="18" t="s">
        <v>85</v>
      </c>
      <c r="L890" s="18" t="s">
        <v>112</v>
      </c>
      <c r="M890" s="19" t="str">
        <f>VLOOKUP(RiskRegister[[#This Row],[Inherent Impact Level]],'Rating factors'!$F$4:$G$9,2,FALSE)</f>
        <v>--- Error ---</v>
      </c>
      <c r="N890" s="18" t="s">
        <v>89</v>
      </c>
      <c r="O890" s="19" t="str">
        <f>VLOOKUP(RiskRegister[[#This Row],[Inherent Likelihood Level]],'Rating factors'!$F$16:$G$21,2,FALSE)</f>
        <v>--- Error ---</v>
      </c>
      <c r="P890" s="19" t="str">
        <f>IFERROR(VLOOKUP(RiskRegister[[#This Row],[Inherent Risk Rating]],'Rating factors'!$F$30:$G$44,2,FALSE),"-- Error --")</f>
        <v>-- Error --</v>
      </c>
      <c r="Q890" s="19" t="str">
        <f>IFERROR(RiskRegister[[#This Row],[Inherent Impact Rating]]*RiskRegister[[#This Row],[Inherent Likelihood Rating]],"-- Error --")</f>
        <v>-- Error --</v>
      </c>
      <c r="R890" s="18" t="s">
        <v>111</v>
      </c>
      <c r="T890" s="18" t="s">
        <v>112</v>
      </c>
      <c r="U890" s="19" t="str">
        <f>VLOOKUP(RiskRegister[[#This Row],[Residual Impact Level]],'Rating factors'!$F$4:$G$9,2,FALSE)</f>
        <v>--- Error ---</v>
      </c>
      <c r="V890" s="18" t="s">
        <v>89</v>
      </c>
      <c r="W890" s="19" t="str">
        <f>VLOOKUP(RiskRegister[[#This Row],[Residual Likelihood Level]],'Rating factors'!$F$16:$G$21,2,FALSE)</f>
        <v>--- Error ---</v>
      </c>
      <c r="X890" s="19" t="str">
        <f>IFERROR(VLOOKUP(RiskRegister[[#This Row],[Residual Risk Rating]],'Rating factors'!$F$30:$G$44,2,FALSE),"-- Error --")</f>
        <v>-- Error --</v>
      </c>
      <c r="Y890" s="19" t="str">
        <f>IFERROR(RiskRegister[[#This Row],[Residual Impact Rating]]*RiskRegister[[#This Row],[Residual Likelihood Rating]],"-- Error --")</f>
        <v>-- Error --</v>
      </c>
      <c r="Z890" s="18" t="s">
        <v>113</v>
      </c>
      <c r="AB890" s="61"/>
      <c r="AD890" s="22" t="str">
        <f ca="1">IF(ISBLANK(RiskRegister[[#This Row],[Risk Due Date]]), "Missing Risk Due Date", IF(RiskRegister[[#This Row],[Risk Due Date]] &lt; TODAY(), "Overdue", "Not Overdue"))</f>
        <v>Missing Risk Due Date</v>
      </c>
      <c r="AF890" s="22" t="str">
        <f>IF(ISBLANK(RiskRegister[[#This Row],[Risk Due Date]]), "Missing Risk Due Date", TEXT(RiskRegister[[#This Row],[Risk Due Date]], "YYYY-MM"))</f>
        <v>Missing Risk Due Date</v>
      </c>
      <c r="AG890" s="22" t="str">
        <f>IF(RiskRegister[[#This Row],[Created Date]]="","Created Date missing",(TEXT(RiskRegister[[#This Row],[Created Date]],"mmm") &amp; "-" &amp; YEAR(RiskRegister[[#This Row],[Created Date]])))</f>
        <v>Created Date missing</v>
      </c>
      <c r="AH890" s="79">
        <f>IF(RiskRegister[[#This Row],[Risk Status]]="Closed",RiskRegister[[#This Row],[Risk Close Date]],RiskRegister[[#This Row],[Risk Due Date]])</f>
        <v>0</v>
      </c>
      <c r="AI890" s="79">
        <f>IF(RiskRegister[[#This Row],[Risk-Change-Date]]=0,DATE(2030,1,1),RiskRegister[[#This Row],[Risk-Change-Date]])</f>
        <v>47484</v>
      </c>
      <c r="AJ890" s="22" t="str">
        <f>RiskRegister[[#This Row],[Inherent Impact Level]]&amp;"-"&amp;RiskRegister[[#This Row],[Inherent Likelihood Level]]</f>
        <v>-- Select Impact ----- Select Likelihood --</v>
      </c>
      <c r="AK890" s="22" t="str">
        <f>RiskRegister[[#This Row],[Residual Impact Level]]&amp;"-"&amp;RiskRegister[[#This Row],[Residual Likelihood Level]]</f>
        <v>-- Select Impact ----- Select Likelihood --</v>
      </c>
      <c r="AL890" s="22" t="str">
        <f t="shared" si="26"/>
        <v>Error</v>
      </c>
      <c r="AM890" s="22" t="str">
        <f>IF(RiskRegister[[#This Row],[Risk Status]]="Closed",RiskRegister[[#This Row],[Residual Impact Level]],RiskRegister[[#This Row],[Inherent Impact Level]])</f>
        <v>-- Select Impact --</v>
      </c>
      <c r="AN890" s="22" t="str">
        <f>IF(RiskRegister[[#This Row],[Risk Status]]="Closed",RiskRegister[[#This Row],[Residual Likelihood Level]],RiskRegister[[#This Row],[Inherent Likelihood Level]])</f>
        <v>-- Select Likelihood --</v>
      </c>
      <c r="AO890" s="22" t="str">
        <f>IF(RiskRegister[[#This Row],[Risk Status]]="Closed",RiskRegister[[#This Row],[Residual-I-L-Combo]],RiskRegister[[#This Row],[Inherent-I-L-Combo]])</f>
        <v>-- Select Impact ----- Select Likelihood --</v>
      </c>
      <c r="AP890" s="22" t="str">
        <f t="shared" si="27"/>
        <v>-- Error --</v>
      </c>
    </row>
    <row r="891" spans="1:42" s="18" customFormat="1" ht="64" x14ac:dyDescent="0.2">
      <c r="A891" s="18">
        <v>888</v>
      </c>
      <c r="G891" s="18" t="s">
        <v>87</v>
      </c>
      <c r="I891" s="18" t="s">
        <v>85</v>
      </c>
      <c r="L891" s="18" t="s">
        <v>112</v>
      </c>
      <c r="M891" s="19" t="str">
        <f>VLOOKUP(RiskRegister[[#This Row],[Inherent Impact Level]],'Rating factors'!$F$4:$G$9,2,FALSE)</f>
        <v>--- Error ---</v>
      </c>
      <c r="N891" s="18" t="s">
        <v>89</v>
      </c>
      <c r="O891" s="19" t="str">
        <f>VLOOKUP(RiskRegister[[#This Row],[Inherent Likelihood Level]],'Rating factors'!$F$16:$G$21,2,FALSE)</f>
        <v>--- Error ---</v>
      </c>
      <c r="P891" s="19" t="str">
        <f>IFERROR(VLOOKUP(RiskRegister[[#This Row],[Inherent Risk Rating]],'Rating factors'!$F$30:$G$44,2,FALSE),"-- Error --")</f>
        <v>-- Error --</v>
      </c>
      <c r="Q891" s="19" t="str">
        <f>IFERROR(RiskRegister[[#This Row],[Inherent Impact Rating]]*RiskRegister[[#This Row],[Inherent Likelihood Rating]],"-- Error --")</f>
        <v>-- Error --</v>
      </c>
      <c r="R891" s="18" t="s">
        <v>111</v>
      </c>
      <c r="T891" s="18" t="s">
        <v>112</v>
      </c>
      <c r="U891" s="19" t="str">
        <f>VLOOKUP(RiskRegister[[#This Row],[Residual Impact Level]],'Rating factors'!$F$4:$G$9,2,FALSE)</f>
        <v>--- Error ---</v>
      </c>
      <c r="V891" s="18" t="s">
        <v>89</v>
      </c>
      <c r="W891" s="19" t="str">
        <f>VLOOKUP(RiskRegister[[#This Row],[Residual Likelihood Level]],'Rating factors'!$F$16:$G$21,2,FALSE)</f>
        <v>--- Error ---</v>
      </c>
      <c r="X891" s="19" t="str">
        <f>IFERROR(VLOOKUP(RiskRegister[[#This Row],[Residual Risk Rating]],'Rating factors'!$F$30:$G$44,2,FALSE),"-- Error --")</f>
        <v>-- Error --</v>
      </c>
      <c r="Y891" s="19" t="str">
        <f>IFERROR(RiskRegister[[#This Row],[Residual Impact Rating]]*RiskRegister[[#This Row],[Residual Likelihood Rating]],"-- Error --")</f>
        <v>-- Error --</v>
      </c>
      <c r="Z891" s="18" t="s">
        <v>113</v>
      </c>
      <c r="AB891" s="61"/>
      <c r="AD891" s="22" t="str">
        <f ca="1">IF(ISBLANK(RiskRegister[[#This Row],[Risk Due Date]]), "Missing Risk Due Date", IF(RiskRegister[[#This Row],[Risk Due Date]] &lt; TODAY(), "Overdue", "Not Overdue"))</f>
        <v>Missing Risk Due Date</v>
      </c>
      <c r="AF891" s="22" t="str">
        <f>IF(ISBLANK(RiskRegister[[#This Row],[Risk Due Date]]), "Missing Risk Due Date", TEXT(RiskRegister[[#This Row],[Risk Due Date]], "YYYY-MM"))</f>
        <v>Missing Risk Due Date</v>
      </c>
      <c r="AG891" s="22" t="str">
        <f>IF(RiskRegister[[#This Row],[Created Date]]="","Created Date missing",(TEXT(RiskRegister[[#This Row],[Created Date]],"mmm") &amp; "-" &amp; YEAR(RiskRegister[[#This Row],[Created Date]])))</f>
        <v>Created Date missing</v>
      </c>
      <c r="AH891" s="79">
        <f>IF(RiskRegister[[#This Row],[Risk Status]]="Closed",RiskRegister[[#This Row],[Risk Close Date]],RiskRegister[[#This Row],[Risk Due Date]])</f>
        <v>0</v>
      </c>
      <c r="AI891" s="79">
        <f>IF(RiskRegister[[#This Row],[Risk-Change-Date]]=0,DATE(2030,1,1),RiskRegister[[#This Row],[Risk-Change-Date]])</f>
        <v>47484</v>
      </c>
      <c r="AJ891" s="22" t="str">
        <f>RiskRegister[[#This Row],[Inherent Impact Level]]&amp;"-"&amp;RiskRegister[[#This Row],[Inherent Likelihood Level]]</f>
        <v>-- Select Impact ----- Select Likelihood --</v>
      </c>
      <c r="AK891" s="22" t="str">
        <f>RiskRegister[[#This Row],[Residual Impact Level]]&amp;"-"&amp;RiskRegister[[#This Row],[Residual Likelihood Level]]</f>
        <v>-- Select Impact ----- Select Likelihood --</v>
      </c>
      <c r="AL891" s="22" t="str">
        <f t="shared" si="26"/>
        <v>Error</v>
      </c>
      <c r="AM891" s="22" t="str">
        <f>IF(RiskRegister[[#This Row],[Risk Status]]="Closed",RiskRegister[[#This Row],[Residual Impact Level]],RiskRegister[[#This Row],[Inherent Impact Level]])</f>
        <v>-- Select Impact --</v>
      </c>
      <c r="AN891" s="22" t="str">
        <f>IF(RiskRegister[[#This Row],[Risk Status]]="Closed",RiskRegister[[#This Row],[Residual Likelihood Level]],RiskRegister[[#This Row],[Inherent Likelihood Level]])</f>
        <v>-- Select Likelihood --</v>
      </c>
      <c r="AO891" s="22" t="str">
        <f>IF(RiskRegister[[#This Row],[Risk Status]]="Closed",RiskRegister[[#This Row],[Residual-I-L-Combo]],RiskRegister[[#This Row],[Inherent-I-L-Combo]])</f>
        <v>-- Select Impact ----- Select Likelihood --</v>
      </c>
      <c r="AP891" s="22" t="str">
        <f t="shared" si="27"/>
        <v>-- Error --</v>
      </c>
    </row>
    <row r="892" spans="1:42" s="18" customFormat="1" ht="64" x14ac:dyDescent="0.2">
      <c r="A892" s="18">
        <v>889</v>
      </c>
      <c r="G892" s="18" t="s">
        <v>87</v>
      </c>
      <c r="I892" s="18" t="s">
        <v>85</v>
      </c>
      <c r="L892" s="18" t="s">
        <v>112</v>
      </c>
      <c r="M892" s="19" t="str">
        <f>VLOOKUP(RiskRegister[[#This Row],[Inherent Impact Level]],'Rating factors'!$F$4:$G$9,2,FALSE)</f>
        <v>--- Error ---</v>
      </c>
      <c r="N892" s="18" t="s">
        <v>89</v>
      </c>
      <c r="O892" s="19" t="str">
        <f>VLOOKUP(RiskRegister[[#This Row],[Inherent Likelihood Level]],'Rating factors'!$F$16:$G$21,2,FALSE)</f>
        <v>--- Error ---</v>
      </c>
      <c r="P892" s="19" t="str">
        <f>IFERROR(VLOOKUP(RiskRegister[[#This Row],[Inherent Risk Rating]],'Rating factors'!$F$30:$G$44,2,FALSE),"-- Error --")</f>
        <v>-- Error --</v>
      </c>
      <c r="Q892" s="19" t="str">
        <f>IFERROR(RiskRegister[[#This Row],[Inherent Impact Rating]]*RiskRegister[[#This Row],[Inherent Likelihood Rating]],"-- Error --")</f>
        <v>-- Error --</v>
      </c>
      <c r="R892" s="18" t="s">
        <v>111</v>
      </c>
      <c r="T892" s="18" t="s">
        <v>112</v>
      </c>
      <c r="U892" s="19" t="str">
        <f>VLOOKUP(RiskRegister[[#This Row],[Residual Impact Level]],'Rating factors'!$F$4:$G$9,2,FALSE)</f>
        <v>--- Error ---</v>
      </c>
      <c r="V892" s="18" t="s">
        <v>89</v>
      </c>
      <c r="W892" s="19" t="str">
        <f>VLOOKUP(RiskRegister[[#This Row],[Residual Likelihood Level]],'Rating factors'!$F$16:$G$21,2,FALSE)</f>
        <v>--- Error ---</v>
      </c>
      <c r="X892" s="19" t="str">
        <f>IFERROR(VLOOKUP(RiskRegister[[#This Row],[Residual Risk Rating]],'Rating factors'!$F$30:$G$44,2,FALSE),"-- Error --")</f>
        <v>-- Error --</v>
      </c>
      <c r="Y892" s="19" t="str">
        <f>IFERROR(RiskRegister[[#This Row],[Residual Impact Rating]]*RiskRegister[[#This Row],[Residual Likelihood Rating]],"-- Error --")</f>
        <v>-- Error --</v>
      </c>
      <c r="Z892" s="18" t="s">
        <v>113</v>
      </c>
      <c r="AB892" s="61"/>
      <c r="AD892" s="22" t="str">
        <f ca="1">IF(ISBLANK(RiskRegister[[#This Row],[Risk Due Date]]), "Missing Risk Due Date", IF(RiskRegister[[#This Row],[Risk Due Date]] &lt; TODAY(), "Overdue", "Not Overdue"))</f>
        <v>Missing Risk Due Date</v>
      </c>
      <c r="AF892" s="22" t="str">
        <f>IF(ISBLANK(RiskRegister[[#This Row],[Risk Due Date]]), "Missing Risk Due Date", TEXT(RiskRegister[[#This Row],[Risk Due Date]], "YYYY-MM"))</f>
        <v>Missing Risk Due Date</v>
      </c>
      <c r="AG892" s="22" t="str">
        <f>IF(RiskRegister[[#This Row],[Created Date]]="","Created Date missing",(TEXT(RiskRegister[[#This Row],[Created Date]],"mmm") &amp; "-" &amp; YEAR(RiskRegister[[#This Row],[Created Date]])))</f>
        <v>Created Date missing</v>
      </c>
      <c r="AH892" s="79">
        <f>IF(RiskRegister[[#This Row],[Risk Status]]="Closed",RiskRegister[[#This Row],[Risk Close Date]],RiskRegister[[#This Row],[Risk Due Date]])</f>
        <v>0</v>
      </c>
      <c r="AI892" s="79">
        <f>IF(RiskRegister[[#This Row],[Risk-Change-Date]]=0,DATE(2030,1,1),RiskRegister[[#This Row],[Risk-Change-Date]])</f>
        <v>47484</v>
      </c>
      <c r="AJ892" s="22" t="str">
        <f>RiskRegister[[#This Row],[Inherent Impact Level]]&amp;"-"&amp;RiskRegister[[#This Row],[Inherent Likelihood Level]]</f>
        <v>-- Select Impact ----- Select Likelihood --</v>
      </c>
      <c r="AK892" s="22" t="str">
        <f>RiskRegister[[#This Row],[Residual Impact Level]]&amp;"-"&amp;RiskRegister[[#This Row],[Residual Likelihood Level]]</f>
        <v>-- Select Impact ----- Select Likelihood --</v>
      </c>
      <c r="AL892" s="22" t="str">
        <f t="shared" si="26"/>
        <v>Error</v>
      </c>
      <c r="AM892" s="22" t="str">
        <f>IF(RiskRegister[[#This Row],[Risk Status]]="Closed",RiskRegister[[#This Row],[Residual Impact Level]],RiskRegister[[#This Row],[Inherent Impact Level]])</f>
        <v>-- Select Impact --</v>
      </c>
      <c r="AN892" s="22" t="str">
        <f>IF(RiskRegister[[#This Row],[Risk Status]]="Closed",RiskRegister[[#This Row],[Residual Likelihood Level]],RiskRegister[[#This Row],[Inherent Likelihood Level]])</f>
        <v>-- Select Likelihood --</v>
      </c>
      <c r="AO892" s="22" t="str">
        <f>IF(RiskRegister[[#This Row],[Risk Status]]="Closed",RiskRegister[[#This Row],[Residual-I-L-Combo]],RiskRegister[[#This Row],[Inherent-I-L-Combo]])</f>
        <v>-- Select Impact ----- Select Likelihood --</v>
      </c>
      <c r="AP892" s="22" t="str">
        <f t="shared" si="27"/>
        <v>-- Error --</v>
      </c>
    </row>
    <row r="893" spans="1:42" s="18" customFormat="1" ht="64" x14ac:dyDescent="0.2">
      <c r="A893" s="18">
        <v>890</v>
      </c>
      <c r="G893" s="18" t="s">
        <v>87</v>
      </c>
      <c r="I893" s="18" t="s">
        <v>85</v>
      </c>
      <c r="L893" s="18" t="s">
        <v>112</v>
      </c>
      <c r="M893" s="19" t="str">
        <f>VLOOKUP(RiskRegister[[#This Row],[Inherent Impact Level]],'Rating factors'!$F$4:$G$9,2,FALSE)</f>
        <v>--- Error ---</v>
      </c>
      <c r="N893" s="18" t="s">
        <v>89</v>
      </c>
      <c r="O893" s="19" t="str">
        <f>VLOOKUP(RiskRegister[[#This Row],[Inherent Likelihood Level]],'Rating factors'!$F$16:$G$21,2,FALSE)</f>
        <v>--- Error ---</v>
      </c>
      <c r="P893" s="19" t="str">
        <f>IFERROR(VLOOKUP(RiskRegister[[#This Row],[Inherent Risk Rating]],'Rating factors'!$F$30:$G$44,2,FALSE),"-- Error --")</f>
        <v>-- Error --</v>
      </c>
      <c r="Q893" s="19" t="str">
        <f>IFERROR(RiskRegister[[#This Row],[Inherent Impact Rating]]*RiskRegister[[#This Row],[Inherent Likelihood Rating]],"-- Error --")</f>
        <v>-- Error --</v>
      </c>
      <c r="R893" s="18" t="s">
        <v>111</v>
      </c>
      <c r="T893" s="18" t="s">
        <v>112</v>
      </c>
      <c r="U893" s="19" t="str">
        <f>VLOOKUP(RiskRegister[[#This Row],[Residual Impact Level]],'Rating factors'!$F$4:$G$9,2,FALSE)</f>
        <v>--- Error ---</v>
      </c>
      <c r="V893" s="18" t="s">
        <v>89</v>
      </c>
      <c r="W893" s="19" t="str">
        <f>VLOOKUP(RiskRegister[[#This Row],[Residual Likelihood Level]],'Rating factors'!$F$16:$G$21,2,FALSE)</f>
        <v>--- Error ---</v>
      </c>
      <c r="X893" s="19" t="str">
        <f>IFERROR(VLOOKUP(RiskRegister[[#This Row],[Residual Risk Rating]],'Rating factors'!$F$30:$G$44,2,FALSE),"-- Error --")</f>
        <v>-- Error --</v>
      </c>
      <c r="Y893" s="19" t="str">
        <f>IFERROR(RiskRegister[[#This Row],[Residual Impact Rating]]*RiskRegister[[#This Row],[Residual Likelihood Rating]],"-- Error --")</f>
        <v>-- Error --</v>
      </c>
      <c r="Z893" s="18" t="s">
        <v>113</v>
      </c>
      <c r="AB893" s="61"/>
      <c r="AD893" s="22" t="str">
        <f ca="1">IF(ISBLANK(RiskRegister[[#This Row],[Risk Due Date]]), "Missing Risk Due Date", IF(RiskRegister[[#This Row],[Risk Due Date]] &lt; TODAY(), "Overdue", "Not Overdue"))</f>
        <v>Missing Risk Due Date</v>
      </c>
      <c r="AF893" s="22" t="str">
        <f>IF(ISBLANK(RiskRegister[[#This Row],[Risk Due Date]]), "Missing Risk Due Date", TEXT(RiskRegister[[#This Row],[Risk Due Date]], "YYYY-MM"))</f>
        <v>Missing Risk Due Date</v>
      </c>
      <c r="AG893" s="22" t="str">
        <f>IF(RiskRegister[[#This Row],[Created Date]]="","Created Date missing",(TEXT(RiskRegister[[#This Row],[Created Date]],"mmm") &amp; "-" &amp; YEAR(RiskRegister[[#This Row],[Created Date]])))</f>
        <v>Created Date missing</v>
      </c>
      <c r="AH893" s="79">
        <f>IF(RiskRegister[[#This Row],[Risk Status]]="Closed",RiskRegister[[#This Row],[Risk Close Date]],RiskRegister[[#This Row],[Risk Due Date]])</f>
        <v>0</v>
      </c>
      <c r="AI893" s="79">
        <f>IF(RiskRegister[[#This Row],[Risk-Change-Date]]=0,DATE(2030,1,1),RiskRegister[[#This Row],[Risk-Change-Date]])</f>
        <v>47484</v>
      </c>
      <c r="AJ893" s="22" t="str">
        <f>RiskRegister[[#This Row],[Inherent Impact Level]]&amp;"-"&amp;RiskRegister[[#This Row],[Inherent Likelihood Level]]</f>
        <v>-- Select Impact ----- Select Likelihood --</v>
      </c>
      <c r="AK893" s="22" t="str">
        <f>RiskRegister[[#This Row],[Residual Impact Level]]&amp;"-"&amp;RiskRegister[[#This Row],[Residual Likelihood Level]]</f>
        <v>-- Select Impact ----- Select Likelihood --</v>
      </c>
      <c r="AL893" s="22" t="str">
        <f t="shared" si="26"/>
        <v>Error</v>
      </c>
      <c r="AM893" s="22" t="str">
        <f>IF(RiskRegister[[#This Row],[Risk Status]]="Closed",RiskRegister[[#This Row],[Residual Impact Level]],RiskRegister[[#This Row],[Inherent Impact Level]])</f>
        <v>-- Select Impact --</v>
      </c>
      <c r="AN893" s="22" t="str">
        <f>IF(RiskRegister[[#This Row],[Risk Status]]="Closed",RiskRegister[[#This Row],[Residual Likelihood Level]],RiskRegister[[#This Row],[Inherent Likelihood Level]])</f>
        <v>-- Select Likelihood --</v>
      </c>
      <c r="AO893" s="22" t="str">
        <f>IF(RiskRegister[[#This Row],[Risk Status]]="Closed",RiskRegister[[#This Row],[Residual-I-L-Combo]],RiskRegister[[#This Row],[Inherent-I-L-Combo]])</f>
        <v>-- Select Impact ----- Select Likelihood --</v>
      </c>
      <c r="AP893" s="22" t="str">
        <f t="shared" si="27"/>
        <v>-- Error --</v>
      </c>
    </row>
    <row r="894" spans="1:42" s="18" customFormat="1" ht="64" x14ac:dyDescent="0.2">
      <c r="A894" s="18">
        <v>891</v>
      </c>
      <c r="G894" s="18" t="s">
        <v>87</v>
      </c>
      <c r="I894" s="18" t="s">
        <v>85</v>
      </c>
      <c r="L894" s="18" t="s">
        <v>112</v>
      </c>
      <c r="M894" s="19" t="str">
        <f>VLOOKUP(RiskRegister[[#This Row],[Inherent Impact Level]],'Rating factors'!$F$4:$G$9,2,FALSE)</f>
        <v>--- Error ---</v>
      </c>
      <c r="N894" s="18" t="s">
        <v>89</v>
      </c>
      <c r="O894" s="19" t="str">
        <f>VLOOKUP(RiskRegister[[#This Row],[Inherent Likelihood Level]],'Rating factors'!$F$16:$G$21,2,FALSE)</f>
        <v>--- Error ---</v>
      </c>
      <c r="P894" s="19" t="str">
        <f>IFERROR(VLOOKUP(RiskRegister[[#This Row],[Inherent Risk Rating]],'Rating factors'!$F$30:$G$44,2,FALSE),"-- Error --")</f>
        <v>-- Error --</v>
      </c>
      <c r="Q894" s="19" t="str">
        <f>IFERROR(RiskRegister[[#This Row],[Inherent Impact Rating]]*RiskRegister[[#This Row],[Inherent Likelihood Rating]],"-- Error --")</f>
        <v>-- Error --</v>
      </c>
      <c r="R894" s="18" t="s">
        <v>111</v>
      </c>
      <c r="T894" s="18" t="s">
        <v>112</v>
      </c>
      <c r="U894" s="19" t="str">
        <f>VLOOKUP(RiskRegister[[#This Row],[Residual Impact Level]],'Rating factors'!$F$4:$G$9,2,FALSE)</f>
        <v>--- Error ---</v>
      </c>
      <c r="V894" s="18" t="s">
        <v>89</v>
      </c>
      <c r="W894" s="19" t="str">
        <f>VLOOKUP(RiskRegister[[#This Row],[Residual Likelihood Level]],'Rating factors'!$F$16:$G$21,2,FALSE)</f>
        <v>--- Error ---</v>
      </c>
      <c r="X894" s="19" t="str">
        <f>IFERROR(VLOOKUP(RiskRegister[[#This Row],[Residual Risk Rating]],'Rating factors'!$F$30:$G$44,2,FALSE),"-- Error --")</f>
        <v>-- Error --</v>
      </c>
      <c r="Y894" s="19" t="str">
        <f>IFERROR(RiskRegister[[#This Row],[Residual Impact Rating]]*RiskRegister[[#This Row],[Residual Likelihood Rating]],"-- Error --")</f>
        <v>-- Error --</v>
      </c>
      <c r="Z894" s="18" t="s">
        <v>113</v>
      </c>
      <c r="AB894" s="61"/>
      <c r="AD894" s="22" t="str">
        <f ca="1">IF(ISBLANK(RiskRegister[[#This Row],[Risk Due Date]]), "Missing Risk Due Date", IF(RiskRegister[[#This Row],[Risk Due Date]] &lt; TODAY(), "Overdue", "Not Overdue"))</f>
        <v>Missing Risk Due Date</v>
      </c>
      <c r="AF894" s="22" t="str">
        <f>IF(ISBLANK(RiskRegister[[#This Row],[Risk Due Date]]), "Missing Risk Due Date", TEXT(RiskRegister[[#This Row],[Risk Due Date]], "YYYY-MM"))</f>
        <v>Missing Risk Due Date</v>
      </c>
      <c r="AG894" s="22" t="str">
        <f>IF(RiskRegister[[#This Row],[Created Date]]="","Created Date missing",(TEXT(RiskRegister[[#This Row],[Created Date]],"mmm") &amp; "-" &amp; YEAR(RiskRegister[[#This Row],[Created Date]])))</f>
        <v>Created Date missing</v>
      </c>
      <c r="AH894" s="79">
        <f>IF(RiskRegister[[#This Row],[Risk Status]]="Closed",RiskRegister[[#This Row],[Risk Close Date]],RiskRegister[[#This Row],[Risk Due Date]])</f>
        <v>0</v>
      </c>
      <c r="AI894" s="79">
        <f>IF(RiskRegister[[#This Row],[Risk-Change-Date]]=0,DATE(2030,1,1),RiskRegister[[#This Row],[Risk-Change-Date]])</f>
        <v>47484</v>
      </c>
      <c r="AJ894" s="22" t="str">
        <f>RiskRegister[[#This Row],[Inherent Impact Level]]&amp;"-"&amp;RiskRegister[[#This Row],[Inherent Likelihood Level]]</f>
        <v>-- Select Impact ----- Select Likelihood --</v>
      </c>
      <c r="AK894" s="22" t="str">
        <f>RiskRegister[[#This Row],[Residual Impact Level]]&amp;"-"&amp;RiskRegister[[#This Row],[Residual Likelihood Level]]</f>
        <v>-- Select Impact ----- Select Likelihood --</v>
      </c>
      <c r="AL894" s="22" t="str">
        <f t="shared" si="26"/>
        <v>Error</v>
      </c>
      <c r="AM894" s="22" t="str">
        <f>IF(RiskRegister[[#This Row],[Risk Status]]="Closed",RiskRegister[[#This Row],[Residual Impact Level]],RiskRegister[[#This Row],[Inherent Impact Level]])</f>
        <v>-- Select Impact --</v>
      </c>
      <c r="AN894" s="22" t="str">
        <f>IF(RiskRegister[[#This Row],[Risk Status]]="Closed",RiskRegister[[#This Row],[Residual Likelihood Level]],RiskRegister[[#This Row],[Inherent Likelihood Level]])</f>
        <v>-- Select Likelihood --</v>
      </c>
      <c r="AO894" s="22" t="str">
        <f>IF(RiskRegister[[#This Row],[Risk Status]]="Closed",RiskRegister[[#This Row],[Residual-I-L-Combo]],RiskRegister[[#This Row],[Inherent-I-L-Combo]])</f>
        <v>-- Select Impact ----- Select Likelihood --</v>
      </c>
      <c r="AP894" s="22" t="str">
        <f t="shared" si="27"/>
        <v>-- Error --</v>
      </c>
    </row>
    <row r="895" spans="1:42" s="18" customFormat="1" ht="64" x14ac:dyDescent="0.2">
      <c r="A895" s="18">
        <v>892</v>
      </c>
      <c r="G895" s="18" t="s">
        <v>87</v>
      </c>
      <c r="I895" s="18" t="s">
        <v>85</v>
      </c>
      <c r="L895" s="18" t="s">
        <v>112</v>
      </c>
      <c r="M895" s="19" t="str">
        <f>VLOOKUP(RiskRegister[[#This Row],[Inherent Impact Level]],'Rating factors'!$F$4:$G$9,2,FALSE)</f>
        <v>--- Error ---</v>
      </c>
      <c r="N895" s="18" t="s">
        <v>89</v>
      </c>
      <c r="O895" s="19" t="str">
        <f>VLOOKUP(RiskRegister[[#This Row],[Inherent Likelihood Level]],'Rating factors'!$F$16:$G$21,2,FALSE)</f>
        <v>--- Error ---</v>
      </c>
      <c r="P895" s="19" t="str">
        <f>IFERROR(VLOOKUP(RiskRegister[[#This Row],[Inherent Risk Rating]],'Rating factors'!$F$30:$G$44,2,FALSE),"-- Error --")</f>
        <v>-- Error --</v>
      </c>
      <c r="Q895" s="19" t="str">
        <f>IFERROR(RiskRegister[[#This Row],[Inherent Impact Rating]]*RiskRegister[[#This Row],[Inherent Likelihood Rating]],"-- Error --")</f>
        <v>-- Error --</v>
      </c>
      <c r="R895" s="18" t="s">
        <v>111</v>
      </c>
      <c r="T895" s="18" t="s">
        <v>112</v>
      </c>
      <c r="U895" s="19" t="str">
        <f>VLOOKUP(RiskRegister[[#This Row],[Residual Impact Level]],'Rating factors'!$F$4:$G$9,2,FALSE)</f>
        <v>--- Error ---</v>
      </c>
      <c r="V895" s="18" t="s">
        <v>89</v>
      </c>
      <c r="W895" s="19" t="str">
        <f>VLOOKUP(RiskRegister[[#This Row],[Residual Likelihood Level]],'Rating factors'!$F$16:$G$21,2,FALSE)</f>
        <v>--- Error ---</v>
      </c>
      <c r="X895" s="19" t="str">
        <f>IFERROR(VLOOKUP(RiskRegister[[#This Row],[Residual Risk Rating]],'Rating factors'!$F$30:$G$44,2,FALSE),"-- Error --")</f>
        <v>-- Error --</v>
      </c>
      <c r="Y895" s="19" t="str">
        <f>IFERROR(RiskRegister[[#This Row],[Residual Impact Rating]]*RiskRegister[[#This Row],[Residual Likelihood Rating]],"-- Error --")</f>
        <v>-- Error --</v>
      </c>
      <c r="Z895" s="18" t="s">
        <v>113</v>
      </c>
      <c r="AB895" s="61"/>
      <c r="AD895" s="22" t="str">
        <f ca="1">IF(ISBLANK(RiskRegister[[#This Row],[Risk Due Date]]), "Missing Risk Due Date", IF(RiskRegister[[#This Row],[Risk Due Date]] &lt; TODAY(), "Overdue", "Not Overdue"))</f>
        <v>Missing Risk Due Date</v>
      </c>
      <c r="AF895" s="22" t="str">
        <f>IF(ISBLANK(RiskRegister[[#This Row],[Risk Due Date]]), "Missing Risk Due Date", TEXT(RiskRegister[[#This Row],[Risk Due Date]], "YYYY-MM"))</f>
        <v>Missing Risk Due Date</v>
      </c>
      <c r="AG895" s="22" t="str">
        <f>IF(RiskRegister[[#This Row],[Created Date]]="","Created Date missing",(TEXT(RiskRegister[[#This Row],[Created Date]],"mmm") &amp; "-" &amp; YEAR(RiskRegister[[#This Row],[Created Date]])))</f>
        <v>Created Date missing</v>
      </c>
      <c r="AH895" s="79">
        <f>IF(RiskRegister[[#This Row],[Risk Status]]="Closed",RiskRegister[[#This Row],[Risk Close Date]],RiskRegister[[#This Row],[Risk Due Date]])</f>
        <v>0</v>
      </c>
      <c r="AI895" s="79">
        <f>IF(RiskRegister[[#This Row],[Risk-Change-Date]]=0,DATE(2030,1,1),RiskRegister[[#This Row],[Risk-Change-Date]])</f>
        <v>47484</v>
      </c>
      <c r="AJ895" s="22" t="str">
        <f>RiskRegister[[#This Row],[Inherent Impact Level]]&amp;"-"&amp;RiskRegister[[#This Row],[Inherent Likelihood Level]]</f>
        <v>-- Select Impact ----- Select Likelihood --</v>
      </c>
      <c r="AK895" s="22" t="str">
        <f>RiskRegister[[#This Row],[Residual Impact Level]]&amp;"-"&amp;RiskRegister[[#This Row],[Residual Likelihood Level]]</f>
        <v>-- Select Impact ----- Select Likelihood --</v>
      </c>
      <c r="AL895" s="22" t="str">
        <f t="shared" si="26"/>
        <v>Error</v>
      </c>
      <c r="AM895" s="22" t="str">
        <f>IF(RiskRegister[[#This Row],[Risk Status]]="Closed",RiskRegister[[#This Row],[Residual Impact Level]],RiskRegister[[#This Row],[Inherent Impact Level]])</f>
        <v>-- Select Impact --</v>
      </c>
      <c r="AN895" s="22" t="str">
        <f>IF(RiskRegister[[#This Row],[Risk Status]]="Closed",RiskRegister[[#This Row],[Residual Likelihood Level]],RiskRegister[[#This Row],[Inherent Likelihood Level]])</f>
        <v>-- Select Likelihood --</v>
      </c>
      <c r="AO895" s="22" t="str">
        <f>IF(RiskRegister[[#This Row],[Risk Status]]="Closed",RiskRegister[[#This Row],[Residual-I-L-Combo]],RiskRegister[[#This Row],[Inherent-I-L-Combo]])</f>
        <v>-- Select Impact ----- Select Likelihood --</v>
      </c>
      <c r="AP895" s="22" t="str">
        <f t="shared" si="27"/>
        <v>-- Error --</v>
      </c>
    </row>
    <row r="896" spans="1:42" s="18" customFormat="1" ht="64" x14ac:dyDescent="0.2">
      <c r="A896" s="18">
        <v>893</v>
      </c>
      <c r="G896" s="18" t="s">
        <v>87</v>
      </c>
      <c r="I896" s="18" t="s">
        <v>85</v>
      </c>
      <c r="L896" s="18" t="s">
        <v>112</v>
      </c>
      <c r="M896" s="19" t="str">
        <f>VLOOKUP(RiskRegister[[#This Row],[Inherent Impact Level]],'Rating factors'!$F$4:$G$9,2,FALSE)</f>
        <v>--- Error ---</v>
      </c>
      <c r="N896" s="18" t="s">
        <v>89</v>
      </c>
      <c r="O896" s="19" t="str">
        <f>VLOOKUP(RiskRegister[[#This Row],[Inherent Likelihood Level]],'Rating factors'!$F$16:$G$21,2,FALSE)</f>
        <v>--- Error ---</v>
      </c>
      <c r="P896" s="19" t="str">
        <f>IFERROR(VLOOKUP(RiskRegister[[#This Row],[Inherent Risk Rating]],'Rating factors'!$F$30:$G$44,2,FALSE),"-- Error --")</f>
        <v>-- Error --</v>
      </c>
      <c r="Q896" s="19" t="str">
        <f>IFERROR(RiskRegister[[#This Row],[Inherent Impact Rating]]*RiskRegister[[#This Row],[Inherent Likelihood Rating]],"-- Error --")</f>
        <v>-- Error --</v>
      </c>
      <c r="R896" s="18" t="s">
        <v>111</v>
      </c>
      <c r="T896" s="18" t="s">
        <v>112</v>
      </c>
      <c r="U896" s="19" t="str">
        <f>VLOOKUP(RiskRegister[[#This Row],[Residual Impact Level]],'Rating factors'!$F$4:$G$9,2,FALSE)</f>
        <v>--- Error ---</v>
      </c>
      <c r="V896" s="18" t="s">
        <v>89</v>
      </c>
      <c r="W896" s="19" t="str">
        <f>VLOOKUP(RiskRegister[[#This Row],[Residual Likelihood Level]],'Rating factors'!$F$16:$G$21,2,FALSE)</f>
        <v>--- Error ---</v>
      </c>
      <c r="X896" s="19" t="str">
        <f>IFERROR(VLOOKUP(RiskRegister[[#This Row],[Residual Risk Rating]],'Rating factors'!$F$30:$G$44,2,FALSE),"-- Error --")</f>
        <v>-- Error --</v>
      </c>
      <c r="Y896" s="19" t="str">
        <f>IFERROR(RiskRegister[[#This Row],[Residual Impact Rating]]*RiskRegister[[#This Row],[Residual Likelihood Rating]],"-- Error --")</f>
        <v>-- Error --</v>
      </c>
      <c r="Z896" s="18" t="s">
        <v>113</v>
      </c>
      <c r="AB896" s="61"/>
      <c r="AD896" s="22" t="str">
        <f ca="1">IF(ISBLANK(RiskRegister[[#This Row],[Risk Due Date]]), "Missing Risk Due Date", IF(RiskRegister[[#This Row],[Risk Due Date]] &lt; TODAY(), "Overdue", "Not Overdue"))</f>
        <v>Missing Risk Due Date</v>
      </c>
      <c r="AF896" s="22" t="str">
        <f>IF(ISBLANK(RiskRegister[[#This Row],[Risk Due Date]]), "Missing Risk Due Date", TEXT(RiskRegister[[#This Row],[Risk Due Date]], "YYYY-MM"))</f>
        <v>Missing Risk Due Date</v>
      </c>
      <c r="AG896" s="22" t="str">
        <f>IF(RiskRegister[[#This Row],[Created Date]]="","Created Date missing",(TEXT(RiskRegister[[#This Row],[Created Date]],"mmm") &amp; "-" &amp; YEAR(RiskRegister[[#This Row],[Created Date]])))</f>
        <v>Created Date missing</v>
      </c>
      <c r="AH896" s="79">
        <f>IF(RiskRegister[[#This Row],[Risk Status]]="Closed",RiskRegister[[#This Row],[Risk Close Date]],RiskRegister[[#This Row],[Risk Due Date]])</f>
        <v>0</v>
      </c>
      <c r="AI896" s="79">
        <f>IF(RiskRegister[[#This Row],[Risk-Change-Date]]=0,DATE(2030,1,1),RiskRegister[[#This Row],[Risk-Change-Date]])</f>
        <v>47484</v>
      </c>
      <c r="AJ896" s="22" t="str">
        <f>RiskRegister[[#This Row],[Inherent Impact Level]]&amp;"-"&amp;RiskRegister[[#This Row],[Inherent Likelihood Level]]</f>
        <v>-- Select Impact ----- Select Likelihood --</v>
      </c>
      <c r="AK896" s="22" t="str">
        <f>RiskRegister[[#This Row],[Residual Impact Level]]&amp;"-"&amp;RiskRegister[[#This Row],[Residual Likelihood Level]]</f>
        <v>-- Select Impact ----- Select Likelihood --</v>
      </c>
      <c r="AL896" s="22" t="str">
        <f t="shared" si="26"/>
        <v>Error</v>
      </c>
      <c r="AM896" s="22" t="str">
        <f>IF(RiskRegister[[#This Row],[Risk Status]]="Closed",RiskRegister[[#This Row],[Residual Impact Level]],RiskRegister[[#This Row],[Inherent Impact Level]])</f>
        <v>-- Select Impact --</v>
      </c>
      <c r="AN896" s="22" t="str">
        <f>IF(RiskRegister[[#This Row],[Risk Status]]="Closed",RiskRegister[[#This Row],[Residual Likelihood Level]],RiskRegister[[#This Row],[Inherent Likelihood Level]])</f>
        <v>-- Select Likelihood --</v>
      </c>
      <c r="AO896" s="22" t="str">
        <f>IF(RiskRegister[[#This Row],[Risk Status]]="Closed",RiskRegister[[#This Row],[Residual-I-L-Combo]],RiskRegister[[#This Row],[Inherent-I-L-Combo]])</f>
        <v>-- Select Impact ----- Select Likelihood --</v>
      </c>
      <c r="AP896" s="22" t="str">
        <f t="shared" si="27"/>
        <v>-- Error --</v>
      </c>
    </row>
    <row r="897" spans="1:42" s="18" customFormat="1" ht="64" x14ac:dyDescent="0.2">
      <c r="A897" s="18">
        <v>894</v>
      </c>
      <c r="G897" s="18" t="s">
        <v>87</v>
      </c>
      <c r="I897" s="18" t="s">
        <v>85</v>
      </c>
      <c r="L897" s="18" t="s">
        <v>112</v>
      </c>
      <c r="M897" s="19" t="str">
        <f>VLOOKUP(RiskRegister[[#This Row],[Inherent Impact Level]],'Rating factors'!$F$4:$G$9,2,FALSE)</f>
        <v>--- Error ---</v>
      </c>
      <c r="N897" s="18" t="s">
        <v>89</v>
      </c>
      <c r="O897" s="19" t="str">
        <f>VLOOKUP(RiskRegister[[#This Row],[Inherent Likelihood Level]],'Rating factors'!$F$16:$G$21,2,FALSE)</f>
        <v>--- Error ---</v>
      </c>
      <c r="P897" s="19" t="str">
        <f>IFERROR(VLOOKUP(RiskRegister[[#This Row],[Inherent Risk Rating]],'Rating factors'!$F$30:$G$44,2,FALSE),"-- Error --")</f>
        <v>-- Error --</v>
      </c>
      <c r="Q897" s="19" t="str">
        <f>IFERROR(RiskRegister[[#This Row],[Inherent Impact Rating]]*RiskRegister[[#This Row],[Inherent Likelihood Rating]],"-- Error --")</f>
        <v>-- Error --</v>
      </c>
      <c r="R897" s="18" t="s">
        <v>111</v>
      </c>
      <c r="T897" s="18" t="s">
        <v>112</v>
      </c>
      <c r="U897" s="19" t="str">
        <f>VLOOKUP(RiskRegister[[#This Row],[Residual Impact Level]],'Rating factors'!$F$4:$G$9,2,FALSE)</f>
        <v>--- Error ---</v>
      </c>
      <c r="V897" s="18" t="s">
        <v>89</v>
      </c>
      <c r="W897" s="19" t="str">
        <f>VLOOKUP(RiskRegister[[#This Row],[Residual Likelihood Level]],'Rating factors'!$F$16:$G$21,2,FALSE)</f>
        <v>--- Error ---</v>
      </c>
      <c r="X897" s="19" t="str">
        <f>IFERROR(VLOOKUP(RiskRegister[[#This Row],[Residual Risk Rating]],'Rating factors'!$F$30:$G$44,2,FALSE),"-- Error --")</f>
        <v>-- Error --</v>
      </c>
      <c r="Y897" s="19" t="str">
        <f>IFERROR(RiskRegister[[#This Row],[Residual Impact Rating]]*RiskRegister[[#This Row],[Residual Likelihood Rating]],"-- Error --")</f>
        <v>-- Error --</v>
      </c>
      <c r="Z897" s="18" t="s">
        <v>113</v>
      </c>
      <c r="AB897" s="61"/>
      <c r="AD897" s="22" t="str">
        <f ca="1">IF(ISBLANK(RiskRegister[[#This Row],[Risk Due Date]]), "Missing Risk Due Date", IF(RiskRegister[[#This Row],[Risk Due Date]] &lt; TODAY(), "Overdue", "Not Overdue"))</f>
        <v>Missing Risk Due Date</v>
      </c>
      <c r="AF897" s="22" t="str">
        <f>IF(ISBLANK(RiskRegister[[#This Row],[Risk Due Date]]), "Missing Risk Due Date", TEXT(RiskRegister[[#This Row],[Risk Due Date]], "YYYY-MM"))</f>
        <v>Missing Risk Due Date</v>
      </c>
      <c r="AG897" s="22" t="str">
        <f>IF(RiskRegister[[#This Row],[Created Date]]="","Created Date missing",(TEXT(RiskRegister[[#This Row],[Created Date]],"mmm") &amp; "-" &amp; YEAR(RiskRegister[[#This Row],[Created Date]])))</f>
        <v>Created Date missing</v>
      </c>
      <c r="AH897" s="79">
        <f>IF(RiskRegister[[#This Row],[Risk Status]]="Closed",RiskRegister[[#This Row],[Risk Close Date]],RiskRegister[[#This Row],[Risk Due Date]])</f>
        <v>0</v>
      </c>
      <c r="AI897" s="79">
        <f>IF(RiskRegister[[#This Row],[Risk-Change-Date]]=0,DATE(2030,1,1),RiskRegister[[#This Row],[Risk-Change-Date]])</f>
        <v>47484</v>
      </c>
      <c r="AJ897" s="22" t="str">
        <f>RiskRegister[[#This Row],[Inherent Impact Level]]&amp;"-"&amp;RiskRegister[[#This Row],[Inherent Likelihood Level]]</f>
        <v>-- Select Impact ----- Select Likelihood --</v>
      </c>
      <c r="AK897" s="22" t="str">
        <f>RiskRegister[[#This Row],[Residual Impact Level]]&amp;"-"&amp;RiskRegister[[#This Row],[Residual Likelihood Level]]</f>
        <v>-- Select Impact ----- Select Likelihood --</v>
      </c>
      <c r="AL897" s="22" t="str">
        <f t="shared" si="26"/>
        <v>Error</v>
      </c>
      <c r="AM897" s="22" t="str">
        <f>IF(RiskRegister[[#This Row],[Risk Status]]="Closed",RiskRegister[[#This Row],[Residual Impact Level]],RiskRegister[[#This Row],[Inherent Impact Level]])</f>
        <v>-- Select Impact --</v>
      </c>
      <c r="AN897" s="22" t="str">
        <f>IF(RiskRegister[[#This Row],[Risk Status]]="Closed",RiskRegister[[#This Row],[Residual Likelihood Level]],RiskRegister[[#This Row],[Inherent Likelihood Level]])</f>
        <v>-- Select Likelihood --</v>
      </c>
      <c r="AO897" s="22" t="str">
        <f>IF(RiskRegister[[#This Row],[Risk Status]]="Closed",RiskRegister[[#This Row],[Residual-I-L-Combo]],RiskRegister[[#This Row],[Inherent-I-L-Combo]])</f>
        <v>-- Select Impact ----- Select Likelihood --</v>
      </c>
      <c r="AP897" s="22" t="str">
        <f t="shared" si="27"/>
        <v>-- Error --</v>
      </c>
    </row>
    <row r="898" spans="1:42" s="18" customFormat="1" ht="64" x14ac:dyDescent="0.2">
      <c r="A898" s="18">
        <v>895</v>
      </c>
      <c r="G898" s="18" t="s">
        <v>87</v>
      </c>
      <c r="I898" s="18" t="s">
        <v>85</v>
      </c>
      <c r="L898" s="18" t="s">
        <v>112</v>
      </c>
      <c r="M898" s="19" t="str">
        <f>VLOOKUP(RiskRegister[[#This Row],[Inherent Impact Level]],'Rating factors'!$F$4:$G$9,2,FALSE)</f>
        <v>--- Error ---</v>
      </c>
      <c r="N898" s="18" t="s">
        <v>89</v>
      </c>
      <c r="O898" s="19" t="str">
        <f>VLOOKUP(RiskRegister[[#This Row],[Inherent Likelihood Level]],'Rating factors'!$F$16:$G$21,2,FALSE)</f>
        <v>--- Error ---</v>
      </c>
      <c r="P898" s="19" t="str">
        <f>IFERROR(VLOOKUP(RiskRegister[[#This Row],[Inherent Risk Rating]],'Rating factors'!$F$30:$G$44,2,FALSE),"-- Error --")</f>
        <v>-- Error --</v>
      </c>
      <c r="Q898" s="19" t="str">
        <f>IFERROR(RiskRegister[[#This Row],[Inherent Impact Rating]]*RiskRegister[[#This Row],[Inherent Likelihood Rating]],"-- Error --")</f>
        <v>-- Error --</v>
      </c>
      <c r="R898" s="18" t="s">
        <v>111</v>
      </c>
      <c r="T898" s="18" t="s">
        <v>112</v>
      </c>
      <c r="U898" s="19" t="str">
        <f>VLOOKUP(RiskRegister[[#This Row],[Residual Impact Level]],'Rating factors'!$F$4:$G$9,2,FALSE)</f>
        <v>--- Error ---</v>
      </c>
      <c r="V898" s="18" t="s">
        <v>89</v>
      </c>
      <c r="W898" s="19" t="str">
        <f>VLOOKUP(RiskRegister[[#This Row],[Residual Likelihood Level]],'Rating factors'!$F$16:$G$21,2,FALSE)</f>
        <v>--- Error ---</v>
      </c>
      <c r="X898" s="19" t="str">
        <f>IFERROR(VLOOKUP(RiskRegister[[#This Row],[Residual Risk Rating]],'Rating factors'!$F$30:$G$44,2,FALSE),"-- Error --")</f>
        <v>-- Error --</v>
      </c>
      <c r="Y898" s="19" t="str">
        <f>IFERROR(RiskRegister[[#This Row],[Residual Impact Rating]]*RiskRegister[[#This Row],[Residual Likelihood Rating]],"-- Error --")</f>
        <v>-- Error --</v>
      </c>
      <c r="Z898" s="18" t="s">
        <v>113</v>
      </c>
      <c r="AB898" s="61"/>
      <c r="AD898" s="22" t="str">
        <f ca="1">IF(ISBLANK(RiskRegister[[#This Row],[Risk Due Date]]), "Missing Risk Due Date", IF(RiskRegister[[#This Row],[Risk Due Date]] &lt; TODAY(), "Overdue", "Not Overdue"))</f>
        <v>Missing Risk Due Date</v>
      </c>
      <c r="AF898" s="22" t="str">
        <f>IF(ISBLANK(RiskRegister[[#This Row],[Risk Due Date]]), "Missing Risk Due Date", TEXT(RiskRegister[[#This Row],[Risk Due Date]], "YYYY-MM"))</f>
        <v>Missing Risk Due Date</v>
      </c>
      <c r="AG898" s="22" t="str">
        <f>IF(RiskRegister[[#This Row],[Created Date]]="","Created Date missing",(TEXT(RiskRegister[[#This Row],[Created Date]],"mmm") &amp; "-" &amp; YEAR(RiskRegister[[#This Row],[Created Date]])))</f>
        <v>Created Date missing</v>
      </c>
      <c r="AH898" s="79">
        <f>IF(RiskRegister[[#This Row],[Risk Status]]="Closed",RiskRegister[[#This Row],[Risk Close Date]],RiskRegister[[#This Row],[Risk Due Date]])</f>
        <v>0</v>
      </c>
      <c r="AI898" s="79">
        <f>IF(RiskRegister[[#This Row],[Risk-Change-Date]]=0,DATE(2030,1,1),RiskRegister[[#This Row],[Risk-Change-Date]])</f>
        <v>47484</v>
      </c>
      <c r="AJ898" s="22" t="str">
        <f>RiskRegister[[#This Row],[Inherent Impact Level]]&amp;"-"&amp;RiskRegister[[#This Row],[Inherent Likelihood Level]]</f>
        <v>-- Select Impact ----- Select Likelihood --</v>
      </c>
      <c r="AK898" s="22" t="str">
        <f>RiskRegister[[#This Row],[Residual Impact Level]]&amp;"-"&amp;RiskRegister[[#This Row],[Residual Likelihood Level]]</f>
        <v>-- Select Impact ----- Select Likelihood --</v>
      </c>
      <c r="AL898" s="22" t="str">
        <f t="shared" si="26"/>
        <v>Error</v>
      </c>
      <c r="AM898" s="22" t="str">
        <f>IF(RiskRegister[[#This Row],[Risk Status]]="Closed",RiskRegister[[#This Row],[Residual Impact Level]],RiskRegister[[#This Row],[Inherent Impact Level]])</f>
        <v>-- Select Impact --</v>
      </c>
      <c r="AN898" s="22" t="str">
        <f>IF(RiskRegister[[#This Row],[Risk Status]]="Closed",RiskRegister[[#This Row],[Residual Likelihood Level]],RiskRegister[[#This Row],[Inherent Likelihood Level]])</f>
        <v>-- Select Likelihood --</v>
      </c>
      <c r="AO898" s="22" t="str">
        <f>IF(RiskRegister[[#This Row],[Risk Status]]="Closed",RiskRegister[[#This Row],[Residual-I-L-Combo]],RiskRegister[[#This Row],[Inherent-I-L-Combo]])</f>
        <v>-- Select Impact ----- Select Likelihood --</v>
      </c>
      <c r="AP898" s="22" t="str">
        <f t="shared" si="27"/>
        <v>-- Error --</v>
      </c>
    </row>
    <row r="899" spans="1:42" s="18" customFormat="1" ht="64" x14ac:dyDescent="0.2">
      <c r="A899" s="18">
        <v>896</v>
      </c>
      <c r="G899" s="18" t="s">
        <v>87</v>
      </c>
      <c r="I899" s="18" t="s">
        <v>85</v>
      </c>
      <c r="L899" s="18" t="s">
        <v>112</v>
      </c>
      <c r="M899" s="19" t="str">
        <f>VLOOKUP(RiskRegister[[#This Row],[Inherent Impact Level]],'Rating factors'!$F$4:$G$9,2,FALSE)</f>
        <v>--- Error ---</v>
      </c>
      <c r="N899" s="18" t="s">
        <v>89</v>
      </c>
      <c r="O899" s="19" t="str">
        <f>VLOOKUP(RiskRegister[[#This Row],[Inherent Likelihood Level]],'Rating factors'!$F$16:$G$21,2,FALSE)</f>
        <v>--- Error ---</v>
      </c>
      <c r="P899" s="19" t="str">
        <f>IFERROR(VLOOKUP(RiskRegister[[#This Row],[Inherent Risk Rating]],'Rating factors'!$F$30:$G$44,2,FALSE),"-- Error --")</f>
        <v>-- Error --</v>
      </c>
      <c r="Q899" s="19" t="str">
        <f>IFERROR(RiskRegister[[#This Row],[Inherent Impact Rating]]*RiskRegister[[#This Row],[Inherent Likelihood Rating]],"-- Error --")</f>
        <v>-- Error --</v>
      </c>
      <c r="R899" s="18" t="s">
        <v>111</v>
      </c>
      <c r="T899" s="18" t="s">
        <v>112</v>
      </c>
      <c r="U899" s="19" t="str">
        <f>VLOOKUP(RiskRegister[[#This Row],[Residual Impact Level]],'Rating factors'!$F$4:$G$9,2,FALSE)</f>
        <v>--- Error ---</v>
      </c>
      <c r="V899" s="18" t="s">
        <v>89</v>
      </c>
      <c r="W899" s="19" t="str">
        <f>VLOOKUP(RiskRegister[[#This Row],[Residual Likelihood Level]],'Rating factors'!$F$16:$G$21,2,FALSE)</f>
        <v>--- Error ---</v>
      </c>
      <c r="X899" s="19" t="str">
        <f>IFERROR(VLOOKUP(RiskRegister[[#This Row],[Residual Risk Rating]],'Rating factors'!$F$30:$G$44,2,FALSE),"-- Error --")</f>
        <v>-- Error --</v>
      </c>
      <c r="Y899" s="19" t="str">
        <f>IFERROR(RiskRegister[[#This Row],[Residual Impact Rating]]*RiskRegister[[#This Row],[Residual Likelihood Rating]],"-- Error --")</f>
        <v>-- Error --</v>
      </c>
      <c r="Z899" s="18" t="s">
        <v>113</v>
      </c>
      <c r="AB899" s="61"/>
      <c r="AD899" s="22" t="str">
        <f ca="1">IF(ISBLANK(RiskRegister[[#This Row],[Risk Due Date]]), "Missing Risk Due Date", IF(RiskRegister[[#This Row],[Risk Due Date]] &lt; TODAY(), "Overdue", "Not Overdue"))</f>
        <v>Missing Risk Due Date</v>
      </c>
      <c r="AF899" s="22" t="str">
        <f>IF(ISBLANK(RiskRegister[[#This Row],[Risk Due Date]]), "Missing Risk Due Date", TEXT(RiskRegister[[#This Row],[Risk Due Date]], "YYYY-MM"))</f>
        <v>Missing Risk Due Date</v>
      </c>
      <c r="AG899" s="22" t="str">
        <f>IF(RiskRegister[[#This Row],[Created Date]]="","Created Date missing",(TEXT(RiskRegister[[#This Row],[Created Date]],"mmm") &amp; "-" &amp; YEAR(RiskRegister[[#This Row],[Created Date]])))</f>
        <v>Created Date missing</v>
      </c>
      <c r="AH899" s="79">
        <f>IF(RiskRegister[[#This Row],[Risk Status]]="Closed",RiskRegister[[#This Row],[Risk Close Date]],RiskRegister[[#This Row],[Risk Due Date]])</f>
        <v>0</v>
      </c>
      <c r="AI899" s="79">
        <f>IF(RiskRegister[[#This Row],[Risk-Change-Date]]=0,DATE(2030,1,1),RiskRegister[[#This Row],[Risk-Change-Date]])</f>
        <v>47484</v>
      </c>
      <c r="AJ899" s="22" t="str">
        <f>RiskRegister[[#This Row],[Inherent Impact Level]]&amp;"-"&amp;RiskRegister[[#This Row],[Inherent Likelihood Level]]</f>
        <v>-- Select Impact ----- Select Likelihood --</v>
      </c>
      <c r="AK899" s="22" t="str">
        <f>RiskRegister[[#This Row],[Residual Impact Level]]&amp;"-"&amp;RiskRegister[[#This Row],[Residual Likelihood Level]]</f>
        <v>-- Select Impact ----- Select Likelihood --</v>
      </c>
      <c r="AL899" s="22" t="str">
        <f t="shared" si="26"/>
        <v>Error</v>
      </c>
      <c r="AM899" s="22" t="str">
        <f>IF(RiskRegister[[#This Row],[Risk Status]]="Closed",RiskRegister[[#This Row],[Residual Impact Level]],RiskRegister[[#This Row],[Inherent Impact Level]])</f>
        <v>-- Select Impact --</v>
      </c>
      <c r="AN899" s="22" t="str">
        <f>IF(RiskRegister[[#This Row],[Risk Status]]="Closed",RiskRegister[[#This Row],[Residual Likelihood Level]],RiskRegister[[#This Row],[Inherent Likelihood Level]])</f>
        <v>-- Select Likelihood --</v>
      </c>
      <c r="AO899" s="22" t="str">
        <f>IF(RiskRegister[[#This Row],[Risk Status]]="Closed",RiskRegister[[#This Row],[Residual-I-L-Combo]],RiskRegister[[#This Row],[Inherent-I-L-Combo]])</f>
        <v>-- Select Impact ----- Select Likelihood --</v>
      </c>
      <c r="AP899" s="22" t="str">
        <f t="shared" si="27"/>
        <v>-- Error --</v>
      </c>
    </row>
    <row r="900" spans="1:42" s="18" customFormat="1" ht="64" x14ac:dyDescent="0.2">
      <c r="A900" s="18">
        <v>897</v>
      </c>
      <c r="G900" s="18" t="s">
        <v>87</v>
      </c>
      <c r="I900" s="18" t="s">
        <v>85</v>
      </c>
      <c r="L900" s="18" t="s">
        <v>112</v>
      </c>
      <c r="M900" s="19" t="str">
        <f>VLOOKUP(RiskRegister[[#This Row],[Inherent Impact Level]],'Rating factors'!$F$4:$G$9,2,FALSE)</f>
        <v>--- Error ---</v>
      </c>
      <c r="N900" s="18" t="s">
        <v>89</v>
      </c>
      <c r="O900" s="19" t="str">
        <f>VLOOKUP(RiskRegister[[#This Row],[Inherent Likelihood Level]],'Rating factors'!$F$16:$G$21,2,FALSE)</f>
        <v>--- Error ---</v>
      </c>
      <c r="P900" s="19" t="str">
        <f>IFERROR(VLOOKUP(RiskRegister[[#This Row],[Inherent Risk Rating]],'Rating factors'!$F$30:$G$44,2,FALSE),"-- Error --")</f>
        <v>-- Error --</v>
      </c>
      <c r="Q900" s="19" t="str">
        <f>IFERROR(RiskRegister[[#This Row],[Inherent Impact Rating]]*RiskRegister[[#This Row],[Inherent Likelihood Rating]],"-- Error --")</f>
        <v>-- Error --</v>
      </c>
      <c r="R900" s="18" t="s">
        <v>111</v>
      </c>
      <c r="T900" s="18" t="s">
        <v>112</v>
      </c>
      <c r="U900" s="19" t="str">
        <f>VLOOKUP(RiskRegister[[#This Row],[Residual Impact Level]],'Rating factors'!$F$4:$G$9,2,FALSE)</f>
        <v>--- Error ---</v>
      </c>
      <c r="V900" s="18" t="s">
        <v>89</v>
      </c>
      <c r="W900" s="19" t="str">
        <f>VLOOKUP(RiskRegister[[#This Row],[Residual Likelihood Level]],'Rating factors'!$F$16:$G$21,2,FALSE)</f>
        <v>--- Error ---</v>
      </c>
      <c r="X900" s="19" t="str">
        <f>IFERROR(VLOOKUP(RiskRegister[[#This Row],[Residual Risk Rating]],'Rating factors'!$F$30:$G$44,2,FALSE),"-- Error --")</f>
        <v>-- Error --</v>
      </c>
      <c r="Y900" s="19" t="str">
        <f>IFERROR(RiskRegister[[#This Row],[Residual Impact Rating]]*RiskRegister[[#This Row],[Residual Likelihood Rating]],"-- Error --")</f>
        <v>-- Error --</v>
      </c>
      <c r="Z900" s="18" t="s">
        <v>113</v>
      </c>
      <c r="AB900" s="61"/>
      <c r="AD900" s="22" t="str">
        <f ca="1">IF(ISBLANK(RiskRegister[[#This Row],[Risk Due Date]]), "Missing Risk Due Date", IF(RiskRegister[[#This Row],[Risk Due Date]] &lt; TODAY(), "Overdue", "Not Overdue"))</f>
        <v>Missing Risk Due Date</v>
      </c>
      <c r="AF900" s="22" t="str">
        <f>IF(ISBLANK(RiskRegister[[#This Row],[Risk Due Date]]), "Missing Risk Due Date", TEXT(RiskRegister[[#This Row],[Risk Due Date]], "YYYY-MM"))</f>
        <v>Missing Risk Due Date</v>
      </c>
      <c r="AG900" s="22" t="str">
        <f>IF(RiskRegister[[#This Row],[Created Date]]="","Created Date missing",(TEXT(RiskRegister[[#This Row],[Created Date]],"mmm") &amp; "-" &amp; YEAR(RiskRegister[[#This Row],[Created Date]])))</f>
        <v>Created Date missing</v>
      </c>
      <c r="AH900" s="79">
        <f>IF(RiskRegister[[#This Row],[Risk Status]]="Closed",RiskRegister[[#This Row],[Risk Close Date]],RiskRegister[[#This Row],[Risk Due Date]])</f>
        <v>0</v>
      </c>
      <c r="AI900" s="79">
        <f>IF(RiskRegister[[#This Row],[Risk-Change-Date]]=0,DATE(2030,1,1),RiskRegister[[#This Row],[Risk-Change-Date]])</f>
        <v>47484</v>
      </c>
      <c r="AJ900" s="22" t="str">
        <f>RiskRegister[[#This Row],[Inherent Impact Level]]&amp;"-"&amp;RiskRegister[[#This Row],[Inherent Likelihood Level]]</f>
        <v>-- Select Impact ----- Select Likelihood --</v>
      </c>
      <c r="AK900" s="22" t="str">
        <f>RiskRegister[[#This Row],[Residual Impact Level]]&amp;"-"&amp;RiskRegister[[#This Row],[Residual Likelihood Level]]</f>
        <v>-- Select Impact ----- Select Likelihood --</v>
      </c>
      <c r="AL900" s="22" t="str">
        <f t="shared" ref="AL900:AL963" si="28">IF(OR(R900="-- Select Risk Response --", Z900="-- Select Risk Status --"), "Error", IF(AND(Z900="Closed", R900="Mitigate"), "Yes", "No"))</f>
        <v>Error</v>
      </c>
      <c r="AM900" s="22" t="str">
        <f>IF(RiskRegister[[#This Row],[Risk Status]]="Closed",RiskRegister[[#This Row],[Residual Impact Level]],RiskRegister[[#This Row],[Inherent Impact Level]])</f>
        <v>-- Select Impact --</v>
      </c>
      <c r="AN900" s="22" t="str">
        <f>IF(RiskRegister[[#This Row],[Risk Status]]="Closed",RiskRegister[[#This Row],[Residual Likelihood Level]],RiskRegister[[#This Row],[Inherent Likelihood Level]])</f>
        <v>-- Select Likelihood --</v>
      </c>
      <c r="AO900" s="22" t="str">
        <f>IF(RiskRegister[[#This Row],[Risk Status]]="Closed",RiskRegister[[#This Row],[Residual-I-L-Combo]],RiskRegister[[#This Row],[Inherent-I-L-Combo]])</f>
        <v>-- Select Impact ----- Select Likelihood --</v>
      </c>
      <c r="AP900" s="22" t="str">
        <f t="shared" ref="AP900:AP963" si="29">IF(Z900="Closed", X900, P900)</f>
        <v>-- Error --</v>
      </c>
    </row>
    <row r="901" spans="1:42" s="18" customFormat="1" ht="64" x14ac:dyDescent="0.2">
      <c r="A901" s="18">
        <v>898</v>
      </c>
      <c r="G901" s="18" t="s">
        <v>87</v>
      </c>
      <c r="I901" s="18" t="s">
        <v>85</v>
      </c>
      <c r="L901" s="18" t="s">
        <v>112</v>
      </c>
      <c r="M901" s="19" t="str">
        <f>VLOOKUP(RiskRegister[[#This Row],[Inherent Impact Level]],'Rating factors'!$F$4:$G$9,2,FALSE)</f>
        <v>--- Error ---</v>
      </c>
      <c r="N901" s="18" t="s">
        <v>89</v>
      </c>
      <c r="O901" s="19" t="str">
        <f>VLOOKUP(RiskRegister[[#This Row],[Inherent Likelihood Level]],'Rating factors'!$F$16:$G$21,2,FALSE)</f>
        <v>--- Error ---</v>
      </c>
      <c r="P901" s="19" t="str">
        <f>IFERROR(VLOOKUP(RiskRegister[[#This Row],[Inherent Risk Rating]],'Rating factors'!$F$30:$G$44,2,FALSE),"-- Error --")</f>
        <v>-- Error --</v>
      </c>
      <c r="Q901" s="19" t="str">
        <f>IFERROR(RiskRegister[[#This Row],[Inherent Impact Rating]]*RiskRegister[[#This Row],[Inherent Likelihood Rating]],"-- Error --")</f>
        <v>-- Error --</v>
      </c>
      <c r="R901" s="18" t="s">
        <v>111</v>
      </c>
      <c r="T901" s="18" t="s">
        <v>112</v>
      </c>
      <c r="U901" s="19" t="str">
        <f>VLOOKUP(RiskRegister[[#This Row],[Residual Impact Level]],'Rating factors'!$F$4:$G$9,2,FALSE)</f>
        <v>--- Error ---</v>
      </c>
      <c r="V901" s="18" t="s">
        <v>89</v>
      </c>
      <c r="W901" s="19" t="str">
        <f>VLOOKUP(RiskRegister[[#This Row],[Residual Likelihood Level]],'Rating factors'!$F$16:$G$21,2,FALSE)</f>
        <v>--- Error ---</v>
      </c>
      <c r="X901" s="19" t="str">
        <f>IFERROR(VLOOKUP(RiskRegister[[#This Row],[Residual Risk Rating]],'Rating factors'!$F$30:$G$44,2,FALSE),"-- Error --")</f>
        <v>-- Error --</v>
      </c>
      <c r="Y901" s="19" t="str">
        <f>IFERROR(RiskRegister[[#This Row],[Residual Impact Rating]]*RiskRegister[[#This Row],[Residual Likelihood Rating]],"-- Error --")</f>
        <v>-- Error --</v>
      </c>
      <c r="Z901" s="18" t="s">
        <v>113</v>
      </c>
      <c r="AB901" s="61"/>
      <c r="AD901" s="22" t="str">
        <f ca="1">IF(ISBLANK(RiskRegister[[#This Row],[Risk Due Date]]), "Missing Risk Due Date", IF(RiskRegister[[#This Row],[Risk Due Date]] &lt; TODAY(), "Overdue", "Not Overdue"))</f>
        <v>Missing Risk Due Date</v>
      </c>
      <c r="AF901" s="22" t="str">
        <f>IF(ISBLANK(RiskRegister[[#This Row],[Risk Due Date]]), "Missing Risk Due Date", TEXT(RiskRegister[[#This Row],[Risk Due Date]], "YYYY-MM"))</f>
        <v>Missing Risk Due Date</v>
      </c>
      <c r="AG901" s="22" t="str">
        <f>IF(RiskRegister[[#This Row],[Created Date]]="","Created Date missing",(TEXT(RiskRegister[[#This Row],[Created Date]],"mmm") &amp; "-" &amp; YEAR(RiskRegister[[#This Row],[Created Date]])))</f>
        <v>Created Date missing</v>
      </c>
      <c r="AH901" s="79">
        <f>IF(RiskRegister[[#This Row],[Risk Status]]="Closed",RiskRegister[[#This Row],[Risk Close Date]],RiskRegister[[#This Row],[Risk Due Date]])</f>
        <v>0</v>
      </c>
      <c r="AI901" s="79">
        <f>IF(RiskRegister[[#This Row],[Risk-Change-Date]]=0,DATE(2030,1,1),RiskRegister[[#This Row],[Risk-Change-Date]])</f>
        <v>47484</v>
      </c>
      <c r="AJ901" s="22" t="str">
        <f>RiskRegister[[#This Row],[Inherent Impact Level]]&amp;"-"&amp;RiskRegister[[#This Row],[Inherent Likelihood Level]]</f>
        <v>-- Select Impact ----- Select Likelihood --</v>
      </c>
      <c r="AK901" s="22" t="str">
        <f>RiskRegister[[#This Row],[Residual Impact Level]]&amp;"-"&amp;RiskRegister[[#This Row],[Residual Likelihood Level]]</f>
        <v>-- Select Impact ----- Select Likelihood --</v>
      </c>
      <c r="AL901" s="22" t="str">
        <f t="shared" si="28"/>
        <v>Error</v>
      </c>
      <c r="AM901" s="22" t="str">
        <f>IF(RiskRegister[[#This Row],[Risk Status]]="Closed",RiskRegister[[#This Row],[Residual Impact Level]],RiskRegister[[#This Row],[Inherent Impact Level]])</f>
        <v>-- Select Impact --</v>
      </c>
      <c r="AN901" s="22" t="str">
        <f>IF(RiskRegister[[#This Row],[Risk Status]]="Closed",RiskRegister[[#This Row],[Residual Likelihood Level]],RiskRegister[[#This Row],[Inherent Likelihood Level]])</f>
        <v>-- Select Likelihood --</v>
      </c>
      <c r="AO901" s="22" t="str">
        <f>IF(RiskRegister[[#This Row],[Risk Status]]="Closed",RiskRegister[[#This Row],[Residual-I-L-Combo]],RiskRegister[[#This Row],[Inherent-I-L-Combo]])</f>
        <v>-- Select Impact ----- Select Likelihood --</v>
      </c>
      <c r="AP901" s="22" t="str">
        <f t="shared" si="29"/>
        <v>-- Error --</v>
      </c>
    </row>
    <row r="902" spans="1:42" s="18" customFormat="1" ht="64" x14ac:dyDescent="0.2">
      <c r="A902" s="18">
        <v>899</v>
      </c>
      <c r="G902" s="18" t="s">
        <v>87</v>
      </c>
      <c r="I902" s="18" t="s">
        <v>85</v>
      </c>
      <c r="L902" s="18" t="s">
        <v>112</v>
      </c>
      <c r="M902" s="19" t="str">
        <f>VLOOKUP(RiskRegister[[#This Row],[Inherent Impact Level]],'Rating factors'!$F$4:$G$9,2,FALSE)</f>
        <v>--- Error ---</v>
      </c>
      <c r="N902" s="18" t="s">
        <v>89</v>
      </c>
      <c r="O902" s="19" t="str">
        <f>VLOOKUP(RiskRegister[[#This Row],[Inherent Likelihood Level]],'Rating factors'!$F$16:$G$21,2,FALSE)</f>
        <v>--- Error ---</v>
      </c>
      <c r="P902" s="19" t="str">
        <f>IFERROR(VLOOKUP(RiskRegister[[#This Row],[Inherent Risk Rating]],'Rating factors'!$F$30:$G$44,2,FALSE),"-- Error --")</f>
        <v>-- Error --</v>
      </c>
      <c r="Q902" s="19" t="str">
        <f>IFERROR(RiskRegister[[#This Row],[Inherent Impact Rating]]*RiskRegister[[#This Row],[Inherent Likelihood Rating]],"-- Error --")</f>
        <v>-- Error --</v>
      </c>
      <c r="R902" s="18" t="s">
        <v>111</v>
      </c>
      <c r="T902" s="18" t="s">
        <v>112</v>
      </c>
      <c r="U902" s="19" t="str">
        <f>VLOOKUP(RiskRegister[[#This Row],[Residual Impact Level]],'Rating factors'!$F$4:$G$9,2,FALSE)</f>
        <v>--- Error ---</v>
      </c>
      <c r="V902" s="18" t="s">
        <v>89</v>
      </c>
      <c r="W902" s="19" t="str">
        <f>VLOOKUP(RiskRegister[[#This Row],[Residual Likelihood Level]],'Rating factors'!$F$16:$G$21,2,FALSE)</f>
        <v>--- Error ---</v>
      </c>
      <c r="X902" s="19" t="str">
        <f>IFERROR(VLOOKUP(RiskRegister[[#This Row],[Residual Risk Rating]],'Rating factors'!$F$30:$G$44,2,FALSE),"-- Error --")</f>
        <v>-- Error --</v>
      </c>
      <c r="Y902" s="19" t="str">
        <f>IFERROR(RiskRegister[[#This Row],[Residual Impact Rating]]*RiskRegister[[#This Row],[Residual Likelihood Rating]],"-- Error --")</f>
        <v>-- Error --</v>
      </c>
      <c r="Z902" s="18" t="s">
        <v>113</v>
      </c>
      <c r="AB902" s="61"/>
      <c r="AD902" s="22" t="str">
        <f ca="1">IF(ISBLANK(RiskRegister[[#This Row],[Risk Due Date]]), "Missing Risk Due Date", IF(RiskRegister[[#This Row],[Risk Due Date]] &lt; TODAY(), "Overdue", "Not Overdue"))</f>
        <v>Missing Risk Due Date</v>
      </c>
      <c r="AF902" s="22" t="str">
        <f>IF(ISBLANK(RiskRegister[[#This Row],[Risk Due Date]]), "Missing Risk Due Date", TEXT(RiskRegister[[#This Row],[Risk Due Date]], "YYYY-MM"))</f>
        <v>Missing Risk Due Date</v>
      </c>
      <c r="AG902" s="22" t="str">
        <f>IF(RiskRegister[[#This Row],[Created Date]]="","Created Date missing",(TEXT(RiskRegister[[#This Row],[Created Date]],"mmm") &amp; "-" &amp; YEAR(RiskRegister[[#This Row],[Created Date]])))</f>
        <v>Created Date missing</v>
      </c>
      <c r="AH902" s="79">
        <f>IF(RiskRegister[[#This Row],[Risk Status]]="Closed",RiskRegister[[#This Row],[Risk Close Date]],RiskRegister[[#This Row],[Risk Due Date]])</f>
        <v>0</v>
      </c>
      <c r="AI902" s="79">
        <f>IF(RiskRegister[[#This Row],[Risk-Change-Date]]=0,DATE(2030,1,1),RiskRegister[[#This Row],[Risk-Change-Date]])</f>
        <v>47484</v>
      </c>
      <c r="AJ902" s="22" t="str">
        <f>RiskRegister[[#This Row],[Inherent Impact Level]]&amp;"-"&amp;RiskRegister[[#This Row],[Inherent Likelihood Level]]</f>
        <v>-- Select Impact ----- Select Likelihood --</v>
      </c>
      <c r="AK902" s="22" t="str">
        <f>RiskRegister[[#This Row],[Residual Impact Level]]&amp;"-"&amp;RiskRegister[[#This Row],[Residual Likelihood Level]]</f>
        <v>-- Select Impact ----- Select Likelihood --</v>
      </c>
      <c r="AL902" s="22" t="str">
        <f t="shared" si="28"/>
        <v>Error</v>
      </c>
      <c r="AM902" s="22" t="str">
        <f>IF(RiskRegister[[#This Row],[Risk Status]]="Closed",RiskRegister[[#This Row],[Residual Impact Level]],RiskRegister[[#This Row],[Inherent Impact Level]])</f>
        <v>-- Select Impact --</v>
      </c>
      <c r="AN902" s="22" t="str">
        <f>IF(RiskRegister[[#This Row],[Risk Status]]="Closed",RiskRegister[[#This Row],[Residual Likelihood Level]],RiskRegister[[#This Row],[Inherent Likelihood Level]])</f>
        <v>-- Select Likelihood --</v>
      </c>
      <c r="AO902" s="22" t="str">
        <f>IF(RiskRegister[[#This Row],[Risk Status]]="Closed",RiskRegister[[#This Row],[Residual-I-L-Combo]],RiskRegister[[#This Row],[Inherent-I-L-Combo]])</f>
        <v>-- Select Impact ----- Select Likelihood --</v>
      </c>
      <c r="AP902" s="22" t="str">
        <f t="shared" si="29"/>
        <v>-- Error --</v>
      </c>
    </row>
    <row r="903" spans="1:42" s="18" customFormat="1" ht="64" x14ac:dyDescent="0.2">
      <c r="A903" s="18">
        <v>900</v>
      </c>
      <c r="G903" s="18" t="s">
        <v>87</v>
      </c>
      <c r="I903" s="18" t="s">
        <v>85</v>
      </c>
      <c r="L903" s="18" t="s">
        <v>112</v>
      </c>
      <c r="M903" s="19" t="str">
        <f>VLOOKUP(RiskRegister[[#This Row],[Inherent Impact Level]],'Rating factors'!$F$4:$G$9,2,FALSE)</f>
        <v>--- Error ---</v>
      </c>
      <c r="N903" s="18" t="s">
        <v>89</v>
      </c>
      <c r="O903" s="19" t="str">
        <f>VLOOKUP(RiskRegister[[#This Row],[Inherent Likelihood Level]],'Rating factors'!$F$16:$G$21,2,FALSE)</f>
        <v>--- Error ---</v>
      </c>
      <c r="P903" s="19" t="str">
        <f>IFERROR(VLOOKUP(RiskRegister[[#This Row],[Inherent Risk Rating]],'Rating factors'!$F$30:$G$44,2,FALSE),"-- Error --")</f>
        <v>-- Error --</v>
      </c>
      <c r="Q903" s="19" t="str">
        <f>IFERROR(RiskRegister[[#This Row],[Inherent Impact Rating]]*RiskRegister[[#This Row],[Inherent Likelihood Rating]],"-- Error --")</f>
        <v>-- Error --</v>
      </c>
      <c r="R903" s="18" t="s">
        <v>111</v>
      </c>
      <c r="T903" s="18" t="s">
        <v>112</v>
      </c>
      <c r="U903" s="19" t="str">
        <f>VLOOKUP(RiskRegister[[#This Row],[Residual Impact Level]],'Rating factors'!$F$4:$G$9,2,FALSE)</f>
        <v>--- Error ---</v>
      </c>
      <c r="V903" s="18" t="s">
        <v>89</v>
      </c>
      <c r="W903" s="19" t="str">
        <f>VLOOKUP(RiskRegister[[#This Row],[Residual Likelihood Level]],'Rating factors'!$F$16:$G$21,2,FALSE)</f>
        <v>--- Error ---</v>
      </c>
      <c r="X903" s="19" t="str">
        <f>IFERROR(VLOOKUP(RiskRegister[[#This Row],[Residual Risk Rating]],'Rating factors'!$F$30:$G$44,2,FALSE),"-- Error --")</f>
        <v>-- Error --</v>
      </c>
      <c r="Y903" s="19" t="str">
        <f>IFERROR(RiskRegister[[#This Row],[Residual Impact Rating]]*RiskRegister[[#This Row],[Residual Likelihood Rating]],"-- Error --")</f>
        <v>-- Error --</v>
      </c>
      <c r="Z903" s="18" t="s">
        <v>113</v>
      </c>
      <c r="AB903" s="61"/>
      <c r="AD903" s="22" t="str">
        <f ca="1">IF(ISBLANK(RiskRegister[[#This Row],[Risk Due Date]]), "Missing Risk Due Date", IF(RiskRegister[[#This Row],[Risk Due Date]] &lt; TODAY(), "Overdue", "Not Overdue"))</f>
        <v>Missing Risk Due Date</v>
      </c>
      <c r="AF903" s="22" t="str">
        <f>IF(ISBLANK(RiskRegister[[#This Row],[Risk Due Date]]), "Missing Risk Due Date", TEXT(RiskRegister[[#This Row],[Risk Due Date]], "YYYY-MM"))</f>
        <v>Missing Risk Due Date</v>
      </c>
      <c r="AG903" s="22" t="str">
        <f>IF(RiskRegister[[#This Row],[Created Date]]="","Created Date missing",(TEXT(RiskRegister[[#This Row],[Created Date]],"mmm") &amp; "-" &amp; YEAR(RiskRegister[[#This Row],[Created Date]])))</f>
        <v>Created Date missing</v>
      </c>
      <c r="AH903" s="79">
        <f>IF(RiskRegister[[#This Row],[Risk Status]]="Closed",RiskRegister[[#This Row],[Risk Close Date]],RiskRegister[[#This Row],[Risk Due Date]])</f>
        <v>0</v>
      </c>
      <c r="AI903" s="79">
        <f>IF(RiskRegister[[#This Row],[Risk-Change-Date]]=0,DATE(2030,1,1),RiskRegister[[#This Row],[Risk-Change-Date]])</f>
        <v>47484</v>
      </c>
      <c r="AJ903" s="22" t="str">
        <f>RiskRegister[[#This Row],[Inherent Impact Level]]&amp;"-"&amp;RiskRegister[[#This Row],[Inherent Likelihood Level]]</f>
        <v>-- Select Impact ----- Select Likelihood --</v>
      </c>
      <c r="AK903" s="22" t="str">
        <f>RiskRegister[[#This Row],[Residual Impact Level]]&amp;"-"&amp;RiskRegister[[#This Row],[Residual Likelihood Level]]</f>
        <v>-- Select Impact ----- Select Likelihood --</v>
      </c>
      <c r="AL903" s="22" t="str">
        <f t="shared" si="28"/>
        <v>Error</v>
      </c>
      <c r="AM903" s="22" t="str">
        <f>IF(RiskRegister[[#This Row],[Risk Status]]="Closed",RiskRegister[[#This Row],[Residual Impact Level]],RiskRegister[[#This Row],[Inherent Impact Level]])</f>
        <v>-- Select Impact --</v>
      </c>
      <c r="AN903" s="22" t="str">
        <f>IF(RiskRegister[[#This Row],[Risk Status]]="Closed",RiskRegister[[#This Row],[Residual Likelihood Level]],RiskRegister[[#This Row],[Inherent Likelihood Level]])</f>
        <v>-- Select Likelihood --</v>
      </c>
      <c r="AO903" s="22" t="str">
        <f>IF(RiskRegister[[#This Row],[Risk Status]]="Closed",RiskRegister[[#This Row],[Residual-I-L-Combo]],RiskRegister[[#This Row],[Inherent-I-L-Combo]])</f>
        <v>-- Select Impact ----- Select Likelihood --</v>
      </c>
      <c r="AP903" s="22" t="str">
        <f t="shared" si="29"/>
        <v>-- Error --</v>
      </c>
    </row>
    <row r="904" spans="1:42" s="18" customFormat="1" ht="64" x14ac:dyDescent="0.2">
      <c r="A904" s="18">
        <v>901</v>
      </c>
      <c r="G904" s="18" t="s">
        <v>87</v>
      </c>
      <c r="I904" s="18" t="s">
        <v>85</v>
      </c>
      <c r="L904" s="18" t="s">
        <v>112</v>
      </c>
      <c r="M904" s="19" t="str">
        <f>VLOOKUP(RiskRegister[[#This Row],[Inherent Impact Level]],'Rating factors'!$F$4:$G$9,2,FALSE)</f>
        <v>--- Error ---</v>
      </c>
      <c r="N904" s="18" t="s">
        <v>89</v>
      </c>
      <c r="O904" s="19" t="str">
        <f>VLOOKUP(RiskRegister[[#This Row],[Inherent Likelihood Level]],'Rating factors'!$F$16:$G$21,2,FALSE)</f>
        <v>--- Error ---</v>
      </c>
      <c r="P904" s="19" t="str">
        <f>IFERROR(VLOOKUP(RiskRegister[[#This Row],[Inherent Risk Rating]],'Rating factors'!$F$30:$G$44,2,FALSE),"-- Error --")</f>
        <v>-- Error --</v>
      </c>
      <c r="Q904" s="19" t="str">
        <f>IFERROR(RiskRegister[[#This Row],[Inherent Impact Rating]]*RiskRegister[[#This Row],[Inherent Likelihood Rating]],"-- Error --")</f>
        <v>-- Error --</v>
      </c>
      <c r="R904" s="18" t="s">
        <v>111</v>
      </c>
      <c r="T904" s="18" t="s">
        <v>112</v>
      </c>
      <c r="U904" s="19" t="str">
        <f>VLOOKUP(RiskRegister[[#This Row],[Residual Impact Level]],'Rating factors'!$F$4:$G$9,2,FALSE)</f>
        <v>--- Error ---</v>
      </c>
      <c r="V904" s="18" t="s">
        <v>89</v>
      </c>
      <c r="W904" s="19" t="str">
        <f>VLOOKUP(RiskRegister[[#This Row],[Residual Likelihood Level]],'Rating factors'!$F$16:$G$21,2,FALSE)</f>
        <v>--- Error ---</v>
      </c>
      <c r="X904" s="19" t="str">
        <f>IFERROR(VLOOKUP(RiskRegister[[#This Row],[Residual Risk Rating]],'Rating factors'!$F$30:$G$44,2,FALSE),"-- Error --")</f>
        <v>-- Error --</v>
      </c>
      <c r="Y904" s="19" t="str">
        <f>IFERROR(RiskRegister[[#This Row],[Residual Impact Rating]]*RiskRegister[[#This Row],[Residual Likelihood Rating]],"-- Error --")</f>
        <v>-- Error --</v>
      </c>
      <c r="Z904" s="18" t="s">
        <v>113</v>
      </c>
      <c r="AB904" s="61"/>
      <c r="AD904" s="22" t="str">
        <f ca="1">IF(ISBLANK(RiskRegister[[#This Row],[Risk Due Date]]), "Missing Risk Due Date", IF(RiskRegister[[#This Row],[Risk Due Date]] &lt; TODAY(), "Overdue", "Not Overdue"))</f>
        <v>Missing Risk Due Date</v>
      </c>
      <c r="AF904" s="22" t="str">
        <f>IF(ISBLANK(RiskRegister[[#This Row],[Risk Due Date]]), "Missing Risk Due Date", TEXT(RiskRegister[[#This Row],[Risk Due Date]], "YYYY-MM"))</f>
        <v>Missing Risk Due Date</v>
      </c>
      <c r="AG904" s="22" t="str">
        <f>IF(RiskRegister[[#This Row],[Created Date]]="","Created Date missing",(TEXT(RiskRegister[[#This Row],[Created Date]],"mmm") &amp; "-" &amp; YEAR(RiskRegister[[#This Row],[Created Date]])))</f>
        <v>Created Date missing</v>
      </c>
      <c r="AH904" s="79">
        <f>IF(RiskRegister[[#This Row],[Risk Status]]="Closed",RiskRegister[[#This Row],[Risk Close Date]],RiskRegister[[#This Row],[Risk Due Date]])</f>
        <v>0</v>
      </c>
      <c r="AI904" s="79">
        <f>IF(RiskRegister[[#This Row],[Risk-Change-Date]]=0,DATE(2030,1,1),RiskRegister[[#This Row],[Risk-Change-Date]])</f>
        <v>47484</v>
      </c>
      <c r="AJ904" s="22" t="str">
        <f>RiskRegister[[#This Row],[Inherent Impact Level]]&amp;"-"&amp;RiskRegister[[#This Row],[Inherent Likelihood Level]]</f>
        <v>-- Select Impact ----- Select Likelihood --</v>
      </c>
      <c r="AK904" s="22" t="str">
        <f>RiskRegister[[#This Row],[Residual Impact Level]]&amp;"-"&amp;RiskRegister[[#This Row],[Residual Likelihood Level]]</f>
        <v>-- Select Impact ----- Select Likelihood --</v>
      </c>
      <c r="AL904" s="22" t="str">
        <f t="shared" si="28"/>
        <v>Error</v>
      </c>
      <c r="AM904" s="22" t="str">
        <f>IF(RiskRegister[[#This Row],[Risk Status]]="Closed",RiskRegister[[#This Row],[Residual Impact Level]],RiskRegister[[#This Row],[Inherent Impact Level]])</f>
        <v>-- Select Impact --</v>
      </c>
      <c r="AN904" s="22" t="str">
        <f>IF(RiskRegister[[#This Row],[Risk Status]]="Closed",RiskRegister[[#This Row],[Residual Likelihood Level]],RiskRegister[[#This Row],[Inherent Likelihood Level]])</f>
        <v>-- Select Likelihood --</v>
      </c>
      <c r="AO904" s="22" t="str">
        <f>IF(RiskRegister[[#This Row],[Risk Status]]="Closed",RiskRegister[[#This Row],[Residual-I-L-Combo]],RiskRegister[[#This Row],[Inherent-I-L-Combo]])</f>
        <v>-- Select Impact ----- Select Likelihood --</v>
      </c>
      <c r="AP904" s="22" t="str">
        <f t="shared" si="29"/>
        <v>-- Error --</v>
      </c>
    </row>
    <row r="905" spans="1:42" s="18" customFormat="1" ht="64" x14ac:dyDescent="0.2">
      <c r="A905" s="18">
        <v>902</v>
      </c>
      <c r="G905" s="18" t="s">
        <v>87</v>
      </c>
      <c r="I905" s="18" t="s">
        <v>85</v>
      </c>
      <c r="L905" s="18" t="s">
        <v>112</v>
      </c>
      <c r="M905" s="19" t="str">
        <f>VLOOKUP(RiskRegister[[#This Row],[Inherent Impact Level]],'Rating factors'!$F$4:$G$9,2,FALSE)</f>
        <v>--- Error ---</v>
      </c>
      <c r="N905" s="18" t="s">
        <v>89</v>
      </c>
      <c r="O905" s="19" t="str">
        <f>VLOOKUP(RiskRegister[[#This Row],[Inherent Likelihood Level]],'Rating factors'!$F$16:$G$21,2,FALSE)</f>
        <v>--- Error ---</v>
      </c>
      <c r="P905" s="19" t="str">
        <f>IFERROR(VLOOKUP(RiskRegister[[#This Row],[Inherent Risk Rating]],'Rating factors'!$F$30:$G$44,2,FALSE),"-- Error --")</f>
        <v>-- Error --</v>
      </c>
      <c r="Q905" s="19" t="str">
        <f>IFERROR(RiskRegister[[#This Row],[Inherent Impact Rating]]*RiskRegister[[#This Row],[Inherent Likelihood Rating]],"-- Error --")</f>
        <v>-- Error --</v>
      </c>
      <c r="R905" s="18" t="s">
        <v>111</v>
      </c>
      <c r="T905" s="18" t="s">
        <v>112</v>
      </c>
      <c r="U905" s="19" t="str">
        <f>VLOOKUP(RiskRegister[[#This Row],[Residual Impact Level]],'Rating factors'!$F$4:$G$9,2,FALSE)</f>
        <v>--- Error ---</v>
      </c>
      <c r="V905" s="18" t="s">
        <v>89</v>
      </c>
      <c r="W905" s="19" t="str">
        <f>VLOOKUP(RiskRegister[[#This Row],[Residual Likelihood Level]],'Rating factors'!$F$16:$G$21,2,FALSE)</f>
        <v>--- Error ---</v>
      </c>
      <c r="X905" s="19" t="str">
        <f>IFERROR(VLOOKUP(RiskRegister[[#This Row],[Residual Risk Rating]],'Rating factors'!$F$30:$G$44,2,FALSE),"-- Error --")</f>
        <v>-- Error --</v>
      </c>
      <c r="Y905" s="19" t="str">
        <f>IFERROR(RiskRegister[[#This Row],[Residual Impact Rating]]*RiskRegister[[#This Row],[Residual Likelihood Rating]],"-- Error --")</f>
        <v>-- Error --</v>
      </c>
      <c r="Z905" s="18" t="s">
        <v>113</v>
      </c>
      <c r="AB905" s="61"/>
      <c r="AD905" s="22" t="str">
        <f ca="1">IF(ISBLANK(RiskRegister[[#This Row],[Risk Due Date]]), "Missing Risk Due Date", IF(RiskRegister[[#This Row],[Risk Due Date]] &lt; TODAY(), "Overdue", "Not Overdue"))</f>
        <v>Missing Risk Due Date</v>
      </c>
      <c r="AF905" s="22" t="str">
        <f>IF(ISBLANK(RiskRegister[[#This Row],[Risk Due Date]]), "Missing Risk Due Date", TEXT(RiskRegister[[#This Row],[Risk Due Date]], "YYYY-MM"))</f>
        <v>Missing Risk Due Date</v>
      </c>
      <c r="AG905" s="22" t="str">
        <f>IF(RiskRegister[[#This Row],[Created Date]]="","Created Date missing",(TEXT(RiskRegister[[#This Row],[Created Date]],"mmm") &amp; "-" &amp; YEAR(RiskRegister[[#This Row],[Created Date]])))</f>
        <v>Created Date missing</v>
      </c>
      <c r="AH905" s="79">
        <f>IF(RiskRegister[[#This Row],[Risk Status]]="Closed",RiskRegister[[#This Row],[Risk Close Date]],RiskRegister[[#This Row],[Risk Due Date]])</f>
        <v>0</v>
      </c>
      <c r="AI905" s="79">
        <f>IF(RiskRegister[[#This Row],[Risk-Change-Date]]=0,DATE(2030,1,1),RiskRegister[[#This Row],[Risk-Change-Date]])</f>
        <v>47484</v>
      </c>
      <c r="AJ905" s="22" t="str">
        <f>RiskRegister[[#This Row],[Inherent Impact Level]]&amp;"-"&amp;RiskRegister[[#This Row],[Inherent Likelihood Level]]</f>
        <v>-- Select Impact ----- Select Likelihood --</v>
      </c>
      <c r="AK905" s="22" t="str">
        <f>RiskRegister[[#This Row],[Residual Impact Level]]&amp;"-"&amp;RiskRegister[[#This Row],[Residual Likelihood Level]]</f>
        <v>-- Select Impact ----- Select Likelihood --</v>
      </c>
      <c r="AL905" s="22" t="str">
        <f t="shared" si="28"/>
        <v>Error</v>
      </c>
      <c r="AM905" s="22" t="str">
        <f>IF(RiskRegister[[#This Row],[Risk Status]]="Closed",RiskRegister[[#This Row],[Residual Impact Level]],RiskRegister[[#This Row],[Inherent Impact Level]])</f>
        <v>-- Select Impact --</v>
      </c>
      <c r="AN905" s="22" t="str">
        <f>IF(RiskRegister[[#This Row],[Risk Status]]="Closed",RiskRegister[[#This Row],[Residual Likelihood Level]],RiskRegister[[#This Row],[Inherent Likelihood Level]])</f>
        <v>-- Select Likelihood --</v>
      </c>
      <c r="AO905" s="22" t="str">
        <f>IF(RiskRegister[[#This Row],[Risk Status]]="Closed",RiskRegister[[#This Row],[Residual-I-L-Combo]],RiskRegister[[#This Row],[Inherent-I-L-Combo]])</f>
        <v>-- Select Impact ----- Select Likelihood --</v>
      </c>
      <c r="AP905" s="22" t="str">
        <f t="shared" si="29"/>
        <v>-- Error --</v>
      </c>
    </row>
    <row r="906" spans="1:42" s="18" customFormat="1" ht="64" x14ac:dyDescent="0.2">
      <c r="A906" s="18">
        <v>903</v>
      </c>
      <c r="G906" s="18" t="s">
        <v>87</v>
      </c>
      <c r="I906" s="18" t="s">
        <v>85</v>
      </c>
      <c r="L906" s="18" t="s">
        <v>112</v>
      </c>
      <c r="M906" s="19" t="str">
        <f>VLOOKUP(RiskRegister[[#This Row],[Inherent Impact Level]],'Rating factors'!$F$4:$G$9,2,FALSE)</f>
        <v>--- Error ---</v>
      </c>
      <c r="N906" s="18" t="s">
        <v>89</v>
      </c>
      <c r="O906" s="19" t="str">
        <f>VLOOKUP(RiskRegister[[#This Row],[Inherent Likelihood Level]],'Rating factors'!$F$16:$G$21,2,FALSE)</f>
        <v>--- Error ---</v>
      </c>
      <c r="P906" s="19" t="str">
        <f>IFERROR(VLOOKUP(RiskRegister[[#This Row],[Inherent Risk Rating]],'Rating factors'!$F$30:$G$44,2,FALSE),"-- Error --")</f>
        <v>-- Error --</v>
      </c>
      <c r="Q906" s="19" t="str">
        <f>IFERROR(RiskRegister[[#This Row],[Inherent Impact Rating]]*RiskRegister[[#This Row],[Inherent Likelihood Rating]],"-- Error --")</f>
        <v>-- Error --</v>
      </c>
      <c r="R906" s="18" t="s">
        <v>111</v>
      </c>
      <c r="T906" s="18" t="s">
        <v>112</v>
      </c>
      <c r="U906" s="19" t="str">
        <f>VLOOKUP(RiskRegister[[#This Row],[Residual Impact Level]],'Rating factors'!$F$4:$G$9,2,FALSE)</f>
        <v>--- Error ---</v>
      </c>
      <c r="V906" s="18" t="s">
        <v>89</v>
      </c>
      <c r="W906" s="19" t="str">
        <f>VLOOKUP(RiskRegister[[#This Row],[Residual Likelihood Level]],'Rating factors'!$F$16:$G$21,2,FALSE)</f>
        <v>--- Error ---</v>
      </c>
      <c r="X906" s="19" t="str">
        <f>IFERROR(VLOOKUP(RiskRegister[[#This Row],[Residual Risk Rating]],'Rating factors'!$F$30:$G$44,2,FALSE),"-- Error --")</f>
        <v>-- Error --</v>
      </c>
      <c r="Y906" s="19" t="str">
        <f>IFERROR(RiskRegister[[#This Row],[Residual Impact Rating]]*RiskRegister[[#This Row],[Residual Likelihood Rating]],"-- Error --")</f>
        <v>-- Error --</v>
      </c>
      <c r="Z906" s="18" t="s">
        <v>113</v>
      </c>
      <c r="AB906" s="61"/>
      <c r="AD906" s="22" t="str">
        <f ca="1">IF(ISBLANK(RiskRegister[[#This Row],[Risk Due Date]]), "Missing Risk Due Date", IF(RiskRegister[[#This Row],[Risk Due Date]] &lt; TODAY(), "Overdue", "Not Overdue"))</f>
        <v>Missing Risk Due Date</v>
      </c>
      <c r="AF906" s="22" t="str">
        <f>IF(ISBLANK(RiskRegister[[#This Row],[Risk Due Date]]), "Missing Risk Due Date", TEXT(RiskRegister[[#This Row],[Risk Due Date]], "YYYY-MM"))</f>
        <v>Missing Risk Due Date</v>
      </c>
      <c r="AG906" s="22" t="str">
        <f>IF(RiskRegister[[#This Row],[Created Date]]="","Created Date missing",(TEXT(RiskRegister[[#This Row],[Created Date]],"mmm") &amp; "-" &amp; YEAR(RiskRegister[[#This Row],[Created Date]])))</f>
        <v>Created Date missing</v>
      </c>
      <c r="AH906" s="79">
        <f>IF(RiskRegister[[#This Row],[Risk Status]]="Closed",RiskRegister[[#This Row],[Risk Close Date]],RiskRegister[[#This Row],[Risk Due Date]])</f>
        <v>0</v>
      </c>
      <c r="AI906" s="79">
        <f>IF(RiskRegister[[#This Row],[Risk-Change-Date]]=0,DATE(2030,1,1),RiskRegister[[#This Row],[Risk-Change-Date]])</f>
        <v>47484</v>
      </c>
      <c r="AJ906" s="22" t="str">
        <f>RiskRegister[[#This Row],[Inherent Impact Level]]&amp;"-"&amp;RiskRegister[[#This Row],[Inherent Likelihood Level]]</f>
        <v>-- Select Impact ----- Select Likelihood --</v>
      </c>
      <c r="AK906" s="22" t="str">
        <f>RiskRegister[[#This Row],[Residual Impact Level]]&amp;"-"&amp;RiskRegister[[#This Row],[Residual Likelihood Level]]</f>
        <v>-- Select Impact ----- Select Likelihood --</v>
      </c>
      <c r="AL906" s="22" t="str">
        <f t="shared" si="28"/>
        <v>Error</v>
      </c>
      <c r="AM906" s="22" t="str">
        <f>IF(RiskRegister[[#This Row],[Risk Status]]="Closed",RiskRegister[[#This Row],[Residual Impact Level]],RiskRegister[[#This Row],[Inherent Impact Level]])</f>
        <v>-- Select Impact --</v>
      </c>
      <c r="AN906" s="22" t="str">
        <f>IF(RiskRegister[[#This Row],[Risk Status]]="Closed",RiskRegister[[#This Row],[Residual Likelihood Level]],RiskRegister[[#This Row],[Inherent Likelihood Level]])</f>
        <v>-- Select Likelihood --</v>
      </c>
      <c r="AO906" s="22" t="str">
        <f>IF(RiskRegister[[#This Row],[Risk Status]]="Closed",RiskRegister[[#This Row],[Residual-I-L-Combo]],RiskRegister[[#This Row],[Inherent-I-L-Combo]])</f>
        <v>-- Select Impact ----- Select Likelihood --</v>
      </c>
      <c r="AP906" s="22" t="str">
        <f t="shared" si="29"/>
        <v>-- Error --</v>
      </c>
    </row>
    <row r="907" spans="1:42" s="18" customFormat="1" ht="64" x14ac:dyDescent="0.2">
      <c r="A907" s="18">
        <v>904</v>
      </c>
      <c r="G907" s="18" t="s">
        <v>87</v>
      </c>
      <c r="I907" s="18" t="s">
        <v>85</v>
      </c>
      <c r="L907" s="18" t="s">
        <v>112</v>
      </c>
      <c r="M907" s="19" t="str">
        <f>VLOOKUP(RiskRegister[[#This Row],[Inherent Impact Level]],'Rating factors'!$F$4:$G$9,2,FALSE)</f>
        <v>--- Error ---</v>
      </c>
      <c r="N907" s="18" t="s">
        <v>89</v>
      </c>
      <c r="O907" s="19" t="str">
        <f>VLOOKUP(RiskRegister[[#This Row],[Inherent Likelihood Level]],'Rating factors'!$F$16:$G$21,2,FALSE)</f>
        <v>--- Error ---</v>
      </c>
      <c r="P907" s="19" t="str">
        <f>IFERROR(VLOOKUP(RiskRegister[[#This Row],[Inherent Risk Rating]],'Rating factors'!$F$30:$G$44,2,FALSE),"-- Error --")</f>
        <v>-- Error --</v>
      </c>
      <c r="Q907" s="19" t="str">
        <f>IFERROR(RiskRegister[[#This Row],[Inherent Impact Rating]]*RiskRegister[[#This Row],[Inherent Likelihood Rating]],"-- Error --")</f>
        <v>-- Error --</v>
      </c>
      <c r="R907" s="18" t="s">
        <v>111</v>
      </c>
      <c r="T907" s="18" t="s">
        <v>112</v>
      </c>
      <c r="U907" s="19" t="str">
        <f>VLOOKUP(RiskRegister[[#This Row],[Residual Impact Level]],'Rating factors'!$F$4:$G$9,2,FALSE)</f>
        <v>--- Error ---</v>
      </c>
      <c r="V907" s="18" t="s">
        <v>89</v>
      </c>
      <c r="W907" s="19" t="str">
        <f>VLOOKUP(RiskRegister[[#This Row],[Residual Likelihood Level]],'Rating factors'!$F$16:$G$21,2,FALSE)</f>
        <v>--- Error ---</v>
      </c>
      <c r="X907" s="19" t="str">
        <f>IFERROR(VLOOKUP(RiskRegister[[#This Row],[Residual Risk Rating]],'Rating factors'!$F$30:$G$44,2,FALSE),"-- Error --")</f>
        <v>-- Error --</v>
      </c>
      <c r="Y907" s="19" t="str">
        <f>IFERROR(RiskRegister[[#This Row],[Residual Impact Rating]]*RiskRegister[[#This Row],[Residual Likelihood Rating]],"-- Error --")</f>
        <v>-- Error --</v>
      </c>
      <c r="Z907" s="18" t="s">
        <v>113</v>
      </c>
      <c r="AB907" s="61"/>
      <c r="AD907" s="22" t="str">
        <f ca="1">IF(ISBLANK(RiskRegister[[#This Row],[Risk Due Date]]), "Missing Risk Due Date", IF(RiskRegister[[#This Row],[Risk Due Date]] &lt; TODAY(), "Overdue", "Not Overdue"))</f>
        <v>Missing Risk Due Date</v>
      </c>
      <c r="AF907" s="22" t="str">
        <f>IF(ISBLANK(RiskRegister[[#This Row],[Risk Due Date]]), "Missing Risk Due Date", TEXT(RiskRegister[[#This Row],[Risk Due Date]], "YYYY-MM"))</f>
        <v>Missing Risk Due Date</v>
      </c>
      <c r="AG907" s="22" t="str">
        <f>IF(RiskRegister[[#This Row],[Created Date]]="","Created Date missing",(TEXT(RiskRegister[[#This Row],[Created Date]],"mmm") &amp; "-" &amp; YEAR(RiskRegister[[#This Row],[Created Date]])))</f>
        <v>Created Date missing</v>
      </c>
      <c r="AH907" s="79">
        <f>IF(RiskRegister[[#This Row],[Risk Status]]="Closed",RiskRegister[[#This Row],[Risk Close Date]],RiskRegister[[#This Row],[Risk Due Date]])</f>
        <v>0</v>
      </c>
      <c r="AI907" s="79">
        <f>IF(RiskRegister[[#This Row],[Risk-Change-Date]]=0,DATE(2030,1,1),RiskRegister[[#This Row],[Risk-Change-Date]])</f>
        <v>47484</v>
      </c>
      <c r="AJ907" s="22" t="str">
        <f>RiskRegister[[#This Row],[Inherent Impact Level]]&amp;"-"&amp;RiskRegister[[#This Row],[Inherent Likelihood Level]]</f>
        <v>-- Select Impact ----- Select Likelihood --</v>
      </c>
      <c r="AK907" s="22" t="str">
        <f>RiskRegister[[#This Row],[Residual Impact Level]]&amp;"-"&amp;RiskRegister[[#This Row],[Residual Likelihood Level]]</f>
        <v>-- Select Impact ----- Select Likelihood --</v>
      </c>
      <c r="AL907" s="22" t="str">
        <f t="shared" si="28"/>
        <v>Error</v>
      </c>
      <c r="AM907" s="22" t="str">
        <f>IF(RiskRegister[[#This Row],[Risk Status]]="Closed",RiskRegister[[#This Row],[Residual Impact Level]],RiskRegister[[#This Row],[Inherent Impact Level]])</f>
        <v>-- Select Impact --</v>
      </c>
      <c r="AN907" s="22" t="str">
        <f>IF(RiskRegister[[#This Row],[Risk Status]]="Closed",RiskRegister[[#This Row],[Residual Likelihood Level]],RiskRegister[[#This Row],[Inherent Likelihood Level]])</f>
        <v>-- Select Likelihood --</v>
      </c>
      <c r="AO907" s="22" t="str">
        <f>IF(RiskRegister[[#This Row],[Risk Status]]="Closed",RiskRegister[[#This Row],[Residual-I-L-Combo]],RiskRegister[[#This Row],[Inherent-I-L-Combo]])</f>
        <v>-- Select Impact ----- Select Likelihood --</v>
      </c>
      <c r="AP907" s="22" t="str">
        <f t="shared" si="29"/>
        <v>-- Error --</v>
      </c>
    </row>
    <row r="908" spans="1:42" s="18" customFormat="1" ht="64" x14ac:dyDescent="0.2">
      <c r="A908" s="18">
        <v>905</v>
      </c>
      <c r="G908" s="18" t="s">
        <v>87</v>
      </c>
      <c r="I908" s="18" t="s">
        <v>85</v>
      </c>
      <c r="L908" s="18" t="s">
        <v>112</v>
      </c>
      <c r="M908" s="19" t="str">
        <f>VLOOKUP(RiskRegister[[#This Row],[Inherent Impact Level]],'Rating factors'!$F$4:$G$9,2,FALSE)</f>
        <v>--- Error ---</v>
      </c>
      <c r="N908" s="18" t="s">
        <v>89</v>
      </c>
      <c r="O908" s="19" t="str">
        <f>VLOOKUP(RiskRegister[[#This Row],[Inherent Likelihood Level]],'Rating factors'!$F$16:$G$21,2,FALSE)</f>
        <v>--- Error ---</v>
      </c>
      <c r="P908" s="19" t="str">
        <f>IFERROR(VLOOKUP(RiskRegister[[#This Row],[Inherent Risk Rating]],'Rating factors'!$F$30:$G$44,2,FALSE),"-- Error --")</f>
        <v>-- Error --</v>
      </c>
      <c r="Q908" s="19" t="str">
        <f>IFERROR(RiskRegister[[#This Row],[Inherent Impact Rating]]*RiskRegister[[#This Row],[Inherent Likelihood Rating]],"-- Error --")</f>
        <v>-- Error --</v>
      </c>
      <c r="R908" s="18" t="s">
        <v>111</v>
      </c>
      <c r="T908" s="18" t="s">
        <v>112</v>
      </c>
      <c r="U908" s="19" t="str">
        <f>VLOOKUP(RiskRegister[[#This Row],[Residual Impact Level]],'Rating factors'!$F$4:$G$9,2,FALSE)</f>
        <v>--- Error ---</v>
      </c>
      <c r="V908" s="18" t="s">
        <v>89</v>
      </c>
      <c r="W908" s="19" t="str">
        <f>VLOOKUP(RiskRegister[[#This Row],[Residual Likelihood Level]],'Rating factors'!$F$16:$G$21,2,FALSE)</f>
        <v>--- Error ---</v>
      </c>
      <c r="X908" s="19" t="str">
        <f>IFERROR(VLOOKUP(RiskRegister[[#This Row],[Residual Risk Rating]],'Rating factors'!$F$30:$G$44,2,FALSE),"-- Error --")</f>
        <v>-- Error --</v>
      </c>
      <c r="Y908" s="19" t="str">
        <f>IFERROR(RiskRegister[[#This Row],[Residual Impact Rating]]*RiskRegister[[#This Row],[Residual Likelihood Rating]],"-- Error --")</f>
        <v>-- Error --</v>
      </c>
      <c r="Z908" s="18" t="s">
        <v>113</v>
      </c>
      <c r="AB908" s="61"/>
      <c r="AD908" s="22" t="str">
        <f ca="1">IF(ISBLANK(RiskRegister[[#This Row],[Risk Due Date]]), "Missing Risk Due Date", IF(RiskRegister[[#This Row],[Risk Due Date]] &lt; TODAY(), "Overdue", "Not Overdue"))</f>
        <v>Missing Risk Due Date</v>
      </c>
      <c r="AF908" s="22" t="str">
        <f>IF(ISBLANK(RiskRegister[[#This Row],[Risk Due Date]]), "Missing Risk Due Date", TEXT(RiskRegister[[#This Row],[Risk Due Date]], "YYYY-MM"))</f>
        <v>Missing Risk Due Date</v>
      </c>
      <c r="AG908" s="22" t="str">
        <f>IF(RiskRegister[[#This Row],[Created Date]]="","Created Date missing",(TEXT(RiskRegister[[#This Row],[Created Date]],"mmm") &amp; "-" &amp; YEAR(RiskRegister[[#This Row],[Created Date]])))</f>
        <v>Created Date missing</v>
      </c>
      <c r="AH908" s="79">
        <f>IF(RiskRegister[[#This Row],[Risk Status]]="Closed",RiskRegister[[#This Row],[Risk Close Date]],RiskRegister[[#This Row],[Risk Due Date]])</f>
        <v>0</v>
      </c>
      <c r="AI908" s="79">
        <f>IF(RiskRegister[[#This Row],[Risk-Change-Date]]=0,DATE(2030,1,1),RiskRegister[[#This Row],[Risk-Change-Date]])</f>
        <v>47484</v>
      </c>
      <c r="AJ908" s="22" t="str">
        <f>RiskRegister[[#This Row],[Inherent Impact Level]]&amp;"-"&amp;RiskRegister[[#This Row],[Inherent Likelihood Level]]</f>
        <v>-- Select Impact ----- Select Likelihood --</v>
      </c>
      <c r="AK908" s="22" t="str">
        <f>RiskRegister[[#This Row],[Residual Impact Level]]&amp;"-"&amp;RiskRegister[[#This Row],[Residual Likelihood Level]]</f>
        <v>-- Select Impact ----- Select Likelihood --</v>
      </c>
      <c r="AL908" s="22" t="str">
        <f t="shared" si="28"/>
        <v>Error</v>
      </c>
      <c r="AM908" s="22" t="str">
        <f>IF(RiskRegister[[#This Row],[Risk Status]]="Closed",RiskRegister[[#This Row],[Residual Impact Level]],RiskRegister[[#This Row],[Inherent Impact Level]])</f>
        <v>-- Select Impact --</v>
      </c>
      <c r="AN908" s="22" t="str">
        <f>IF(RiskRegister[[#This Row],[Risk Status]]="Closed",RiskRegister[[#This Row],[Residual Likelihood Level]],RiskRegister[[#This Row],[Inherent Likelihood Level]])</f>
        <v>-- Select Likelihood --</v>
      </c>
      <c r="AO908" s="22" t="str">
        <f>IF(RiskRegister[[#This Row],[Risk Status]]="Closed",RiskRegister[[#This Row],[Residual-I-L-Combo]],RiskRegister[[#This Row],[Inherent-I-L-Combo]])</f>
        <v>-- Select Impact ----- Select Likelihood --</v>
      </c>
      <c r="AP908" s="22" t="str">
        <f t="shared" si="29"/>
        <v>-- Error --</v>
      </c>
    </row>
    <row r="909" spans="1:42" s="18" customFormat="1" ht="64" x14ac:dyDescent="0.2">
      <c r="A909" s="18">
        <v>906</v>
      </c>
      <c r="G909" s="18" t="s">
        <v>87</v>
      </c>
      <c r="I909" s="18" t="s">
        <v>85</v>
      </c>
      <c r="L909" s="18" t="s">
        <v>112</v>
      </c>
      <c r="M909" s="19" t="str">
        <f>VLOOKUP(RiskRegister[[#This Row],[Inherent Impact Level]],'Rating factors'!$F$4:$G$9,2,FALSE)</f>
        <v>--- Error ---</v>
      </c>
      <c r="N909" s="18" t="s">
        <v>89</v>
      </c>
      <c r="O909" s="19" t="str">
        <f>VLOOKUP(RiskRegister[[#This Row],[Inherent Likelihood Level]],'Rating factors'!$F$16:$G$21,2,FALSE)</f>
        <v>--- Error ---</v>
      </c>
      <c r="P909" s="19" t="str">
        <f>IFERROR(VLOOKUP(RiskRegister[[#This Row],[Inherent Risk Rating]],'Rating factors'!$F$30:$G$44,2,FALSE),"-- Error --")</f>
        <v>-- Error --</v>
      </c>
      <c r="Q909" s="19" t="str">
        <f>IFERROR(RiskRegister[[#This Row],[Inherent Impact Rating]]*RiskRegister[[#This Row],[Inherent Likelihood Rating]],"-- Error --")</f>
        <v>-- Error --</v>
      </c>
      <c r="R909" s="18" t="s">
        <v>111</v>
      </c>
      <c r="T909" s="18" t="s">
        <v>112</v>
      </c>
      <c r="U909" s="19" t="str">
        <f>VLOOKUP(RiskRegister[[#This Row],[Residual Impact Level]],'Rating factors'!$F$4:$G$9,2,FALSE)</f>
        <v>--- Error ---</v>
      </c>
      <c r="V909" s="18" t="s">
        <v>89</v>
      </c>
      <c r="W909" s="19" t="str">
        <f>VLOOKUP(RiskRegister[[#This Row],[Residual Likelihood Level]],'Rating factors'!$F$16:$G$21,2,FALSE)</f>
        <v>--- Error ---</v>
      </c>
      <c r="X909" s="19" t="str">
        <f>IFERROR(VLOOKUP(RiskRegister[[#This Row],[Residual Risk Rating]],'Rating factors'!$F$30:$G$44,2,FALSE),"-- Error --")</f>
        <v>-- Error --</v>
      </c>
      <c r="Y909" s="19" t="str">
        <f>IFERROR(RiskRegister[[#This Row],[Residual Impact Rating]]*RiskRegister[[#This Row],[Residual Likelihood Rating]],"-- Error --")</f>
        <v>-- Error --</v>
      </c>
      <c r="Z909" s="18" t="s">
        <v>113</v>
      </c>
      <c r="AB909" s="61"/>
      <c r="AD909" s="22" t="str">
        <f ca="1">IF(ISBLANK(RiskRegister[[#This Row],[Risk Due Date]]), "Missing Risk Due Date", IF(RiskRegister[[#This Row],[Risk Due Date]] &lt; TODAY(), "Overdue", "Not Overdue"))</f>
        <v>Missing Risk Due Date</v>
      </c>
      <c r="AF909" s="22" t="str">
        <f>IF(ISBLANK(RiskRegister[[#This Row],[Risk Due Date]]), "Missing Risk Due Date", TEXT(RiskRegister[[#This Row],[Risk Due Date]], "YYYY-MM"))</f>
        <v>Missing Risk Due Date</v>
      </c>
      <c r="AG909" s="22" t="str">
        <f>IF(RiskRegister[[#This Row],[Created Date]]="","Created Date missing",(TEXT(RiskRegister[[#This Row],[Created Date]],"mmm") &amp; "-" &amp; YEAR(RiskRegister[[#This Row],[Created Date]])))</f>
        <v>Created Date missing</v>
      </c>
      <c r="AH909" s="79">
        <f>IF(RiskRegister[[#This Row],[Risk Status]]="Closed",RiskRegister[[#This Row],[Risk Close Date]],RiskRegister[[#This Row],[Risk Due Date]])</f>
        <v>0</v>
      </c>
      <c r="AI909" s="79">
        <f>IF(RiskRegister[[#This Row],[Risk-Change-Date]]=0,DATE(2030,1,1),RiskRegister[[#This Row],[Risk-Change-Date]])</f>
        <v>47484</v>
      </c>
      <c r="AJ909" s="22" t="str">
        <f>RiskRegister[[#This Row],[Inherent Impact Level]]&amp;"-"&amp;RiskRegister[[#This Row],[Inherent Likelihood Level]]</f>
        <v>-- Select Impact ----- Select Likelihood --</v>
      </c>
      <c r="AK909" s="22" t="str">
        <f>RiskRegister[[#This Row],[Residual Impact Level]]&amp;"-"&amp;RiskRegister[[#This Row],[Residual Likelihood Level]]</f>
        <v>-- Select Impact ----- Select Likelihood --</v>
      </c>
      <c r="AL909" s="22" t="str">
        <f t="shared" si="28"/>
        <v>Error</v>
      </c>
      <c r="AM909" s="22" t="str">
        <f>IF(RiskRegister[[#This Row],[Risk Status]]="Closed",RiskRegister[[#This Row],[Residual Impact Level]],RiskRegister[[#This Row],[Inherent Impact Level]])</f>
        <v>-- Select Impact --</v>
      </c>
      <c r="AN909" s="22" t="str">
        <f>IF(RiskRegister[[#This Row],[Risk Status]]="Closed",RiskRegister[[#This Row],[Residual Likelihood Level]],RiskRegister[[#This Row],[Inherent Likelihood Level]])</f>
        <v>-- Select Likelihood --</v>
      </c>
      <c r="AO909" s="22" t="str">
        <f>IF(RiskRegister[[#This Row],[Risk Status]]="Closed",RiskRegister[[#This Row],[Residual-I-L-Combo]],RiskRegister[[#This Row],[Inherent-I-L-Combo]])</f>
        <v>-- Select Impact ----- Select Likelihood --</v>
      </c>
      <c r="AP909" s="22" t="str">
        <f t="shared" si="29"/>
        <v>-- Error --</v>
      </c>
    </row>
    <row r="910" spans="1:42" s="18" customFormat="1" ht="64" x14ac:dyDescent="0.2">
      <c r="A910" s="18">
        <v>907</v>
      </c>
      <c r="G910" s="18" t="s">
        <v>87</v>
      </c>
      <c r="I910" s="18" t="s">
        <v>85</v>
      </c>
      <c r="L910" s="18" t="s">
        <v>112</v>
      </c>
      <c r="M910" s="19" t="str">
        <f>VLOOKUP(RiskRegister[[#This Row],[Inherent Impact Level]],'Rating factors'!$F$4:$G$9,2,FALSE)</f>
        <v>--- Error ---</v>
      </c>
      <c r="N910" s="18" t="s">
        <v>89</v>
      </c>
      <c r="O910" s="19" t="str">
        <f>VLOOKUP(RiskRegister[[#This Row],[Inherent Likelihood Level]],'Rating factors'!$F$16:$G$21,2,FALSE)</f>
        <v>--- Error ---</v>
      </c>
      <c r="P910" s="19" t="str">
        <f>IFERROR(VLOOKUP(RiskRegister[[#This Row],[Inherent Risk Rating]],'Rating factors'!$F$30:$G$44,2,FALSE),"-- Error --")</f>
        <v>-- Error --</v>
      </c>
      <c r="Q910" s="19" t="str">
        <f>IFERROR(RiskRegister[[#This Row],[Inherent Impact Rating]]*RiskRegister[[#This Row],[Inherent Likelihood Rating]],"-- Error --")</f>
        <v>-- Error --</v>
      </c>
      <c r="R910" s="18" t="s">
        <v>111</v>
      </c>
      <c r="T910" s="18" t="s">
        <v>112</v>
      </c>
      <c r="U910" s="19" t="str">
        <f>VLOOKUP(RiskRegister[[#This Row],[Residual Impact Level]],'Rating factors'!$F$4:$G$9,2,FALSE)</f>
        <v>--- Error ---</v>
      </c>
      <c r="V910" s="18" t="s">
        <v>89</v>
      </c>
      <c r="W910" s="19" t="str">
        <f>VLOOKUP(RiskRegister[[#This Row],[Residual Likelihood Level]],'Rating factors'!$F$16:$G$21,2,FALSE)</f>
        <v>--- Error ---</v>
      </c>
      <c r="X910" s="19" t="str">
        <f>IFERROR(VLOOKUP(RiskRegister[[#This Row],[Residual Risk Rating]],'Rating factors'!$F$30:$G$44,2,FALSE),"-- Error --")</f>
        <v>-- Error --</v>
      </c>
      <c r="Y910" s="19" t="str">
        <f>IFERROR(RiskRegister[[#This Row],[Residual Impact Rating]]*RiskRegister[[#This Row],[Residual Likelihood Rating]],"-- Error --")</f>
        <v>-- Error --</v>
      </c>
      <c r="Z910" s="18" t="s">
        <v>113</v>
      </c>
      <c r="AB910" s="61"/>
      <c r="AD910" s="22" t="str">
        <f ca="1">IF(ISBLANK(RiskRegister[[#This Row],[Risk Due Date]]), "Missing Risk Due Date", IF(RiskRegister[[#This Row],[Risk Due Date]] &lt; TODAY(), "Overdue", "Not Overdue"))</f>
        <v>Missing Risk Due Date</v>
      </c>
      <c r="AF910" s="22" t="str">
        <f>IF(ISBLANK(RiskRegister[[#This Row],[Risk Due Date]]), "Missing Risk Due Date", TEXT(RiskRegister[[#This Row],[Risk Due Date]], "YYYY-MM"))</f>
        <v>Missing Risk Due Date</v>
      </c>
      <c r="AG910" s="22" t="str">
        <f>IF(RiskRegister[[#This Row],[Created Date]]="","Created Date missing",(TEXT(RiskRegister[[#This Row],[Created Date]],"mmm") &amp; "-" &amp; YEAR(RiskRegister[[#This Row],[Created Date]])))</f>
        <v>Created Date missing</v>
      </c>
      <c r="AH910" s="79">
        <f>IF(RiskRegister[[#This Row],[Risk Status]]="Closed",RiskRegister[[#This Row],[Risk Close Date]],RiskRegister[[#This Row],[Risk Due Date]])</f>
        <v>0</v>
      </c>
      <c r="AI910" s="79">
        <f>IF(RiskRegister[[#This Row],[Risk-Change-Date]]=0,DATE(2030,1,1),RiskRegister[[#This Row],[Risk-Change-Date]])</f>
        <v>47484</v>
      </c>
      <c r="AJ910" s="22" t="str">
        <f>RiskRegister[[#This Row],[Inherent Impact Level]]&amp;"-"&amp;RiskRegister[[#This Row],[Inherent Likelihood Level]]</f>
        <v>-- Select Impact ----- Select Likelihood --</v>
      </c>
      <c r="AK910" s="22" t="str">
        <f>RiskRegister[[#This Row],[Residual Impact Level]]&amp;"-"&amp;RiskRegister[[#This Row],[Residual Likelihood Level]]</f>
        <v>-- Select Impact ----- Select Likelihood --</v>
      </c>
      <c r="AL910" s="22" t="str">
        <f t="shared" si="28"/>
        <v>Error</v>
      </c>
      <c r="AM910" s="22" t="str">
        <f>IF(RiskRegister[[#This Row],[Risk Status]]="Closed",RiskRegister[[#This Row],[Residual Impact Level]],RiskRegister[[#This Row],[Inherent Impact Level]])</f>
        <v>-- Select Impact --</v>
      </c>
      <c r="AN910" s="22" t="str">
        <f>IF(RiskRegister[[#This Row],[Risk Status]]="Closed",RiskRegister[[#This Row],[Residual Likelihood Level]],RiskRegister[[#This Row],[Inherent Likelihood Level]])</f>
        <v>-- Select Likelihood --</v>
      </c>
      <c r="AO910" s="22" t="str">
        <f>IF(RiskRegister[[#This Row],[Risk Status]]="Closed",RiskRegister[[#This Row],[Residual-I-L-Combo]],RiskRegister[[#This Row],[Inherent-I-L-Combo]])</f>
        <v>-- Select Impact ----- Select Likelihood --</v>
      </c>
      <c r="AP910" s="22" t="str">
        <f t="shared" si="29"/>
        <v>-- Error --</v>
      </c>
    </row>
    <row r="911" spans="1:42" s="18" customFormat="1" ht="64" x14ac:dyDescent="0.2">
      <c r="A911" s="18">
        <v>908</v>
      </c>
      <c r="G911" s="18" t="s">
        <v>87</v>
      </c>
      <c r="I911" s="18" t="s">
        <v>85</v>
      </c>
      <c r="L911" s="18" t="s">
        <v>112</v>
      </c>
      <c r="M911" s="19" t="str">
        <f>VLOOKUP(RiskRegister[[#This Row],[Inherent Impact Level]],'Rating factors'!$F$4:$G$9,2,FALSE)</f>
        <v>--- Error ---</v>
      </c>
      <c r="N911" s="18" t="s">
        <v>89</v>
      </c>
      <c r="O911" s="19" t="str">
        <f>VLOOKUP(RiskRegister[[#This Row],[Inherent Likelihood Level]],'Rating factors'!$F$16:$G$21,2,FALSE)</f>
        <v>--- Error ---</v>
      </c>
      <c r="P911" s="19" t="str">
        <f>IFERROR(VLOOKUP(RiskRegister[[#This Row],[Inherent Risk Rating]],'Rating factors'!$F$30:$G$44,2,FALSE),"-- Error --")</f>
        <v>-- Error --</v>
      </c>
      <c r="Q911" s="19" t="str">
        <f>IFERROR(RiskRegister[[#This Row],[Inherent Impact Rating]]*RiskRegister[[#This Row],[Inherent Likelihood Rating]],"-- Error --")</f>
        <v>-- Error --</v>
      </c>
      <c r="R911" s="18" t="s">
        <v>111</v>
      </c>
      <c r="T911" s="18" t="s">
        <v>112</v>
      </c>
      <c r="U911" s="19" t="str">
        <f>VLOOKUP(RiskRegister[[#This Row],[Residual Impact Level]],'Rating factors'!$F$4:$G$9,2,FALSE)</f>
        <v>--- Error ---</v>
      </c>
      <c r="V911" s="18" t="s">
        <v>89</v>
      </c>
      <c r="W911" s="19" t="str">
        <f>VLOOKUP(RiskRegister[[#This Row],[Residual Likelihood Level]],'Rating factors'!$F$16:$G$21,2,FALSE)</f>
        <v>--- Error ---</v>
      </c>
      <c r="X911" s="19" t="str">
        <f>IFERROR(VLOOKUP(RiskRegister[[#This Row],[Residual Risk Rating]],'Rating factors'!$F$30:$G$44,2,FALSE),"-- Error --")</f>
        <v>-- Error --</v>
      </c>
      <c r="Y911" s="19" t="str">
        <f>IFERROR(RiskRegister[[#This Row],[Residual Impact Rating]]*RiskRegister[[#This Row],[Residual Likelihood Rating]],"-- Error --")</f>
        <v>-- Error --</v>
      </c>
      <c r="Z911" s="18" t="s">
        <v>113</v>
      </c>
      <c r="AB911" s="61"/>
      <c r="AD911" s="22" t="str">
        <f ca="1">IF(ISBLANK(RiskRegister[[#This Row],[Risk Due Date]]), "Missing Risk Due Date", IF(RiskRegister[[#This Row],[Risk Due Date]] &lt; TODAY(), "Overdue", "Not Overdue"))</f>
        <v>Missing Risk Due Date</v>
      </c>
      <c r="AF911" s="22" t="str">
        <f>IF(ISBLANK(RiskRegister[[#This Row],[Risk Due Date]]), "Missing Risk Due Date", TEXT(RiskRegister[[#This Row],[Risk Due Date]], "YYYY-MM"))</f>
        <v>Missing Risk Due Date</v>
      </c>
      <c r="AG911" s="22" t="str">
        <f>IF(RiskRegister[[#This Row],[Created Date]]="","Created Date missing",(TEXT(RiskRegister[[#This Row],[Created Date]],"mmm") &amp; "-" &amp; YEAR(RiskRegister[[#This Row],[Created Date]])))</f>
        <v>Created Date missing</v>
      </c>
      <c r="AH911" s="79">
        <f>IF(RiskRegister[[#This Row],[Risk Status]]="Closed",RiskRegister[[#This Row],[Risk Close Date]],RiskRegister[[#This Row],[Risk Due Date]])</f>
        <v>0</v>
      </c>
      <c r="AI911" s="79">
        <f>IF(RiskRegister[[#This Row],[Risk-Change-Date]]=0,DATE(2030,1,1),RiskRegister[[#This Row],[Risk-Change-Date]])</f>
        <v>47484</v>
      </c>
      <c r="AJ911" s="22" t="str">
        <f>RiskRegister[[#This Row],[Inherent Impact Level]]&amp;"-"&amp;RiskRegister[[#This Row],[Inherent Likelihood Level]]</f>
        <v>-- Select Impact ----- Select Likelihood --</v>
      </c>
      <c r="AK911" s="22" t="str">
        <f>RiskRegister[[#This Row],[Residual Impact Level]]&amp;"-"&amp;RiskRegister[[#This Row],[Residual Likelihood Level]]</f>
        <v>-- Select Impact ----- Select Likelihood --</v>
      </c>
      <c r="AL911" s="22" t="str">
        <f t="shared" si="28"/>
        <v>Error</v>
      </c>
      <c r="AM911" s="22" t="str">
        <f>IF(RiskRegister[[#This Row],[Risk Status]]="Closed",RiskRegister[[#This Row],[Residual Impact Level]],RiskRegister[[#This Row],[Inherent Impact Level]])</f>
        <v>-- Select Impact --</v>
      </c>
      <c r="AN911" s="22" t="str">
        <f>IF(RiskRegister[[#This Row],[Risk Status]]="Closed",RiskRegister[[#This Row],[Residual Likelihood Level]],RiskRegister[[#This Row],[Inherent Likelihood Level]])</f>
        <v>-- Select Likelihood --</v>
      </c>
      <c r="AO911" s="22" t="str">
        <f>IF(RiskRegister[[#This Row],[Risk Status]]="Closed",RiskRegister[[#This Row],[Residual-I-L-Combo]],RiskRegister[[#This Row],[Inherent-I-L-Combo]])</f>
        <v>-- Select Impact ----- Select Likelihood --</v>
      </c>
      <c r="AP911" s="22" t="str">
        <f t="shared" si="29"/>
        <v>-- Error --</v>
      </c>
    </row>
    <row r="912" spans="1:42" s="18" customFormat="1" ht="64" x14ac:dyDescent="0.2">
      <c r="A912" s="18">
        <v>909</v>
      </c>
      <c r="G912" s="18" t="s">
        <v>87</v>
      </c>
      <c r="I912" s="18" t="s">
        <v>85</v>
      </c>
      <c r="L912" s="18" t="s">
        <v>112</v>
      </c>
      <c r="M912" s="19" t="str">
        <f>VLOOKUP(RiskRegister[[#This Row],[Inherent Impact Level]],'Rating factors'!$F$4:$G$9,2,FALSE)</f>
        <v>--- Error ---</v>
      </c>
      <c r="N912" s="18" t="s">
        <v>89</v>
      </c>
      <c r="O912" s="19" t="str">
        <f>VLOOKUP(RiskRegister[[#This Row],[Inherent Likelihood Level]],'Rating factors'!$F$16:$G$21,2,FALSE)</f>
        <v>--- Error ---</v>
      </c>
      <c r="P912" s="19" t="str">
        <f>IFERROR(VLOOKUP(RiskRegister[[#This Row],[Inherent Risk Rating]],'Rating factors'!$F$30:$G$44,2,FALSE),"-- Error --")</f>
        <v>-- Error --</v>
      </c>
      <c r="Q912" s="19" t="str">
        <f>IFERROR(RiskRegister[[#This Row],[Inherent Impact Rating]]*RiskRegister[[#This Row],[Inherent Likelihood Rating]],"-- Error --")</f>
        <v>-- Error --</v>
      </c>
      <c r="R912" s="18" t="s">
        <v>111</v>
      </c>
      <c r="T912" s="18" t="s">
        <v>112</v>
      </c>
      <c r="U912" s="19" t="str">
        <f>VLOOKUP(RiskRegister[[#This Row],[Residual Impact Level]],'Rating factors'!$F$4:$G$9,2,FALSE)</f>
        <v>--- Error ---</v>
      </c>
      <c r="V912" s="18" t="s">
        <v>89</v>
      </c>
      <c r="W912" s="19" t="str">
        <f>VLOOKUP(RiskRegister[[#This Row],[Residual Likelihood Level]],'Rating factors'!$F$16:$G$21,2,FALSE)</f>
        <v>--- Error ---</v>
      </c>
      <c r="X912" s="19" t="str">
        <f>IFERROR(VLOOKUP(RiskRegister[[#This Row],[Residual Risk Rating]],'Rating factors'!$F$30:$G$44,2,FALSE),"-- Error --")</f>
        <v>-- Error --</v>
      </c>
      <c r="Y912" s="19" t="str">
        <f>IFERROR(RiskRegister[[#This Row],[Residual Impact Rating]]*RiskRegister[[#This Row],[Residual Likelihood Rating]],"-- Error --")</f>
        <v>-- Error --</v>
      </c>
      <c r="Z912" s="18" t="s">
        <v>113</v>
      </c>
      <c r="AB912" s="61"/>
      <c r="AD912" s="22" t="str">
        <f ca="1">IF(ISBLANK(RiskRegister[[#This Row],[Risk Due Date]]), "Missing Risk Due Date", IF(RiskRegister[[#This Row],[Risk Due Date]] &lt; TODAY(), "Overdue", "Not Overdue"))</f>
        <v>Missing Risk Due Date</v>
      </c>
      <c r="AF912" s="22" t="str">
        <f>IF(ISBLANK(RiskRegister[[#This Row],[Risk Due Date]]), "Missing Risk Due Date", TEXT(RiskRegister[[#This Row],[Risk Due Date]], "YYYY-MM"))</f>
        <v>Missing Risk Due Date</v>
      </c>
      <c r="AG912" s="22" t="str">
        <f>IF(RiskRegister[[#This Row],[Created Date]]="","Created Date missing",(TEXT(RiskRegister[[#This Row],[Created Date]],"mmm") &amp; "-" &amp; YEAR(RiskRegister[[#This Row],[Created Date]])))</f>
        <v>Created Date missing</v>
      </c>
      <c r="AH912" s="79">
        <f>IF(RiskRegister[[#This Row],[Risk Status]]="Closed",RiskRegister[[#This Row],[Risk Close Date]],RiskRegister[[#This Row],[Risk Due Date]])</f>
        <v>0</v>
      </c>
      <c r="AI912" s="79">
        <f>IF(RiskRegister[[#This Row],[Risk-Change-Date]]=0,DATE(2030,1,1),RiskRegister[[#This Row],[Risk-Change-Date]])</f>
        <v>47484</v>
      </c>
      <c r="AJ912" s="22" t="str">
        <f>RiskRegister[[#This Row],[Inherent Impact Level]]&amp;"-"&amp;RiskRegister[[#This Row],[Inherent Likelihood Level]]</f>
        <v>-- Select Impact ----- Select Likelihood --</v>
      </c>
      <c r="AK912" s="22" t="str">
        <f>RiskRegister[[#This Row],[Residual Impact Level]]&amp;"-"&amp;RiskRegister[[#This Row],[Residual Likelihood Level]]</f>
        <v>-- Select Impact ----- Select Likelihood --</v>
      </c>
      <c r="AL912" s="22" t="str">
        <f t="shared" si="28"/>
        <v>Error</v>
      </c>
      <c r="AM912" s="22" t="str">
        <f>IF(RiskRegister[[#This Row],[Risk Status]]="Closed",RiskRegister[[#This Row],[Residual Impact Level]],RiskRegister[[#This Row],[Inherent Impact Level]])</f>
        <v>-- Select Impact --</v>
      </c>
      <c r="AN912" s="22" t="str">
        <f>IF(RiskRegister[[#This Row],[Risk Status]]="Closed",RiskRegister[[#This Row],[Residual Likelihood Level]],RiskRegister[[#This Row],[Inherent Likelihood Level]])</f>
        <v>-- Select Likelihood --</v>
      </c>
      <c r="AO912" s="22" t="str">
        <f>IF(RiskRegister[[#This Row],[Risk Status]]="Closed",RiskRegister[[#This Row],[Residual-I-L-Combo]],RiskRegister[[#This Row],[Inherent-I-L-Combo]])</f>
        <v>-- Select Impact ----- Select Likelihood --</v>
      </c>
      <c r="AP912" s="22" t="str">
        <f t="shared" si="29"/>
        <v>-- Error --</v>
      </c>
    </row>
    <row r="913" spans="1:42" s="18" customFormat="1" ht="64" x14ac:dyDescent="0.2">
      <c r="A913" s="18">
        <v>910</v>
      </c>
      <c r="G913" s="18" t="s">
        <v>87</v>
      </c>
      <c r="I913" s="18" t="s">
        <v>85</v>
      </c>
      <c r="L913" s="18" t="s">
        <v>112</v>
      </c>
      <c r="M913" s="19" t="str">
        <f>VLOOKUP(RiskRegister[[#This Row],[Inherent Impact Level]],'Rating factors'!$F$4:$G$9,2,FALSE)</f>
        <v>--- Error ---</v>
      </c>
      <c r="N913" s="18" t="s">
        <v>89</v>
      </c>
      <c r="O913" s="19" t="str">
        <f>VLOOKUP(RiskRegister[[#This Row],[Inherent Likelihood Level]],'Rating factors'!$F$16:$G$21,2,FALSE)</f>
        <v>--- Error ---</v>
      </c>
      <c r="P913" s="19" t="str">
        <f>IFERROR(VLOOKUP(RiskRegister[[#This Row],[Inherent Risk Rating]],'Rating factors'!$F$30:$G$44,2,FALSE),"-- Error --")</f>
        <v>-- Error --</v>
      </c>
      <c r="Q913" s="19" t="str">
        <f>IFERROR(RiskRegister[[#This Row],[Inherent Impact Rating]]*RiskRegister[[#This Row],[Inherent Likelihood Rating]],"-- Error --")</f>
        <v>-- Error --</v>
      </c>
      <c r="R913" s="18" t="s">
        <v>111</v>
      </c>
      <c r="T913" s="18" t="s">
        <v>112</v>
      </c>
      <c r="U913" s="19" t="str">
        <f>VLOOKUP(RiskRegister[[#This Row],[Residual Impact Level]],'Rating factors'!$F$4:$G$9,2,FALSE)</f>
        <v>--- Error ---</v>
      </c>
      <c r="V913" s="18" t="s">
        <v>89</v>
      </c>
      <c r="W913" s="19" t="str">
        <f>VLOOKUP(RiskRegister[[#This Row],[Residual Likelihood Level]],'Rating factors'!$F$16:$G$21,2,FALSE)</f>
        <v>--- Error ---</v>
      </c>
      <c r="X913" s="19" t="str">
        <f>IFERROR(VLOOKUP(RiskRegister[[#This Row],[Residual Risk Rating]],'Rating factors'!$F$30:$G$44,2,FALSE),"-- Error --")</f>
        <v>-- Error --</v>
      </c>
      <c r="Y913" s="19" t="str">
        <f>IFERROR(RiskRegister[[#This Row],[Residual Impact Rating]]*RiskRegister[[#This Row],[Residual Likelihood Rating]],"-- Error --")</f>
        <v>-- Error --</v>
      </c>
      <c r="Z913" s="18" t="s">
        <v>113</v>
      </c>
      <c r="AB913" s="61"/>
      <c r="AD913" s="22" t="str">
        <f ca="1">IF(ISBLANK(RiskRegister[[#This Row],[Risk Due Date]]), "Missing Risk Due Date", IF(RiskRegister[[#This Row],[Risk Due Date]] &lt; TODAY(), "Overdue", "Not Overdue"))</f>
        <v>Missing Risk Due Date</v>
      </c>
      <c r="AF913" s="22" t="str">
        <f>IF(ISBLANK(RiskRegister[[#This Row],[Risk Due Date]]), "Missing Risk Due Date", TEXT(RiskRegister[[#This Row],[Risk Due Date]], "YYYY-MM"))</f>
        <v>Missing Risk Due Date</v>
      </c>
      <c r="AG913" s="22" t="str">
        <f>IF(RiskRegister[[#This Row],[Created Date]]="","Created Date missing",(TEXT(RiskRegister[[#This Row],[Created Date]],"mmm") &amp; "-" &amp; YEAR(RiskRegister[[#This Row],[Created Date]])))</f>
        <v>Created Date missing</v>
      </c>
      <c r="AH913" s="79">
        <f>IF(RiskRegister[[#This Row],[Risk Status]]="Closed",RiskRegister[[#This Row],[Risk Close Date]],RiskRegister[[#This Row],[Risk Due Date]])</f>
        <v>0</v>
      </c>
      <c r="AI913" s="79">
        <f>IF(RiskRegister[[#This Row],[Risk-Change-Date]]=0,DATE(2030,1,1),RiskRegister[[#This Row],[Risk-Change-Date]])</f>
        <v>47484</v>
      </c>
      <c r="AJ913" s="22" t="str">
        <f>RiskRegister[[#This Row],[Inherent Impact Level]]&amp;"-"&amp;RiskRegister[[#This Row],[Inherent Likelihood Level]]</f>
        <v>-- Select Impact ----- Select Likelihood --</v>
      </c>
      <c r="AK913" s="22" t="str">
        <f>RiskRegister[[#This Row],[Residual Impact Level]]&amp;"-"&amp;RiskRegister[[#This Row],[Residual Likelihood Level]]</f>
        <v>-- Select Impact ----- Select Likelihood --</v>
      </c>
      <c r="AL913" s="22" t="str">
        <f t="shared" si="28"/>
        <v>Error</v>
      </c>
      <c r="AM913" s="22" t="str">
        <f>IF(RiskRegister[[#This Row],[Risk Status]]="Closed",RiskRegister[[#This Row],[Residual Impact Level]],RiskRegister[[#This Row],[Inherent Impact Level]])</f>
        <v>-- Select Impact --</v>
      </c>
      <c r="AN913" s="22" t="str">
        <f>IF(RiskRegister[[#This Row],[Risk Status]]="Closed",RiskRegister[[#This Row],[Residual Likelihood Level]],RiskRegister[[#This Row],[Inherent Likelihood Level]])</f>
        <v>-- Select Likelihood --</v>
      </c>
      <c r="AO913" s="22" t="str">
        <f>IF(RiskRegister[[#This Row],[Risk Status]]="Closed",RiskRegister[[#This Row],[Residual-I-L-Combo]],RiskRegister[[#This Row],[Inherent-I-L-Combo]])</f>
        <v>-- Select Impact ----- Select Likelihood --</v>
      </c>
      <c r="AP913" s="22" t="str">
        <f t="shared" si="29"/>
        <v>-- Error --</v>
      </c>
    </row>
    <row r="914" spans="1:42" s="18" customFormat="1" ht="64" x14ac:dyDescent="0.2">
      <c r="A914" s="18">
        <v>911</v>
      </c>
      <c r="G914" s="18" t="s">
        <v>87</v>
      </c>
      <c r="I914" s="18" t="s">
        <v>85</v>
      </c>
      <c r="L914" s="18" t="s">
        <v>112</v>
      </c>
      <c r="M914" s="19" t="str">
        <f>VLOOKUP(RiskRegister[[#This Row],[Inherent Impact Level]],'Rating factors'!$F$4:$G$9,2,FALSE)</f>
        <v>--- Error ---</v>
      </c>
      <c r="N914" s="18" t="s">
        <v>89</v>
      </c>
      <c r="O914" s="19" t="str">
        <f>VLOOKUP(RiskRegister[[#This Row],[Inherent Likelihood Level]],'Rating factors'!$F$16:$G$21,2,FALSE)</f>
        <v>--- Error ---</v>
      </c>
      <c r="P914" s="19" t="str">
        <f>IFERROR(VLOOKUP(RiskRegister[[#This Row],[Inherent Risk Rating]],'Rating factors'!$F$30:$G$44,2,FALSE),"-- Error --")</f>
        <v>-- Error --</v>
      </c>
      <c r="Q914" s="19" t="str">
        <f>IFERROR(RiskRegister[[#This Row],[Inherent Impact Rating]]*RiskRegister[[#This Row],[Inherent Likelihood Rating]],"-- Error --")</f>
        <v>-- Error --</v>
      </c>
      <c r="R914" s="18" t="s">
        <v>111</v>
      </c>
      <c r="T914" s="18" t="s">
        <v>112</v>
      </c>
      <c r="U914" s="19" t="str">
        <f>VLOOKUP(RiskRegister[[#This Row],[Residual Impact Level]],'Rating factors'!$F$4:$G$9,2,FALSE)</f>
        <v>--- Error ---</v>
      </c>
      <c r="V914" s="18" t="s">
        <v>89</v>
      </c>
      <c r="W914" s="19" t="str">
        <f>VLOOKUP(RiskRegister[[#This Row],[Residual Likelihood Level]],'Rating factors'!$F$16:$G$21,2,FALSE)</f>
        <v>--- Error ---</v>
      </c>
      <c r="X914" s="19" t="str">
        <f>IFERROR(VLOOKUP(RiskRegister[[#This Row],[Residual Risk Rating]],'Rating factors'!$F$30:$G$44,2,FALSE),"-- Error --")</f>
        <v>-- Error --</v>
      </c>
      <c r="Y914" s="19" t="str">
        <f>IFERROR(RiskRegister[[#This Row],[Residual Impact Rating]]*RiskRegister[[#This Row],[Residual Likelihood Rating]],"-- Error --")</f>
        <v>-- Error --</v>
      </c>
      <c r="Z914" s="18" t="s">
        <v>113</v>
      </c>
      <c r="AB914" s="61"/>
      <c r="AD914" s="22" t="str">
        <f ca="1">IF(ISBLANK(RiskRegister[[#This Row],[Risk Due Date]]), "Missing Risk Due Date", IF(RiskRegister[[#This Row],[Risk Due Date]] &lt; TODAY(), "Overdue", "Not Overdue"))</f>
        <v>Missing Risk Due Date</v>
      </c>
      <c r="AF914" s="22" t="str">
        <f>IF(ISBLANK(RiskRegister[[#This Row],[Risk Due Date]]), "Missing Risk Due Date", TEXT(RiskRegister[[#This Row],[Risk Due Date]], "YYYY-MM"))</f>
        <v>Missing Risk Due Date</v>
      </c>
      <c r="AG914" s="22" t="str">
        <f>IF(RiskRegister[[#This Row],[Created Date]]="","Created Date missing",(TEXT(RiskRegister[[#This Row],[Created Date]],"mmm") &amp; "-" &amp; YEAR(RiskRegister[[#This Row],[Created Date]])))</f>
        <v>Created Date missing</v>
      </c>
      <c r="AH914" s="79">
        <f>IF(RiskRegister[[#This Row],[Risk Status]]="Closed",RiskRegister[[#This Row],[Risk Close Date]],RiskRegister[[#This Row],[Risk Due Date]])</f>
        <v>0</v>
      </c>
      <c r="AI914" s="79">
        <f>IF(RiskRegister[[#This Row],[Risk-Change-Date]]=0,DATE(2030,1,1),RiskRegister[[#This Row],[Risk-Change-Date]])</f>
        <v>47484</v>
      </c>
      <c r="AJ914" s="22" t="str">
        <f>RiskRegister[[#This Row],[Inherent Impact Level]]&amp;"-"&amp;RiskRegister[[#This Row],[Inherent Likelihood Level]]</f>
        <v>-- Select Impact ----- Select Likelihood --</v>
      </c>
      <c r="AK914" s="22" t="str">
        <f>RiskRegister[[#This Row],[Residual Impact Level]]&amp;"-"&amp;RiskRegister[[#This Row],[Residual Likelihood Level]]</f>
        <v>-- Select Impact ----- Select Likelihood --</v>
      </c>
      <c r="AL914" s="22" t="str">
        <f t="shared" si="28"/>
        <v>Error</v>
      </c>
      <c r="AM914" s="22" t="str">
        <f>IF(RiskRegister[[#This Row],[Risk Status]]="Closed",RiskRegister[[#This Row],[Residual Impact Level]],RiskRegister[[#This Row],[Inherent Impact Level]])</f>
        <v>-- Select Impact --</v>
      </c>
      <c r="AN914" s="22" t="str">
        <f>IF(RiskRegister[[#This Row],[Risk Status]]="Closed",RiskRegister[[#This Row],[Residual Likelihood Level]],RiskRegister[[#This Row],[Inherent Likelihood Level]])</f>
        <v>-- Select Likelihood --</v>
      </c>
      <c r="AO914" s="22" t="str">
        <f>IF(RiskRegister[[#This Row],[Risk Status]]="Closed",RiskRegister[[#This Row],[Residual-I-L-Combo]],RiskRegister[[#This Row],[Inherent-I-L-Combo]])</f>
        <v>-- Select Impact ----- Select Likelihood --</v>
      </c>
      <c r="AP914" s="22" t="str">
        <f t="shared" si="29"/>
        <v>-- Error --</v>
      </c>
    </row>
    <row r="915" spans="1:42" s="18" customFormat="1" ht="64" x14ac:dyDescent="0.2">
      <c r="A915" s="18">
        <v>912</v>
      </c>
      <c r="G915" s="18" t="s">
        <v>87</v>
      </c>
      <c r="I915" s="18" t="s">
        <v>85</v>
      </c>
      <c r="L915" s="18" t="s">
        <v>112</v>
      </c>
      <c r="M915" s="19" t="str">
        <f>VLOOKUP(RiskRegister[[#This Row],[Inherent Impact Level]],'Rating factors'!$F$4:$G$9,2,FALSE)</f>
        <v>--- Error ---</v>
      </c>
      <c r="N915" s="18" t="s">
        <v>89</v>
      </c>
      <c r="O915" s="19" t="str">
        <f>VLOOKUP(RiskRegister[[#This Row],[Inherent Likelihood Level]],'Rating factors'!$F$16:$G$21,2,FALSE)</f>
        <v>--- Error ---</v>
      </c>
      <c r="P915" s="19" t="str">
        <f>IFERROR(VLOOKUP(RiskRegister[[#This Row],[Inherent Risk Rating]],'Rating factors'!$F$30:$G$44,2,FALSE),"-- Error --")</f>
        <v>-- Error --</v>
      </c>
      <c r="Q915" s="19" t="str">
        <f>IFERROR(RiskRegister[[#This Row],[Inherent Impact Rating]]*RiskRegister[[#This Row],[Inherent Likelihood Rating]],"-- Error --")</f>
        <v>-- Error --</v>
      </c>
      <c r="R915" s="18" t="s">
        <v>111</v>
      </c>
      <c r="T915" s="18" t="s">
        <v>112</v>
      </c>
      <c r="U915" s="19" t="str">
        <f>VLOOKUP(RiskRegister[[#This Row],[Residual Impact Level]],'Rating factors'!$F$4:$G$9,2,FALSE)</f>
        <v>--- Error ---</v>
      </c>
      <c r="V915" s="18" t="s">
        <v>89</v>
      </c>
      <c r="W915" s="19" t="str">
        <f>VLOOKUP(RiskRegister[[#This Row],[Residual Likelihood Level]],'Rating factors'!$F$16:$G$21,2,FALSE)</f>
        <v>--- Error ---</v>
      </c>
      <c r="X915" s="19" t="str">
        <f>IFERROR(VLOOKUP(RiskRegister[[#This Row],[Residual Risk Rating]],'Rating factors'!$F$30:$G$44,2,FALSE),"-- Error --")</f>
        <v>-- Error --</v>
      </c>
      <c r="Y915" s="19" t="str">
        <f>IFERROR(RiskRegister[[#This Row],[Residual Impact Rating]]*RiskRegister[[#This Row],[Residual Likelihood Rating]],"-- Error --")</f>
        <v>-- Error --</v>
      </c>
      <c r="Z915" s="18" t="s">
        <v>113</v>
      </c>
      <c r="AB915" s="61"/>
      <c r="AD915" s="22" t="str">
        <f ca="1">IF(ISBLANK(RiskRegister[[#This Row],[Risk Due Date]]), "Missing Risk Due Date", IF(RiskRegister[[#This Row],[Risk Due Date]] &lt; TODAY(), "Overdue", "Not Overdue"))</f>
        <v>Missing Risk Due Date</v>
      </c>
      <c r="AF915" s="22" t="str">
        <f>IF(ISBLANK(RiskRegister[[#This Row],[Risk Due Date]]), "Missing Risk Due Date", TEXT(RiskRegister[[#This Row],[Risk Due Date]], "YYYY-MM"))</f>
        <v>Missing Risk Due Date</v>
      </c>
      <c r="AG915" s="22" t="str">
        <f>IF(RiskRegister[[#This Row],[Created Date]]="","Created Date missing",(TEXT(RiskRegister[[#This Row],[Created Date]],"mmm") &amp; "-" &amp; YEAR(RiskRegister[[#This Row],[Created Date]])))</f>
        <v>Created Date missing</v>
      </c>
      <c r="AH915" s="79">
        <f>IF(RiskRegister[[#This Row],[Risk Status]]="Closed",RiskRegister[[#This Row],[Risk Close Date]],RiskRegister[[#This Row],[Risk Due Date]])</f>
        <v>0</v>
      </c>
      <c r="AI915" s="79">
        <f>IF(RiskRegister[[#This Row],[Risk-Change-Date]]=0,DATE(2030,1,1),RiskRegister[[#This Row],[Risk-Change-Date]])</f>
        <v>47484</v>
      </c>
      <c r="AJ915" s="22" t="str">
        <f>RiskRegister[[#This Row],[Inherent Impact Level]]&amp;"-"&amp;RiskRegister[[#This Row],[Inherent Likelihood Level]]</f>
        <v>-- Select Impact ----- Select Likelihood --</v>
      </c>
      <c r="AK915" s="22" t="str">
        <f>RiskRegister[[#This Row],[Residual Impact Level]]&amp;"-"&amp;RiskRegister[[#This Row],[Residual Likelihood Level]]</f>
        <v>-- Select Impact ----- Select Likelihood --</v>
      </c>
      <c r="AL915" s="22" t="str">
        <f t="shared" si="28"/>
        <v>Error</v>
      </c>
      <c r="AM915" s="22" t="str">
        <f>IF(RiskRegister[[#This Row],[Risk Status]]="Closed",RiskRegister[[#This Row],[Residual Impact Level]],RiskRegister[[#This Row],[Inherent Impact Level]])</f>
        <v>-- Select Impact --</v>
      </c>
      <c r="AN915" s="22" t="str">
        <f>IF(RiskRegister[[#This Row],[Risk Status]]="Closed",RiskRegister[[#This Row],[Residual Likelihood Level]],RiskRegister[[#This Row],[Inherent Likelihood Level]])</f>
        <v>-- Select Likelihood --</v>
      </c>
      <c r="AO915" s="22" t="str">
        <f>IF(RiskRegister[[#This Row],[Risk Status]]="Closed",RiskRegister[[#This Row],[Residual-I-L-Combo]],RiskRegister[[#This Row],[Inherent-I-L-Combo]])</f>
        <v>-- Select Impact ----- Select Likelihood --</v>
      </c>
      <c r="AP915" s="22" t="str">
        <f t="shared" si="29"/>
        <v>-- Error --</v>
      </c>
    </row>
    <row r="916" spans="1:42" s="18" customFormat="1" ht="64" x14ac:dyDescent="0.2">
      <c r="A916" s="18">
        <v>913</v>
      </c>
      <c r="G916" s="18" t="s">
        <v>87</v>
      </c>
      <c r="I916" s="18" t="s">
        <v>85</v>
      </c>
      <c r="L916" s="18" t="s">
        <v>112</v>
      </c>
      <c r="M916" s="19" t="str">
        <f>VLOOKUP(RiskRegister[[#This Row],[Inherent Impact Level]],'Rating factors'!$F$4:$G$9,2,FALSE)</f>
        <v>--- Error ---</v>
      </c>
      <c r="N916" s="18" t="s">
        <v>89</v>
      </c>
      <c r="O916" s="19" t="str">
        <f>VLOOKUP(RiskRegister[[#This Row],[Inherent Likelihood Level]],'Rating factors'!$F$16:$G$21,2,FALSE)</f>
        <v>--- Error ---</v>
      </c>
      <c r="P916" s="19" t="str">
        <f>IFERROR(VLOOKUP(RiskRegister[[#This Row],[Inherent Risk Rating]],'Rating factors'!$F$30:$G$44,2,FALSE),"-- Error --")</f>
        <v>-- Error --</v>
      </c>
      <c r="Q916" s="19" t="str">
        <f>IFERROR(RiskRegister[[#This Row],[Inherent Impact Rating]]*RiskRegister[[#This Row],[Inherent Likelihood Rating]],"-- Error --")</f>
        <v>-- Error --</v>
      </c>
      <c r="R916" s="18" t="s">
        <v>111</v>
      </c>
      <c r="T916" s="18" t="s">
        <v>112</v>
      </c>
      <c r="U916" s="19" t="str">
        <f>VLOOKUP(RiskRegister[[#This Row],[Residual Impact Level]],'Rating factors'!$F$4:$G$9,2,FALSE)</f>
        <v>--- Error ---</v>
      </c>
      <c r="V916" s="18" t="s">
        <v>89</v>
      </c>
      <c r="W916" s="19" t="str">
        <f>VLOOKUP(RiskRegister[[#This Row],[Residual Likelihood Level]],'Rating factors'!$F$16:$G$21,2,FALSE)</f>
        <v>--- Error ---</v>
      </c>
      <c r="X916" s="19" t="str">
        <f>IFERROR(VLOOKUP(RiskRegister[[#This Row],[Residual Risk Rating]],'Rating factors'!$F$30:$G$44,2,FALSE),"-- Error --")</f>
        <v>-- Error --</v>
      </c>
      <c r="Y916" s="19" t="str">
        <f>IFERROR(RiskRegister[[#This Row],[Residual Impact Rating]]*RiskRegister[[#This Row],[Residual Likelihood Rating]],"-- Error --")</f>
        <v>-- Error --</v>
      </c>
      <c r="Z916" s="18" t="s">
        <v>113</v>
      </c>
      <c r="AB916" s="61"/>
      <c r="AD916" s="22" t="str">
        <f ca="1">IF(ISBLANK(RiskRegister[[#This Row],[Risk Due Date]]), "Missing Risk Due Date", IF(RiskRegister[[#This Row],[Risk Due Date]] &lt; TODAY(), "Overdue", "Not Overdue"))</f>
        <v>Missing Risk Due Date</v>
      </c>
      <c r="AF916" s="22" t="str">
        <f>IF(ISBLANK(RiskRegister[[#This Row],[Risk Due Date]]), "Missing Risk Due Date", TEXT(RiskRegister[[#This Row],[Risk Due Date]], "YYYY-MM"))</f>
        <v>Missing Risk Due Date</v>
      </c>
      <c r="AG916" s="22" t="str">
        <f>IF(RiskRegister[[#This Row],[Created Date]]="","Created Date missing",(TEXT(RiskRegister[[#This Row],[Created Date]],"mmm") &amp; "-" &amp; YEAR(RiskRegister[[#This Row],[Created Date]])))</f>
        <v>Created Date missing</v>
      </c>
      <c r="AH916" s="79">
        <f>IF(RiskRegister[[#This Row],[Risk Status]]="Closed",RiskRegister[[#This Row],[Risk Close Date]],RiskRegister[[#This Row],[Risk Due Date]])</f>
        <v>0</v>
      </c>
      <c r="AI916" s="79">
        <f>IF(RiskRegister[[#This Row],[Risk-Change-Date]]=0,DATE(2030,1,1),RiskRegister[[#This Row],[Risk-Change-Date]])</f>
        <v>47484</v>
      </c>
      <c r="AJ916" s="22" t="str">
        <f>RiskRegister[[#This Row],[Inherent Impact Level]]&amp;"-"&amp;RiskRegister[[#This Row],[Inherent Likelihood Level]]</f>
        <v>-- Select Impact ----- Select Likelihood --</v>
      </c>
      <c r="AK916" s="22" t="str">
        <f>RiskRegister[[#This Row],[Residual Impact Level]]&amp;"-"&amp;RiskRegister[[#This Row],[Residual Likelihood Level]]</f>
        <v>-- Select Impact ----- Select Likelihood --</v>
      </c>
      <c r="AL916" s="22" t="str">
        <f t="shared" si="28"/>
        <v>Error</v>
      </c>
      <c r="AM916" s="22" t="str">
        <f>IF(RiskRegister[[#This Row],[Risk Status]]="Closed",RiskRegister[[#This Row],[Residual Impact Level]],RiskRegister[[#This Row],[Inherent Impact Level]])</f>
        <v>-- Select Impact --</v>
      </c>
      <c r="AN916" s="22" t="str">
        <f>IF(RiskRegister[[#This Row],[Risk Status]]="Closed",RiskRegister[[#This Row],[Residual Likelihood Level]],RiskRegister[[#This Row],[Inherent Likelihood Level]])</f>
        <v>-- Select Likelihood --</v>
      </c>
      <c r="AO916" s="22" t="str">
        <f>IF(RiskRegister[[#This Row],[Risk Status]]="Closed",RiskRegister[[#This Row],[Residual-I-L-Combo]],RiskRegister[[#This Row],[Inherent-I-L-Combo]])</f>
        <v>-- Select Impact ----- Select Likelihood --</v>
      </c>
      <c r="AP916" s="22" t="str">
        <f t="shared" si="29"/>
        <v>-- Error --</v>
      </c>
    </row>
    <row r="917" spans="1:42" s="18" customFormat="1" ht="64" x14ac:dyDescent="0.2">
      <c r="A917" s="18">
        <v>914</v>
      </c>
      <c r="G917" s="18" t="s">
        <v>87</v>
      </c>
      <c r="I917" s="18" t="s">
        <v>85</v>
      </c>
      <c r="L917" s="18" t="s">
        <v>112</v>
      </c>
      <c r="M917" s="19" t="str">
        <f>VLOOKUP(RiskRegister[[#This Row],[Inherent Impact Level]],'Rating factors'!$F$4:$G$9,2,FALSE)</f>
        <v>--- Error ---</v>
      </c>
      <c r="N917" s="18" t="s">
        <v>89</v>
      </c>
      <c r="O917" s="19" t="str">
        <f>VLOOKUP(RiskRegister[[#This Row],[Inherent Likelihood Level]],'Rating factors'!$F$16:$G$21,2,FALSE)</f>
        <v>--- Error ---</v>
      </c>
      <c r="P917" s="19" t="str">
        <f>IFERROR(VLOOKUP(RiskRegister[[#This Row],[Inherent Risk Rating]],'Rating factors'!$F$30:$G$44,2,FALSE),"-- Error --")</f>
        <v>-- Error --</v>
      </c>
      <c r="Q917" s="19" t="str">
        <f>IFERROR(RiskRegister[[#This Row],[Inherent Impact Rating]]*RiskRegister[[#This Row],[Inherent Likelihood Rating]],"-- Error --")</f>
        <v>-- Error --</v>
      </c>
      <c r="R917" s="18" t="s">
        <v>111</v>
      </c>
      <c r="T917" s="18" t="s">
        <v>112</v>
      </c>
      <c r="U917" s="19" t="str">
        <f>VLOOKUP(RiskRegister[[#This Row],[Residual Impact Level]],'Rating factors'!$F$4:$G$9,2,FALSE)</f>
        <v>--- Error ---</v>
      </c>
      <c r="V917" s="18" t="s">
        <v>89</v>
      </c>
      <c r="W917" s="19" t="str">
        <f>VLOOKUP(RiskRegister[[#This Row],[Residual Likelihood Level]],'Rating factors'!$F$16:$G$21,2,FALSE)</f>
        <v>--- Error ---</v>
      </c>
      <c r="X917" s="19" t="str">
        <f>IFERROR(VLOOKUP(RiskRegister[[#This Row],[Residual Risk Rating]],'Rating factors'!$F$30:$G$44,2,FALSE),"-- Error --")</f>
        <v>-- Error --</v>
      </c>
      <c r="Y917" s="19" t="str">
        <f>IFERROR(RiskRegister[[#This Row],[Residual Impact Rating]]*RiskRegister[[#This Row],[Residual Likelihood Rating]],"-- Error --")</f>
        <v>-- Error --</v>
      </c>
      <c r="Z917" s="18" t="s">
        <v>113</v>
      </c>
      <c r="AB917" s="61"/>
      <c r="AD917" s="22" t="str">
        <f ca="1">IF(ISBLANK(RiskRegister[[#This Row],[Risk Due Date]]), "Missing Risk Due Date", IF(RiskRegister[[#This Row],[Risk Due Date]] &lt; TODAY(), "Overdue", "Not Overdue"))</f>
        <v>Missing Risk Due Date</v>
      </c>
      <c r="AF917" s="22" t="str">
        <f>IF(ISBLANK(RiskRegister[[#This Row],[Risk Due Date]]), "Missing Risk Due Date", TEXT(RiskRegister[[#This Row],[Risk Due Date]], "YYYY-MM"))</f>
        <v>Missing Risk Due Date</v>
      </c>
      <c r="AG917" s="22" t="str">
        <f>IF(RiskRegister[[#This Row],[Created Date]]="","Created Date missing",(TEXT(RiskRegister[[#This Row],[Created Date]],"mmm") &amp; "-" &amp; YEAR(RiskRegister[[#This Row],[Created Date]])))</f>
        <v>Created Date missing</v>
      </c>
      <c r="AH917" s="79">
        <f>IF(RiskRegister[[#This Row],[Risk Status]]="Closed",RiskRegister[[#This Row],[Risk Close Date]],RiskRegister[[#This Row],[Risk Due Date]])</f>
        <v>0</v>
      </c>
      <c r="AI917" s="79">
        <f>IF(RiskRegister[[#This Row],[Risk-Change-Date]]=0,DATE(2030,1,1),RiskRegister[[#This Row],[Risk-Change-Date]])</f>
        <v>47484</v>
      </c>
      <c r="AJ917" s="22" t="str">
        <f>RiskRegister[[#This Row],[Inherent Impact Level]]&amp;"-"&amp;RiskRegister[[#This Row],[Inherent Likelihood Level]]</f>
        <v>-- Select Impact ----- Select Likelihood --</v>
      </c>
      <c r="AK917" s="22" t="str">
        <f>RiskRegister[[#This Row],[Residual Impact Level]]&amp;"-"&amp;RiskRegister[[#This Row],[Residual Likelihood Level]]</f>
        <v>-- Select Impact ----- Select Likelihood --</v>
      </c>
      <c r="AL917" s="22" t="str">
        <f t="shared" si="28"/>
        <v>Error</v>
      </c>
      <c r="AM917" s="22" t="str">
        <f>IF(RiskRegister[[#This Row],[Risk Status]]="Closed",RiskRegister[[#This Row],[Residual Impact Level]],RiskRegister[[#This Row],[Inherent Impact Level]])</f>
        <v>-- Select Impact --</v>
      </c>
      <c r="AN917" s="22" t="str">
        <f>IF(RiskRegister[[#This Row],[Risk Status]]="Closed",RiskRegister[[#This Row],[Residual Likelihood Level]],RiskRegister[[#This Row],[Inherent Likelihood Level]])</f>
        <v>-- Select Likelihood --</v>
      </c>
      <c r="AO917" s="22" t="str">
        <f>IF(RiskRegister[[#This Row],[Risk Status]]="Closed",RiskRegister[[#This Row],[Residual-I-L-Combo]],RiskRegister[[#This Row],[Inherent-I-L-Combo]])</f>
        <v>-- Select Impact ----- Select Likelihood --</v>
      </c>
      <c r="AP917" s="22" t="str">
        <f t="shared" si="29"/>
        <v>-- Error --</v>
      </c>
    </row>
    <row r="918" spans="1:42" s="18" customFormat="1" ht="64" x14ac:dyDescent="0.2">
      <c r="A918" s="18">
        <v>915</v>
      </c>
      <c r="G918" s="18" t="s">
        <v>87</v>
      </c>
      <c r="I918" s="18" t="s">
        <v>85</v>
      </c>
      <c r="L918" s="18" t="s">
        <v>112</v>
      </c>
      <c r="M918" s="19" t="str">
        <f>VLOOKUP(RiskRegister[[#This Row],[Inherent Impact Level]],'Rating factors'!$F$4:$G$9,2,FALSE)</f>
        <v>--- Error ---</v>
      </c>
      <c r="N918" s="18" t="s">
        <v>89</v>
      </c>
      <c r="O918" s="19" t="str">
        <f>VLOOKUP(RiskRegister[[#This Row],[Inherent Likelihood Level]],'Rating factors'!$F$16:$G$21,2,FALSE)</f>
        <v>--- Error ---</v>
      </c>
      <c r="P918" s="19" t="str">
        <f>IFERROR(VLOOKUP(RiskRegister[[#This Row],[Inherent Risk Rating]],'Rating factors'!$F$30:$G$44,2,FALSE),"-- Error --")</f>
        <v>-- Error --</v>
      </c>
      <c r="Q918" s="19" t="str">
        <f>IFERROR(RiskRegister[[#This Row],[Inherent Impact Rating]]*RiskRegister[[#This Row],[Inherent Likelihood Rating]],"-- Error --")</f>
        <v>-- Error --</v>
      </c>
      <c r="R918" s="18" t="s">
        <v>111</v>
      </c>
      <c r="T918" s="18" t="s">
        <v>112</v>
      </c>
      <c r="U918" s="19" t="str">
        <f>VLOOKUP(RiskRegister[[#This Row],[Residual Impact Level]],'Rating factors'!$F$4:$G$9,2,FALSE)</f>
        <v>--- Error ---</v>
      </c>
      <c r="V918" s="18" t="s">
        <v>89</v>
      </c>
      <c r="W918" s="19" t="str">
        <f>VLOOKUP(RiskRegister[[#This Row],[Residual Likelihood Level]],'Rating factors'!$F$16:$G$21,2,FALSE)</f>
        <v>--- Error ---</v>
      </c>
      <c r="X918" s="19" t="str">
        <f>IFERROR(VLOOKUP(RiskRegister[[#This Row],[Residual Risk Rating]],'Rating factors'!$F$30:$G$44,2,FALSE),"-- Error --")</f>
        <v>-- Error --</v>
      </c>
      <c r="Y918" s="19" t="str">
        <f>IFERROR(RiskRegister[[#This Row],[Residual Impact Rating]]*RiskRegister[[#This Row],[Residual Likelihood Rating]],"-- Error --")</f>
        <v>-- Error --</v>
      </c>
      <c r="Z918" s="18" t="s">
        <v>113</v>
      </c>
      <c r="AB918" s="61"/>
      <c r="AD918" s="22" t="str">
        <f ca="1">IF(ISBLANK(RiskRegister[[#This Row],[Risk Due Date]]), "Missing Risk Due Date", IF(RiskRegister[[#This Row],[Risk Due Date]] &lt; TODAY(), "Overdue", "Not Overdue"))</f>
        <v>Missing Risk Due Date</v>
      </c>
      <c r="AF918" s="22" t="str">
        <f>IF(ISBLANK(RiskRegister[[#This Row],[Risk Due Date]]), "Missing Risk Due Date", TEXT(RiskRegister[[#This Row],[Risk Due Date]], "YYYY-MM"))</f>
        <v>Missing Risk Due Date</v>
      </c>
      <c r="AG918" s="22" t="str">
        <f>IF(RiskRegister[[#This Row],[Created Date]]="","Created Date missing",(TEXT(RiskRegister[[#This Row],[Created Date]],"mmm") &amp; "-" &amp; YEAR(RiskRegister[[#This Row],[Created Date]])))</f>
        <v>Created Date missing</v>
      </c>
      <c r="AH918" s="79">
        <f>IF(RiskRegister[[#This Row],[Risk Status]]="Closed",RiskRegister[[#This Row],[Risk Close Date]],RiskRegister[[#This Row],[Risk Due Date]])</f>
        <v>0</v>
      </c>
      <c r="AI918" s="79">
        <f>IF(RiskRegister[[#This Row],[Risk-Change-Date]]=0,DATE(2030,1,1),RiskRegister[[#This Row],[Risk-Change-Date]])</f>
        <v>47484</v>
      </c>
      <c r="AJ918" s="22" t="str">
        <f>RiskRegister[[#This Row],[Inherent Impact Level]]&amp;"-"&amp;RiskRegister[[#This Row],[Inherent Likelihood Level]]</f>
        <v>-- Select Impact ----- Select Likelihood --</v>
      </c>
      <c r="AK918" s="22" t="str">
        <f>RiskRegister[[#This Row],[Residual Impact Level]]&amp;"-"&amp;RiskRegister[[#This Row],[Residual Likelihood Level]]</f>
        <v>-- Select Impact ----- Select Likelihood --</v>
      </c>
      <c r="AL918" s="22" t="str">
        <f t="shared" si="28"/>
        <v>Error</v>
      </c>
      <c r="AM918" s="22" t="str">
        <f>IF(RiskRegister[[#This Row],[Risk Status]]="Closed",RiskRegister[[#This Row],[Residual Impact Level]],RiskRegister[[#This Row],[Inherent Impact Level]])</f>
        <v>-- Select Impact --</v>
      </c>
      <c r="AN918" s="22" t="str">
        <f>IF(RiskRegister[[#This Row],[Risk Status]]="Closed",RiskRegister[[#This Row],[Residual Likelihood Level]],RiskRegister[[#This Row],[Inherent Likelihood Level]])</f>
        <v>-- Select Likelihood --</v>
      </c>
      <c r="AO918" s="22" t="str">
        <f>IF(RiskRegister[[#This Row],[Risk Status]]="Closed",RiskRegister[[#This Row],[Residual-I-L-Combo]],RiskRegister[[#This Row],[Inherent-I-L-Combo]])</f>
        <v>-- Select Impact ----- Select Likelihood --</v>
      </c>
      <c r="AP918" s="22" t="str">
        <f t="shared" si="29"/>
        <v>-- Error --</v>
      </c>
    </row>
    <row r="919" spans="1:42" s="18" customFormat="1" ht="64" x14ac:dyDescent="0.2">
      <c r="A919" s="18">
        <v>916</v>
      </c>
      <c r="G919" s="18" t="s">
        <v>87</v>
      </c>
      <c r="I919" s="18" t="s">
        <v>85</v>
      </c>
      <c r="L919" s="18" t="s">
        <v>112</v>
      </c>
      <c r="M919" s="19" t="str">
        <f>VLOOKUP(RiskRegister[[#This Row],[Inherent Impact Level]],'Rating factors'!$F$4:$G$9,2,FALSE)</f>
        <v>--- Error ---</v>
      </c>
      <c r="N919" s="18" t="s">
        <v>89</v>
      </c>
      <c r="O919" s="19" t="str">
        <f>VLOOKUP(RiskRegister[[#This Row],[Inherent Likelihood Level]],'Rating factors'!$F$16:$G$21,2,FALSE)</f>
        <v>--- Error ---</v>
      </c>
      <c r="P919" s="19" t="str">
        <f>IFERROR(VLOOKUP(RiskRegister[[#This Row],[Inherent Risk Rating]],'Rating factors'!$F$30:$G$44,2,FALSE),"-- Error --")</f>
        <v>-- Error --</v>
      </c>
      <c r="Q919" s="19" t="str">
        <f>IFERROR(RiskRegister[[#This Row],[Inherent Impact Rating]]*RiskRegister[[#This Row],[Inherent Likelihood Rating]],"-- Error --")</f>
        <v>-- Error --</v>
      </c>
      <c r="R919" s="18" t="s">
        <v>111</v>
      </c>
      <c r="T919" s="18" t="s">
        <v>112</v>
      </c>
      <c r="U919" s="19" t="str">
        <f>VLOOKUP(RiskRegister[[#This Row],[Residual Impact Level]],'Rating factors'!$F$4:$G$9,2,FALSE)</f>
        <v>--- Error ---</v>
      </c>
      <c r="V919" s="18" t="s">
        <v>89</v>
      </c>
      <c r="W919" s="19" t="str">
        <f>VLOOKUP(RiskRegister[[#This Row],[Residual Likelihood Level]],'Rating factors'!$F$16:$G$21,2,FALSE)</f>
        <v>--- Error ---</v>
      </c>
      <c r="X919" s="19" t="str">
        <f>IFERROR(VLOOKUP(RiskRegister[[#This Row],[Residual Risk Rating]],'Rating factors'!$F$30:$G$44,2,FALSE),"-- Error --")</f>
        <v>-- Error --</v>
      </c>
      <c r="Y919" s="19" t="str">
        <f>IFERROR(RiskRegister[[#This Row],[Residual Impact Rating]]*RiskRegister[[#This Row],[Residual Likelihood Rating]],"-- Error --")</f>
        <v>-- Error --</v>
      </c>
      <c r="Z919" s="18" t="s">
        <v>113</v>
      </c>
      <c r="AB919" s="61"/>
      <c r="AD919" s="22" t="str">
        <f ca="1">IF(ISBLANK(RiskRegister[[#This Row],[Risk Due Date]]), "Missing Risk Due Date", IF(RiskRegister[[#This Row],[Risk Due Date]] &lt; TODAY(), "Overdue", "Not Overdue"))</f>
        <v>Missing Risk Due Date</v>
      </c>
      <c r="AF919" s="22" t="str">
        <f>IF(ISBLANK(RiskRegister[[#This Row],[Risk Due Date]]), "Missing Risk Due Date", TEXT(RiskRegister[[#This Row],[Risk Due Date]], "YYYY-MM"))</f>
        <v>Missing Risk Due Date</v>
      </c>
      <c r="AG919" s="22" t="str">
        <f>IF(RiskRegister[[#This Row],[Created Date]]="","Created Date missing",(TEXT(RiskRegister[[#This Row],[Created Date]],"mmm") &amp; "-" &amp; YEAR(RiskRegister[[#This Row],[Created Date]])))</f>
        <v>Created Date missing</v>
      </c>
      <c r="AH919" s="79">
        <f>IF(RiskRegister[[#This Row],[Risk Status]]="Closed",RiskRegister[[#This Row],[Risk Close Date]],RiskRegister[[#This Row],[Risk Due Date]])</f>
        <v>0</v>
      </c>
      <c r="AI919" s="79">
        <f>IF(RiskRegister[[#This Row],[Risk-Change-Date]]=0,DATE(2030,1,1),RiskRegister[[#This Row],[Risk-Change-Date]])</f>
        <v>47484</v>
      </c>
      <c r="AJ919" s="22" t="str">
        <f>RiskRegister[[#This Row],[Inherent Impact Level]]&amp;"-"&amp;RiskRegister[[#This Row],[Inherent Likelihood Level]]</f>
        <v>-- Select Impact ----- Select Likelihood --</v>
      </c>
      <c r="AK919" s="22" t="str">
        <f>RiskRegister[[#This Row],[Residual Impact Level]]&amp;"-"&amp;RiskRegister[[#This Row],[Residual Likelihood Level]]</f>
        <v>-- Select Impact ----- Select Likelihood --</v>
      </c>
      <c r="AL919" s="22" t="str">
        <f t="shared" si="28"/>
        <v>Error</v>
      </c>
      <c r="AM919" s="22" t="str">
        <f>IF(RiskRegister[[#This Row],[Risk Status]]="Closed",RiskRegister[[#This Row],[Residual Impact Level]],RiskRegister[[#This Row],[Inherent Impact Level]])</f>
        <v>-- Select Impact --</v>
      </c>
      <c r="AN919" s="22" t="str">
        <f>IF(RiskRegister[[#This Row],[Risk Status]]="Closed",RiskRegister[[#This Row],[Residual Likelihood Level]],RiskRegister[[#This Row],[Inherent Likelihood Level]])</f>
        <v>-- Select Likelihood --</v>
      </c>
      <c r="AO919" s="22" t="str">
        <f>IF(RiskRegister[[#This Row],[Risk Status]]="Closed",RiskRegister[[#This Row],[Residual-I-L-Combo]],RiskRegister[[#This Row],[Inherent-I-L-Combo]])</f>
        <v>-- Select Impact ----- Select Likelihood --</v>
      </c>
      <c r="AP919" s="22" t="str">
        <f t="shared" si="29"/>
        <v>-- Error --</v>
      </c>
    </row>
    <row r="920" spans="1:42" s="18" customFormat="1" ht="64" x14ac:dyDescent="0.2">
      <c r="A920" s="18">
        <v>917</v>
      </c>
      <c r="G920" s="18" t="s">
        <v>87</v>
      </c>
      <c r="I920" s="18" t="s">
        <v>85</v>
      </c>
      <c r="L920" s="18" t="s">
        <v>112</v>
      </c>
      <c r="M920" s="19" t="str">
        <f>VLOOKUP(RiskRegister[[#This Row],[Inherent Impact Level]],'Rating factors'!$F$4:$G$9,2,FALSE)</f>
        <v>--- Error ---</v>
      </c>
      <c r="N920" s="18" t="s">
        <v>89</v>
      </c>
      <c r="O920" s="19" t="str">
        <f>VLOOKUP(RiskRegister[[#This Row],[Inherent Likelihood Level]],'Rating factors'!$F$16:$G$21,2,FALSE)</f>
        <v>--- Error ---</v>
      </c>
      <c r="P920" s="19" t="str">
        <f>IFERROR(VLOOKUP(RiskRegister[[#This Row],[Inherent Risk Rating]],'Rating factors'!$F$30:$G$44,2,FALSE),"-- Error --")</f>
        <v>-- Error --</v>
      </c>
      <c r="Q920" s="19" t="str">
        <f>IFERROR(RiskRegister[[#This Row],[Inherent Impact Rating]]*RiskRegister[[#This Row],[Inherent Likelihood Rating]],"-- Error --")</f>
        <v>-- Error --</v>
      </c>
      <c r="R920" s="18" t="s">
        <v>111</v>
      </c>
      <c r="T920" s="18" t="s">
        <v>112</v>
      </c>
      <c r="U920" s="19" t="str">
        <f>VLOOKUP(RiskRegister[[#This Row],[Residual Impact Level]],'Rating factors'!$F$4:$G$9,2,FALSE)</f>
        <v>--- Error ---</v>
      </c>
      <c r="V920" s="18" t="s">
        <v>89</v>
      </c>
      <c r="W920" s="19" t="str">
        <f>VLOOKUP(RiskRegister[[#This Row],[Residual Likelihood Level]],'Rating factors'!$F$16:$G$21,2,FALSE)</f>
        <v>--- Error ---</v>
      </c>
      <c r="X920" s="19" t="str">
        <f>IFERROR(VLOOKUP(RiskRegister[[#This Row],[Residual Risk Rating]],'Rating factors'!$F$30:$G$44,2,FALSE),"-- Error --")</f>
        <v>-- Error --</v>
      </c>
      <c r="Y920" s="19" t="str">
        <f>IFERROR(RiskRegister[[#This Row],[Residual Impact Rating]]*RiskRegister[[#This Row],[Residual Likelihood Rating]],"-- Error --")</f>
        <v>-- Error --</v>
      </c>
      <c r="Z920" s="18" t="s">
        <v>113</v>
      </c>
      <c r="AB920" s="61"/>
      <c r="AD920" s="22" t="str">
        <f ca="1">IF(ISBLANK(RiskRegister[[#This Row],[Risk Due Date]]), "Missing Risk Due Date", IF(RiskRegister[[#This Row],[Risk Due Date]] &lt; TODAY(), "Overdue", "Not Overdue"))</f>
        <v>Missing Risk Due Date</v>
      </c>
      <c r="AF920" s="22" t="str">
        <f>IF(ISBLANK(RiskRegister[[#This Row],[Risk Due Date]]), "Missing Risk Due Date", TEXT(RiskRegister[[#This Row],[Risk Due Date]], "YYYY-MM"))</f>
        <v>Missing Risk Due Date</v>
      </c>
      <c r="AG920" s="22" t="str">
        <f>IF(RiskRegister[[#This Row],[Created Date]]="","Created Date missing",(TEXT(RiskRegister[[#This Row],[Created Date]],"mmm") &amp; "-" &amp; YEAR(RiskRegister[[#This Row],[Created Date]])))</f>
        <v>Created Date missing</v>
      </c>
      <c r="AH920" s="79">
        <f>IF(RiskRegister[[#This Row],[Risk Status]]="Closed",RiskRegister[[#This Row],[Risk Close Date]],RiskRegister[[#This Row],[Risk Due Date]])</f>
        <v>0</v>
      </c>
      <c r="AI920" s="79">
        <f>IF(RiskRegister[[#This Row],[Risk-Change-Date]]=0,DATE(2030,1,1),RiskRegister[[#This Row],[Risk-Change-Date]])</f>
        <v>47484</v>
      </c>
      <c r="AJ920" s="22" t="str">
        <f>RiskRegister[[#This Row],[Inherent Impact Level]]&amp;"-"&amp;RiskRegister[[#This Row],[Inherent Likelihood Level]]</f>
        <v>-- Select Impact ----- Select Likelihood --</v>
      </c>
      <c r="AK920" s="22" t="str">
        <f>RiskRegister[[#This Row],[Residual Impact Level]]&amp;"-"&amp;RiskRegister[[#This Row],[Residual Likelihood Level]]</f>
        <v>-- Select Impact ----- Select Likelihood --</v>
      </c>
      <c r="AL920" s="22" t="str">
        <f t="shared" si="28"/>
        <v>Error</v>
      </c>
      <c r="AM920" s="22" t="str">
        <f>IF(RiskRegister[[#This Row],[Risk Status]]="Closed",RiskRegister[[#This Row],[Residual Impact Level]],RiskRegister[[#This Row],[Inherent Impact Level]])</f>
        <v>-- Select Impact --</v>
      </c>
      <c r="AN920" s="22" t="str">
        <f>IF(RiskRegister[[#This Row],[Risk Status]]="Closed",RiskRegister[[#This Row],[Residual Likelihood Level]],RiskRegister[[#This Row],[Inherent Likelihood Level]])</f>
        <v>-- Select Likelihood --</v>
      </c>
      <c r="AO920" s="22" t="str">
        <f>IF(RiskRegister[[#This Row],[Risk Status]]="Closed",RiskRegister[[#This Row],[Residual-I-L-Combo]],RiskRegister[[#This Row],[Inherent-I-L-Combo]])</f>
        <v>-- Select Impact ----- Select Likelihood --</v>
      </c>
      <c r="AP920" s="22" t="str">
        <f t="shared" si="29"/>
        <v>-- Error --</v>
      </c>
    </row>
    <row r="921" spans="1:42" s="18" customFormat="1" ht="64" x14ac:dyDescent="0.2">
      <c r="A921" s="18">
        <v>918</v>
      </c>
      <c r="G921" s="18" t="s">
        <v>87</v>
      </c>
      <c r="I921" s="18" t="s">
        <v>85</v>
      </c>
      <c r="L921" s="18" t="s">
        <v>112</v>
      </c>
      <c r="M921" s="19" t="str">
        <f>VLOOKUP(RiskRegister[[#This Row],[Inherent Impact Level]],'Rating factors'!$F$4:$G$9,2,FALSE)</f>
        <v>--- Error ---</v>
      </c>
      <c r="N921" s="18" t="s">
        <v>89</v>
      </c>
      <c r="O921" s="19" t="str">
        <f>VLOOKUP(RiskRegister[[#This Row],[Inherent Likelihood Level]],'Rating factors'!$F$16:$G$21,2,FALSE)</f>
        <v>--- Error ---</v>
      </c>
      <c r="P921" s="19" t="str">
        <f>IFERROR(VLOOKUP(RiskRegister[[#This Row],[Inherent Risk Rating]],'Rating factors'!$F$30:$G$44,2,FALSE),"-- Error --")</f>
        <v>-- Error --</v>
      </c>
      <c r="Q921" s="19" t="str">
        <f>IFERROR(RiskRegister[[#This Row],[Inherent Impact Rating]]*RiskRegister[[#This Row],[Inherent Likelihood Rating]],"-- Error --")</f>
        <v>-- Error --</v>
      </c>
      <c r="R921" s="18" t="s">
        <v>111</v>
      </c>
      <c r="T921" s="18" t="s">
        <v>112</v>
      </c>
      <c r="U921" s="19" t="str">
        <f>VLOOKUP(RiskRegister[[#This Row],[Residual Impact Level]],'Rating factors'!$F$4:$G$9,2,FALSE)</f>
        <v>--- Error ---</v>
      </c>
      <c r="V921" s="18" t="s">
        <v>89</v>
      </c>
      <c r="W921" s="19" t="str">
        <f>VLOOKUP(RiskRegister[[#This Row],[Residual Likelihood Level]],'Rating factors'!$F$16:$G$21,2,FALSE)</f>
        <v>--- Error ---</v>
      </c>
      <c r="X921" s="19" t="str">
        <f>IFERROR(VLOOKUP(RiskRegister[[#This Row],[Residual Risk Rating]],'Rating factors'!$F$30:$G$44,2,FALSE),"-- Error --")</f>
        <v>-- Error --</v>
      </c>
      <c r="Y921" s="19" t="str">
        <f>IFERROR(RiskRegister[[#This Row],[Residual Impact Rating]]*RiskRegister[[#This Row],[Residual Likelihood Rating]],"-- Error --")</f>
        <v>-- Error --</v>
      </c>
      <c r="Z921" s="18" t="s">
        <v>113</v>
      </c>
      <c r="AB921" s="61"/>
      <c r="AD921" s="22" t="str">
        <f ca="1">IF(ISBLANK(RiskRegister[[#This Row],[Risk Due Date]]), "Missing Risk Due Date", IF(RiskRegister[[#This Row],[Risk Due Date]] &lt; TODAY(), "Overdue", "Not Overdue"))</f>
        <v>Missing Risk Due Date</v>
      </c>
      <c r="AF921" s="22" t="str">
        <f>IF(ISBLANK(RiskRegister[[#This Row],[Risk Due Date]]), "Missing Risk Due Date", TEXT(RiskRegister[[#This Row],[Risk Due Date]], "YYYY-MM"))</f>
        <v>Missing Risk Due Date</v>
      </c>
      <c r="AG921" s="22" t="str">
        <f>IF(RiskRegister[[#This Row],[Created Date]]="","Created Date missing",(TEXT(RiskRegister[[#This Row],[Created Date]],"mmm") &amp; "-" &amp; YEAR(RiskRegister[[#This Row],[Created Date]])))</f>
        <v>Created Date missing</v>
      </c>
      <c r="AH921" s="79">
        <f>IF(RiskRegister[[#This Row],[Risk Status]]="Closed",RiskRegister[[#This Row],[Risk Close Date]],RiskRegister[[#This Row],[Risk Due Date]])</f>
        <v>0</v>
      </c>
      <c r="AI921" s="79">
        <f>IF(RiskRegister[[#This Row],[Risk-Change-Date]]=0,DATE(2030,1,1),RiskRegister[[#This Row],[Risk-Change-Date]])</f>
        <v>47484</v>
      </c>
      <c r="AJ921" s="22" t="str">
        <f>RiskRegister[[#This Row],[Inherent Impact Level]]&amp;"-"&amp;RiskRegister[[#This Row],[Inherent Likelihood Level]]</f>
        <v>-- Select Impact ----- Select Likelihood --</v>
      </c>
      <c r="AK921" s="22" t="str">
        <f>RiskRegister[[#This Row],[Residual Impact Level]]&amp;"-"&amp;RiskRegister[[#This Row],[Residual Likelihood Level]]</f>
        <v>-- Select Impact ----- Select Likelihood --</v>
      </c>
      <c r="AL921" s="22" t="str">
        <f t="shared" si="28"/>
        <v>Error</v>
      </c>
      <c r="AM921" s="22" t="str">
        <f>IF(RiskRegister[[#This Row],[Risk Status]]="Closed",RiskRegister[[#This Row],[Residual Impact Level]],RiskRegister[[#This Row],[Inherent Impact Level]])</f>
        <v>-- Select Impact --</v>
      </c>
      <c r="AN921" s="22" t="str">
        <f>IF(RiskRegister[[#This Row],[Risk Status]]="Closed",RiskRegister[[#This Row],[Residual Likelihood Level]],RiskRegister[[#This Row],[Inherent Likelihood Level]])</f>
        <v>-- Select Likelihood --</v>
      </c>
      <c r="AO921" s="22" t="str">
        <f>IF(RiskRegister[[#This Row],[Risk Status]]="Closed",RiskRegister[[#This Row],[Residual-I-L-Combo]],RiskRegister[[#This Row],[Inherent-I-L-Combo]])</f>
        <v>-- Select Impact ----- Select Likelihood --</v>
      </c>
      <c r="AP921" s="22" t="str">
        <f t="shared" si="29"/>
        <v>-- Error --</v>
      </c>
    </row>
    <row r="922" spans="1:42" s="18" customFormat="1" ht="64" x14ac:dyDescent="0.2">
      <c r="A922" s="18">
        <v>919</v>
      </c>
      <c r="G922" s="18" t="s">
        <v>87</v>
      </c>
      <c r="I922" s="18" t="s">
        <v>85</v>
      </c>
      <c r="L922" s="18" t="s">
        <v>112</v>
      </c>
      <c r="M922" s="19" t="str">
        <f>VLOOKUP(RiskRegister[[#This Row],[Inherent Impact Level]],'Rating factors'!$F$4:$G$9,2,FALSE)</f>
        <v>--- Error ---</v>
      </c>
      <c r="N922" s="18" t="s">
        <v>89</v>
      </c>
      <c r="O922" s="19" t="str">
        <f>VLOOKUP(RiskRegister[[#This Row],[Inherent Likelihood Level]],'Rating factors'!$F$16:$G$21,2,FALSE)</f>
        <v>--- Error ---</v>
      </c>
      <c r="P922" s="19" t="str">
        <f>IFERROR(VLOOKUP(RiskRegister[[#This Row],[Inherent Risk Rating]],'Rating factors'!$F$30:$G$44,2,FALSE),"-- Error --")</f>
        <v>-- Error --</v>
      </c>
      <c r="Q922" s="19" t="str">
        <f>IFERROR(RiskRegister[[#This Row],[Inherent Impact Rating]]*RiskRegister[[#This Row],[Inherent Likelihood Rating]],"-- Error --")</f>
        <v>-- Error --</v>
      </c>
      <c r="R922" s="18" t="s">
        <v>111</v>
      </c>
      <c r="T922" s="18" t="s">
        <v>112</v>
      </c>
      <c r="U922" s="19" t="str">
        <f>VLOOKUP(RiskRegister[[#This Row],[Residual Impact Level]],'Rating factors'!$F$4:$G$9,2,FALSE)</f>
        <v>--- Error ---</v>
      </c>
      <c r="V922" s="18" t="s">
        <v>89</v>
      </c>
      <c r="W922" s="19" t="str">
        <f>VLOOKUP(RiskRegister[[#This Row],[Residual Likelihood Level]],'Rating factors'!$F$16:$G$21,2,FALSE)</f>
        <v>--- Error ---</v>
      </c>
      <c r="X922" s="19" t="str">
        <f>IFERROR(VLOOKUP(RiskRegister[[#This Row],[Residual Risk Rating]],'Rating factors'!$F$30:$G$44,2,FALSE),"-- Error --")</f>
        <v>-- Error --</v>
      </c>
      <c r="Y922" s="19" t="str">
        <f>IFERROR(RiskRegister[[#This Row],[Residual Impact Rating]]*RiskRegister[[#This Row],[Residual Likelihood Rating]],"-- Error --")</f>
        <v>-- Error --</v>
      </c>
      <c r="Z922" s="18" t="s">
        <v>113</v>
      </c>
      <c r="AB922" s="61"/>
      <c r="AD922" s="22" t="str">
        <f ca="1">IF(ISBLANK(RiskRegister[[#This Row],[Risk Due Date]]), "Missing Risk Due Date", IF(RiskRegister[[#This Row],[Risk Due Date]] &lt; TODAY(), "Overdue", "Not Overdue"))</f>
        <v>Missing Risk Due Date</v>
      </c>
      <c r="AF922" s="22" t="str">
        <f>IF(ISBLANK(RiskRegister[[#This Row],[Risk Due Date]]), "Missing Risk Due Date", TEXT(RiskRegister[[#This Row],[Risk Due Date]], "YYYY-MM"))</f>
        <v>Missing Risk Due Date</v>
      </c>
      <c r="AG922" s="22" t="str">
        <f>IF(RiskRegister[[#This Row],[Created Date]]="","Created Date missing",(TEXT(RiskRegister[[#This Row],[Created Date]],"mmm") &amp; "-" &amp; YEAR(RiskRegister[[#This Row],[Created Date]])))</f>
        <v>Created Date missing</v>
      </c>
      <c r="AH922" s="79">
        <f>IF(RiskRegister[[#This Row],[Risk Status]]="Closed",RiskRegister[[#This Row],[Risk Close Date]],RiskRegister[[#This Row],[Risk Due Date]])</f>
        <v>0</v>
      </c>
      <c r="AI922" s="79">
        <f>IF(RiskRegister[[#This Row],[Risk-Change-Date]]=0,DATE(2030,1,1),RiskRegister[[#This Row],[Risk-Change-Date]])</f>
        <v>47484</v>
      </c>
      <c r="AJ922" s="22" t="str">
        <f>RiskRegister[[#This Row],[Inherent Impact Level]]&amp;"-"&amp;RiskRegister[[#This Row],[Inherent Likelihood Level]]</f>
        <v>-- Select Impact ----- Select Likelihood --</v>
      </c>
      <c r="AK922" s="22" t="str">
        <f>RiskRegister[[#This Row],[Residual Impact Level]]&amp;"-"&amp;RiskRegister[[#This Row],[Residual Likelihood Level]]</f>
        <v>-- Select Impact ----- Select Likelihood --</v>
      </c>
      <c r="AL922" s="22" t="str">
        <f t="shared" si="28"/>
        <v>Error</v>
      </c>
      <c r="AM922" s="22" t="str">
        <f>IF(RiskRegister[[#This Row],[Risk Status]]="Closed",RiskRegister[[#This Row],[Residual Impact Level]],RiskRegister[[#This Row],[Inherent Impact Level]])</f>
        <v>-- Select Impact --</v>
      </c>
      <c r="AN922" s="22" t="str">
        <f>IF(RiskRegister[[#This Row],[Risk Status]]="Closed",RiskRegister[[#This Row],[Residual Likelihood Level]],RiskRegister[[#This Row],[Inherent Likelihood Level]])</f>
        <v>-- Select Likelihood --</v>
      </c>
      <c r="AO922" s="22" t="str">
        <f>IF(RiskRegister[[#This Row],[Risk Status]]="Closed",RiskRegister[[#This Row],[Residual-I-L-Combo]],RiskRegister[[#This Row],[Inherent-I-L-Combo]])</f>
        <v>-- Select Impact ----- Select Likelihood --</v>
      </c>
      <c r="AP922" s="22" t="str">
        <f t="shared" si="29"/>
        <v>-- Error --</v>
      </c>
    </row>
    <row r="923" spans="1:42" s="18" customFormat="1" ht="64" x14ac:dyDescent="0.2">
      <c r="A923" s="18">
        <v>920</v>
      </c>
      <c r="G923" s="18" t="s">
        <v>87</v>
      </c>
      <c r="I923" s="18" t="s">
        <v>85</v>
      </c>
      <c r="L923" s="18" t="s">
        <v>112</v>
      </c>
      <c r="M923" s="19" t="str">
        <f>VLOOKUP(RiskRegister[[#This Row],[Inherent Impact Level]],'Rating factors'!$F$4:$G$9,2,FALSE)</f>
        <v>--- Error ---</v>
      </c>
      <c r="N923" s="18" t="s">
        <v>89</v>
      </c>
      <c r="O923" s="19" t="str">
        <f>VLOOKUP(RiskRegister[[#This Row],[Inherent Likelihood Level]],'Rating factors'!$F$16:$G$21,2,FALSE)</f>
        <v>--- Error ---</v>
      </c>
      <c r="P923" s="19" t="str">
        <f>IFERROR(VLOOKUP(RiskRegister[[#This Row],[Inherent Risk Rating]],'Rating factors'!$F$30:$G$44,2,FALSE),"-- Error --")</f>
        <v>-- Error --</v>
      </c>
      <c r="Q923" s="19" t="str">
        <f>IFERROR(RiskRegister[[#This Row],[Inherent Impact Rating]]*RiskRegister[[#This Row],[Inherent Likelihood Rating]],"-- Error --")</f>
        <v>-- Error --</v>
      </c>
      <c r="R923" s="18" t="s">
        <v>111</v>
      </c>
      <c r="T923" s="18" t="s">
        <v>112</v>
      </c>
      <c r="U923" s="19" t="str">
        <f>VLOOKUP(RiskRegister[[#This Row],[Residual Impact Level]],'Rating factors'!$F$4:$G$9,2,FALSE)</f>
        <v>--- Error ---</v>
      </c>
      <c r="V923" s="18" t="s">
        <v>89</v>
      </c>
      <c r="W923" s="19" t="str">
        <f>VLOOKUP(RiskRegister[[#This Row],[Residual Likelihood Level]],'Rating factors'!$F$16:$G$21,2,FALSE)</f>
        <v>--- Error ---</v>
      </c>
      <c r="X923" s="19" t="str">
        <f>IFERROR(VLOOKUP(RiskRegister[[#This Row],[Residual Risk Rating]],'Rating factors'!$F$30:$G$44,2,FALSE),"-- Error --")</f>
        <v>-- Error --</v>
      </c>
      <c r="Y923" s="19" t="str">
        <f>IFERROR(RiskRegister[[#This Row],[Residual Impact Rating]]*RiskRegister[[#This Row],[Residual Likelihood Rating]],"-- Error --")</f>
        <v>-- Error --</v>
      </c>
      <c r="Z923" s="18" t="s">
        <v>113</v>
      </c>
      <c r="AB923" s="61"/>
      <c r="AD923" s="22" t="str">
        <f ca="1">IF(ISBLANK(RiskRegister[[#This Row],[Risk Due Date]]), "Missing Risk Due Date", IF(RiskRegister[[#This Row],[Risk Due Date]] &lt; TODAY(), "Overdue", "Not Overdue"))</f>
        <v>Missing Risk Due Date</v>
      </c>
      <c r="AF923" s="22" t="str">
        <f>IF(ISBLANK(RiskRegister[[#This Row],[Risk Due Date]]), "Missing Risk Due Date", TEXT(RiskRegister[[#This Row],[Risk Due Date]], "YYYY-MM"))</f>
        <v>Missing Risk Due Date</v>
      </c>
      <c r="AG923" s="22" t="str">
        <f>IF(RiskRegister[[#This Row],[Created Date]]="","Created Date missing",(TEXT(RiskRegister[[#This Row],[Created Date]],"mmm") &amp; "-" &amp; YEAR(RiskRegister[[#This Row],[Created Date]])))</f>
        <v>Created Date missing</v>
      </c>
      <c r="AH923" s="79">
        <f>IF(RiskRegister[[#This Row],[Risk Status]]="Closed",RiskRegister[[#This Row],[Risk Close Date]],RiskRegister[[#This Row],[Risk Due Date]])</f>
        <v>0</v>
      </c>
      <c r="AI923" s="79">
        <f>IF(RiskRegister[[#This Row],[Risk-Change-Date]]=0,DATE(2030,1,1),RiskRegister[[#This Row],[Risk-Change-Date]])</f>
        <v>47484</v>
      </c>
      <c r="AJ923" s="22" t="str">
        <f>RiskRegister[[#This Row],[Inherent Impact Level]]&amp;"-"&amp;RiskRegister[[#This Row],[Inherent Likelihood Level]]</f>
        <v>-- Select Impact ----- Select Likelihood --</v>
      </c>
      <c r="AK923" s="22" t="str">
        <f>RiskRegister[[#This Row],[Residual Impact Level]]&amp;"-"&amp;RiskRegister[[#This Row],[Residual Likelihood Level]]</f>
        <v>-- Select Impact ----- Select Likelihood --</v>
      </c>
      <c r="AL923" s="22" t="str">
        <f t="shared" si="28"/>
        <v>Error</v>
      </c>
      <c r="AM923" s="22" t="str">
        <f>IF(RiskRegister[[#This Row],[Risk Status]]="Closed",RiskRegister[[#This Row],[Residual Impact Level]],RiskRegister[[#This Row],[Inherent Impact Level]])</f>
        <v>-- Select Impact --</v>
      </c>
      <c r="AN923" s="22" t="str">
        <f>IF(RiskRegister[[#This Row],[Risk Status]]="Closed",RiskRegister[[#This Row],[Residual Likelihood Level]],RiskRegister[[#This Row],[Inherent Likelihood Level]])</f>
        <v>-- Select Likelihood --</v>
      </c>
      <c r="AO923" s="22" t="str">
        <f>IF(RiskRegister[[#This Row],[Risk Status]]="Closed",RiskRegister[[#This Row],[Residual-I-L-Combo]],RiskRegister[[#This Row],[Inherent-I-L-Combo]])</f>
        <v>-- Select Impact ----- Select Likelihood --</v>
      </c>
      <c r="AP923" s="22" t="str">
        <f t="shared" si="29"/>
        <v>-- Error --</v>
      </c>
    </row>
    <row r="924" spans="1:42" s="18" customFormat="1" ht="64" x14ac:dyDescent="0.2">
      <c r="A924" s="18">
        <v>921</v>
      </c>
      <c r="G924" s="18" t="s">
        <v>87</v>
      </c>
      <c r="I924" s="18" t="s">
        <v>85</v>
      </c>
      <c r="L924" s="18" t="s">
        <v>112</v>
      </c>
      <c r="M924" s="19" t="str">
        <f>VLOOKUP(RiskRegister[[#This Row],[Inherent Impact Level]],'Rating factors'!$F$4:$G$9,2,FALSE)</f>
        <v>--- Error ---</v>
      </c>
      <c r="N924" s="18" t="s">
        <v>89</v>
      </c>
      <c r="O924" s="19" t="str">
        <f>VLOOKUP(RiskRegister[[#This Row],[Inherent Likelihood Level]],'Rating factors'!$F$16:$G$21,2,FALSE)</f>
        <v>--- Error ---</v>
      </c>
      <c r="P924" s="19" t="str">
        <f>IFERROR(VLOOKUP(RiskRegister[[#This Row],[Inherent Risk Rating]],'Rating factors'!$F$30:$G$44,2,FALSE),"-- Error --")</f>
        <v>-- Error --</v>
      </c>
      <c r="Q924" s="19" t="str">
        <f>IFERROR(RiskRegister[[#This Row],[Inherent Impact Rating]]*RiskRegister[[#This Row],[Inherent Likelihood Rating]],"-- Error --")</f>
        <v>-- Error --</v>
      </c>
      <c r="R924" s="18" t="s">
        <v>111</v>
      </c>
      <c r="T924" s="18" t="s">
        <v>112</v>
      </c>
      <c r="U924" s="19" t="str">
        <f>VLOOKUP(RiskRegister[[#This Row],[Residual Impact Level]],'Rating factors'!$F$4:$G$9,2,FALSE)</f>
        <v>--- Error ---</v>
      </c>
      <c r="V924" s="18" t="s">
        <v>89</v>
      </c>
      <c r="W924" s="19" t="str">
        <f>VLOOKUP(RiskRegister[[#This Row],[Residual Likelihood Level]],'Rating factors'!$F$16:$G$21,2,FALSE)</f>
        <v>--- Error ---</v>
      </c>
      <c r="X924" s="19" t="str">
        <f>IFERROR(VLOOKUP(RiskRegister[[#This Row],[Residual Risk Rating]],'Rating factors'!$F$30:$G$44,2,FALSE),"-- Error --")</f>
        <v>-- Error --</v>
      </c>
      <c r="Y924" s="19" t="str">
        <f>IFERROR(RiskRegister[[#This Row],[Residual Impact Rating]]*RiskRegister[[#This Row],[Residual Likelihood Rating]],"-- Error --")</f>
        <v>-- Error --</v>
      </c>
      <c r="Z924" s="18" t="s">
        <v>113</v>
      </c>
      <c r="AB924" s="61"/>
      <c r="AD924" s="22" t="str">
        <f ca="1">IF(ISBLANK(RiskRegister[[#This Row],[Risk Due Date]]), "Missing Risk Due Date", IF(RiskRegister[[#This Row],[Risk Due Date]] &lt; TODAY(), "Overdue", "Not Overdue"))</f>
        <v>Missing Risk Due Date</v>
      </c>
      <c r="AF924" s="22" t="str">
        <f>IF(ISBLANK(RiskRegister[[#This Row],[Risk Due Date]]), "Missing Risk Due Date", TEXT(RiskRegister[[#This Row],[Risk Due Date]], "YYYY-MM"))</f>
        <v>Missing Risk Due Date</v>
      </c>
      <c r="AG924" s="22" t="str">
        <f>IF(RiskRegister[[#This Row],[Created Date]]="","Created Date missing",(TEXT(RiskRegister[[#This Row],[Created Date]],"mmm") &amp; "-" &amp; YEAR(RiskRegister[[#This Row],[Created Date]])))</f>
        <v>Created Date missing</v>
      </c>
      <c r="AH924" s="79">
        <f>IF(RiskRegister[[#This Row],[Risk Status]]="Closed",RiskRegister[[#This Row],[Risk Close Date]],RiskRegister[[#This Row],[Risk Due Date]])</f>
        <v>0</v>
      </c>
      <c r="AI924" s="79">
        <f>IF(RiskRegister[[#This Row],[Risk-Change-Date]]=0,DATE(2030,1,1),RiskRegister[[#This Row],[Risk-Change-Date]])</f>
        <v>47484</v>
      </c>
      <c r="AJ924" s="22" t="str">
        <f>RiskRegister[[#This Row],[Inherent Impact Level]]&amp;"-"&amp;RiskRegister[[#This Row],[Inherent Likelihood Level]]</f>
        <v>-- Select Impact ----- Select Likelihood --</v>
      </c>
      <c r="AK924" s="22" t="str">
        <f>RiskRegister[[#This Row],[Residual Impact Level]]&amp;"-"&amp;RiskRegister[[#This Row],[Residual Likelihood Level]]</f>
        <v>-- Select Impact ----- Select Likelihood --</v>
      </c>
      <c r="AL924" s="22" t="str">
        <f t="shared" si="28"/>
        <v>Error</v>
      </c>
      <c r="AM924" s="22" t="str">
        <f>IF(RiskRegister[[#This Row],[Risk Status]]="Closed",RiskRegister[[#This Row],[Residual Impact Level]],RiskRegister[[#This Row],[Inherent Impact Level]])</f>
        <v>-- Select Impact --</v>
      </c>
      <c r="AN924" s="22" t="str">
        <f>IF(RiskRegister[[#This Row],[Risk Status]]="Closed",RiskRegister[[#This Row],[Residual Likelihood Level]],RiskRegister[[#This Row],[Inherent Likelihood Level]])</f>
        <v>-- Select Likelihood --</v>
      </c>
      <c r="AO924" s="22" t="str">
        <f>IF(RiskRegister[[#This Row],[Risk Status]]="Closed",RiskRegister[[#This Row],[Residual-I-L-Combo]],RiskRegister[[#This Row],[Inherent-I-L-Combo]])</f>
        <v>-- Select Impact ----- Select Likelihood --</v>
      </c>
      <c r="AP924" s="22" t="str">
        <f t="shared" si="29"/>
        <v>-- Error --</v>
      </c>
    </row>
    <row r="925" spans="1:42" s="18" customFormat="1" ht="64" x14ac:dyDescent="0.2">
      <c r="A925" s="18">
        <v>922</v>
      </c>
      <c r="G925" s="18" t="s">
        <v>87</v>
      </c>
      <c r="I925" s="18" t="s">
        <v>85</v>
      </c>
      <c r="L925" s="18" t="s">
        <v>112</v>
      </c>
      <c r="M925" s="19" t="str">
        <f>VLOOKUP(RiskRegister[[#This Row],[Inherent Impact Level]],'Rating factors'!$F$4:$G$9,2,FALSE)</f>
        <v>--- Error ---</v>
      </c>
      <c r="N925" s="18" t="s">
        <v>89</v>
      </c>
      <c r="O925" s="19" t="str">
        <f>VLOOKUP(RiskRegister[[#This Row],[Inherent Likelihood Level]],'Rating factors'!$F$16:$G$21,2,FALSE)</f>
        <v>--- Error ---</v>
      </c>
      <c r="P925" s="19" t="str">
        <f>IFERROR(VLOOKUP(RiskRegister[[#This Row],[Inherent Risk Rating]],'Rating factors'!$F$30:$G$44,2,FALSE),"-- Error --")</f>
        <v>-- Error --</v>
      </c>
      <c r="Q925" s="19" t="str">
        <f>IFERROR(RiskRegister[[#This Row],[Inherent Impact Rating]]*RiskRegister[[#This Row],[Inherent Likelihood Rating]],"-- Error --")</f>
        <v>-- Error --</v>
      </c>
      <c r="R925" s="18" t="s">
        <v>111</v>
      </c>
      <c r="T925" s="18" t="s">
        <v>112</v>
      </c>
      <c r="U925" s="19" t="str">
        <f>VLOOKUP(RiskRegister[[#This Row],[Residual Impact Level]],'Rating factors'!$F$4:$G$9,2,FALSE)</f>
        <v>--- Error ---</v>
      </c>
      <c r="V925" s="18" t="s">
        <v>89</v>
      </c>
      <c r="W925" s="19" t="str">
        <f>VLOOKUP(RiskRegister[[#This Row],[Residual Likelihood Level]],'Rating factors'!$F$16:$G$21,2,FALSE)</f>
        <v>--- Error ---</v>
      </c>
      <c r="X925" s="19" t="str">
        <f>IFERROR(VLOOKUP(RiskRegister[[#This Row],[Residual Risk Rating]],'Rating factors'!$F$30:$G$44,2,FALSE),"-- Error --")</f>
        <v>-- Error --</v>
      </c>
      <c r="Y925" s="19" t="str">
        <f>IFERROR(RiskRegister[[#This Row],[Residual Impact Rating]]*RiskRegister[[#This Row],[Residual Likelihood Rating]],"-- Error --")</f>
        <v>-- Error --</v>
      </c>
      <c r="Z925" s="18" t="s">
        <v>113</v>
      </c>
      <c r="AB925" s="61"/>
      <c r="AD925" s="22" t="str">
        <f ca="1">IF(ISBLANK(RiskRegister[[#This Row],[Risk Due Date]]), "Missing Risk Due Date", IF(RiskRegister[[#This Row],[Risk Due Date]] &lt; TODAY(), "Overdue", "Not Overdue"))</f>
        <v>Missing Risk Due Date</v>
      </c>
      <c r="AF925" s="22" t="str">
        <f>IF(ISBLANK(RiskRegister[[#This Row],[Risk Due Date]]), "Missing Risk Due Date", TEXT(RiskRegister[[#This Row],[Risk Due Date]], "YYYY-MM"))</f>
        <v>Missing Risk Due Date</v>
      </c>
      <c r="AG925" s="22" t="str">
        <f>IF(RiskRegister[[#This Row],[Created Date]]="","Created Date missing",(TEXT(RiskRegister[[#This Row],[Created Date]],"mmm") &amp; "-" &amp; YEAR(RiskRegister[[#This Row],[Created Date]])))</f>
        <v>Created Date missing</v>
      </c>
      <c r="AH925" s="79">
        <f>IF(RiskRegister[[#This Row],[Risk Status]]="Closed",RiskRegister[[#This Row],[Risk Close Date]],RiskRegister[[#This Row],[Risk Due Date]])</f>
        <v>0</v>
      </c>
      <c r="AI925" s="79">
        <f>IF(RiskRegister[[#This Row],[Risk-Change-Date]]=0,DATE(2030,1,1),RiskRegister[[#This Row],[Risk-Change-Date]])</f>
        <v>47484</v>
      </c>
      <c r="AJ925" s="22" t="str">
        <f>RiskRegister[[#This Row],[Inherent Impact Level]]&amp;"-"&amp;RiskRegister[[#This Row],[Inherent Likelihood Level]]</f>
        <v>-- Select Impact ----- Select Likelihood --</v>
      </c>
      <c r="AK925" s="22" t="str">
        <f>RiskRegister[[#This Row],[Residual Impact Level]]&amp;"-"&amp;RiskRegister[[#This Row],[Residual Likelihood Level]]</f>
        <v>-- Select Impact ----- Select Likelihood --</v>
      </c>
      <c r="AL925" s="22" t="str">
        <f t="shared" si="28"/>
        <v>Error</v>
      </c>
      <c r="AM925" s="22" t="str">
        <f>IF(RiskRegister[[#This Row],[Risk Status]]="Closed",RiskRegister[[#This Row],[Residual Impact Level]],RiskRegister[[#This Row],[Inherent Impact Level]])</f>
        <v>-- Select Impact --</v>
      </c>
      <c r="AN925" s="22" t="str">
        <f>IF(RiskRegister[[#This Row],[Risk Status]]="Closed",RiskRegister[[#This Row],[Residual Likelihood Level]],RiskRegister[[#This Row],[Inherent Likelihood Level]])</f>
        <v>-- Select Likelihood --</v>
      </c>
      <c r="AO925" s="22" t="str">
        <f>IF(RiskRegister[[#This Row],[Risk Status]]="Closed",RiskRegister[[#This Row],[Residual-I-L-Combo]],RiskRegister[[#This Row],[Inherent-I-L-Combo]])</f>
        <v>-- Select Impact ----- Select Likelihood --</v>
      </c>
      <c r="AP925" s="22" t="str">
        <f t="shared" si="29"/>
        <v>-- Error --</v>
      </c>
    </row>
    <row r="926" spans="1:42" s="18" customFormat="1" ht="64" x14ac:dyDescent="0.2">
      <c r="A926" s="18">
        <v>923</v>
      </c>
      <c r="G926" s="18" t="s">
        <v>87</v>
      </c>
      <c r="I926" s="18" t="s">
        <v>85</v>
      </c>
      <c r="L926" s="18" t="s">
        <v>112</v>
      </c>
      <c r="M926" s="19" t="str">
        <f>VLOOKUP(RiskRegister[[#This Row],[Inherent Impact Level]],'Rating factors'!$F$4:$G$9,2,FALSE)</f>
        <v>--- Error ---</v>
      </c>
      <c r="N926" s="18" t="s">
        <v>89</v>
      </c>
      <c r="O926" s="19" t="str">
        <f>VLOOKUP(RiskRegister[[#This Row],[Inherent Likelihood Level]],'Rating factors'!$F$16:$G$21,2,FALSE)</f>
        <v>--- Error ---</v>
      </c>
      <c r="P926" s="19" t="str">
        <f>IFERROR(VLOOKUP(RiskRegister[[#This Row],[Inherent Risk Rating]],'Rating factors'!$F$30:$G$44,2,FALSE),"-- Error --")</f>
        <v>-- Error --</v>
      </c>
      <c r="Q926" s="19" t="str">
        <f>IFERROR(RiskRegister[[#This Row],[Inherent Impact Rating]]*RiskRegister[[#This Row],[Inherent Likelihood Rating]],"-- Error --")</f>
        <v>-- Error --</v>
      </c>
      <c r="R926" s="18" t="s">
        <v>111</v>
      </c>
      <c r="T926" s="18" t="s">
        <v>112</v>
      </c>
      <c r="U926" s="19" t="str">
        <f>VLOOKUP(RiskRegister[[#This Row],[Residual Impact Level]],'Rating factors'!$F$4:$G$9,2,FALSE)</f>
        <v>--- Error ---</v>
      </c>
      <c r="V926" s="18" t="s">
        <v>89</v>
      </c>
      <c r="W926" s="19" t="str">
        <f>VLOOKUP(RiskRegister[[#This Row],[Residual Likelihood Level]],'Rating factors'!$F$16:$G$21,2,FALSE)</f>
        <v>--- Error ---</v>
      </c>
      <c r="X926" s="19" t="str">
        <f>IFERROR(VLOOKUP(RiskRegister[[#This Row],[Residual Risk Rating]],'Rating factors'!$F$30:$G$44,2,FALSE),"-- Error --")</f>
        <v>-- Error --</v>
      </c>
      <c r="Y926" s="19" t="str">
        <f>IFERROR(RiskRegister[[#This Row],[Residual Impact Rating]]*RiskRegister[[#This Row],[Residual Likelihood Rating]],"-- Error --")</f>
        <v>-- Error --</v>
      </c>
      <c r="Z926" s="18" t="s">
        <v>113</v>
      </c>
      <c r="AB926" s="61"/>
      <c r="AD926" s="22" t="str">
        <f ca="1">IF(ISBLANK(RiskRegister[[#This Row],[Risk Due Date]]), "Missing Risk Due Date", IF(RiskRegister[[#This Row],[Risk Due Date]] &lt; TODAY(), "Overdue", "Not Overdue"))</f>
        <v>Missing Risk Due Date</v>
      </c>
      <c r="AF926" s="22" t="str">
        <f>IF(ISBLANK(RiskRegister[[#This Row],[Risk Due Date]]), "Missing Risk Due Date", TEXT(RiskRegister[[#This Row],[Risk Due Date]], "YYYY-MM"))</f>
        <v>Missing Risk Due Date</v>
      </c>
      <c r="AG926" s="22" t="str">
        <f>IF(RiskRegister[[#This Row],[Created Date]]="","Created Date missing",(TEXT(RiskRegister[[#This Row],[Created Date]],"mmm") &amp; "-" &amp; YEAR(RiskRegister[[#This Row],[Created Date]])))</f>
        <v>Created Date missing</v>
      </c>
      <c r="AH926" s="79">
        <f>IF(RiskRegister[[#This Row],[Risk Status]]="Closed",RiskRegister[[#This Row],[Risk Close Date]],RiskRegister[[#This Row],[Risk Due Date]])</f>
        <v>0</v>
      </c>
      <c r="AI926" s="79">
        <f>IF(RiskRegister[[#This Row],[Risk-Change-Date]]=0,DATE(2030,1,1),RiskRegister[[#This Row],[Risk-Change-Date]])</f>
        <v>47484</v>
      </c>
      <c r="AJ926" s="22" t="str">
        <f>RiskRegister[[#This Row],[Inherent Impact Level]]&amp;"-"&amp;RiskRegister[[#This Row],[Inherent Likelihood Level]]</f>
        <v>-- Select Impact ----- Select Likelihood --</v>
      </c>
      <c r="AK926" s="22" t="str">
        <f>RiskRegister[[#This Row],[Residual Impact Level]]&amp;"-"&amp;RiskRegister[[#This Row],[Residual Likelihood Level]]</f>
        <v>-- Select Impact ----- Select Likelihood --</v>
      </c>
      <c r="AL926" s="22" t="str">
        <f t="shared" si="28"/>
        <v>Error</v>
      </c>
      <c r="AM926" s="22" t="str">
        <f>IF(RiskRegister[[#This Row],[Risk Status]]="Closed",RiskRegister[[#This Row],[Residual Impact Level]],RiskRegister[[#This Row],[Inherent Impact Level]])</f>
        <v>-- Select Impact --</v>
      </c>
      <c r="AN926" s="22" t="str">
        <f>IF(RiskRegister[[#This Row],[Risk Status]]="Closed",RiskRegister[[#This Row],[Residual Likelihood Level]],RiskRegister[[#This Row],[Inherent Likelihood Level]])</f>
        <v>-- Select Likelihood --</v>
      </c>
      <c r="AO926" s="22" t="str">
        <f>IF(RiskRegister[[#This Row],[Risk Status]]="Closed",RiskRegister[[#This Row],[Residual-I-L-Combo]],RiskRegister[[#This Row],[Inherent-I-L-Combo]])</f>
        <v>-- Select Impact ----- Select Likelihood --</v>
      </c>
      <c r="AP926" s="22" t="str">
        <f t="shared" si="29"/>
        <v>-- Error --</v>
      </c>
    </row>
    <row r="927" spans="1:42" s="18" customFormat="1" ht="64" x14ac:dyDescent="0.2">
      <c r="A927" s="18">
        <v>924</v>
      </c>
      <c r="G927" s="18" t="s">
        <v>87</v>
      </c>
      <c r="I927" s="18" t="s">
        <v>85</v>
      </c>
      <c r="L927" s="18" t="s">
        <v>112</v>
      </c>
      <c r="M927" s="19" t="str">
        <f>VLOOKUP(RiskRegister[[#This Row],[Inherent Impact Level]],'Rating factors'!$F$4:$G$9,2,FALSE)</f>
        <v>--- Error ---</v>
      </c>
      <c r="N927" s="18" t="s">
        <v>89</v>
      </c>
      <c r="O927" s="19" t="str">
        <f>VLOOKUP(RiskRegister[[#This Row],[Inherent Likelihood Level]],'Rating factors'!$F$16:$G$21,2,FALSE)</f>
        <v>--- Error ---</v>
      </c>
      <c r="P927" s="19" t="str">
        <f>IFERROR(VLOOKUP(RiskRegister[[#This Row],[Inherent Risk Rating]],'Rating factors'!$F$30:$G$44,2,FALSE),"-- Error --")</f>
        <v>-- Error --</v>
      </c>
      <c r="Q927" s="19" t="str">
        <f>IFERROR(RiskRegister[[#This Row],[Inherent Impact Rating]]*RiskRegister[[#This Row],[Inherent Likelihood Rating]],"-- Error --")</f>
        <v>-- Error --</v>
      </c>
      <c r="R927" s="18" t="s">
        <v>111</v>
      </c>
      <c r="T927" s="18" t="s">
        <v>112</v>
      </c>
      <c r="U927" s="19" t="str">
        <f>VLOOKUP(RiskRegister[[#This Row],[Residual Impact Level]],'Rating factors'!$F$4:$G$9,2,FALSE)</f>
        <v>--- Error ---</v>
      </c>
      <c r="V927" s="18" t="s">
        <v>89</v>
      </c>
      <c r="W927" s="19" t="str">
        <f>VLOOKUP(RiskRegister[[#This Row],[Residual Likelihood Level]],'Rating factors'!$F$16:$G$21,2,FALSE)</f>
        <v>--- Error ---</v>
      </c>
      <c r="X927" s="19" t="str">
        <f>IFERROR(VLOOKUP(RiskRegister[[#This Row],[Residual Risk Rating]],'Rating factors'!$F$30:$G$44,2,FALSE),"-- Error --")</f>
        <v>-- Error --</v>
      </c>
      <c r="Y927" s="19" t="str">
        <f>IFERROR(RiskRegister[[#This Row],[Residual Impact Rating]]*RiskRegister[[#This Row],[Residual Likelihood Rating]],"-- Error --")</f>
        <v>-- Error --</v>
      </c>
      <c r="Z927" s="18" t="s">
        <v>113</v>
      </c>
      <c r="AB927" s="61"/>
      <c r="AD927" s="22" t="str">
        <f ca="1">IF(ISBLANK(RiskRegister[[#This Row],[Risk Due Date]]), "Missing Risk Due Date", IF(RiskRegister[[#This Row],[Risk Due Date]] &lt; TODAY(), "Overdue", "Not Overdue"))</f>
        <v>Missing Risk Due Date</v>
      </c>
      <c r="AF927" s="22" t="str">
        <f>IF(ISBLANK(RiskRegister[[#This Row],[Risk Due Date]]), "Missing Risk Due Date", TEXT(RiskRegister[[#This Row],[Risk Due Date]], "YYYY-MM"))</f>
        <v>Missing Risk Due Date</v>
      </c>
      <c r="AG927" s="22" t="str">
        <f>IF(RiskRegister[[#This Row],[Created Date]]="","Created Date missing",(TEXT(RiskRegister[[#This Row],[Created Date]],"mmm") &amp; "-" &amp; YEAR(RiskRegister[[#This Row],[Created Date]])))</f>
        <v>Created Date missing</v>
      </c>
      <c r="AH927" s="79">
        <f>IF(RiskRegister[[#This Row],[Risk Status]]="Closed",RiskRegister[[#This Row],[Risk Close Date]],RiskRegister[[#This Row],[Risk Due Date]])</f>
        <v>0</v>
      </c>
      <c r="AI927" s="79">
        <f>IF(RiskRegister[[#This Row],[Risk-Change-Date]]=0,DATE(2030,1,1),RiskRegister[[#This Row],[Risk-Change-Date]])</f>
        <v>47484</v>
      </c>
      <c r="AJ927" s="22" t="str">
        <f>RiskRegister[[#This Row],[Inherent Impact Level]]&amp;"-"&amp;RiskRegister[[#This Row],[Inherent Likelihood Level]]</f>
        <v>-- Select Impact ----- Select Likelihood --</v>
      </c>
      <c r="AK927" s="22" t="str">
        <f>RiskRegister[[#This Row],[Residual Impact Level]]&amp;"-"&amp;RiskRegister[[#This Row],[Residual Likelihood Level]]</f>
        <v>-- Select Impact ----- Select Likelihood --</v>
      </c>
      <c r="AL927" s="22" t="str">
        <f t="shared" si="28"/>
        <v>Error</v>
      </c>
      <c r="AM927" s="22" t="str">
        <f>IF(RiskRegister[[#This Row],[Risk Status]]="Closed",RiskRegister[[#This Row],[Residual Impact Level]],RiskRegister[[#This Row],[Inherent Impact Level]])</f>
        <v>-- Select Impact --</v>
      </c>
      <c r="AN927" s="22" t="str">
        <f>IF(RiskRegister[[#This Row],[Risk Status]]="Closed",RiskRegister[[#This Row],[Residual Likelihood Level]],RiskRegister[[#This Row],[Inherent Likelihood Level]])</f>
        <v>-- Select Likelihood --</v>
      </c>
      <c r="AO927" s="22" t="str">
        <f>IF(RiskRegister[[#This Row],[Risk Status]]="Closed",RiskRegister[[#This Row],[Residual-I-L-Combo]],RiskRegister[[#This Row],[Inherent-I-L-Combo]])</f>
        <v>-- Select Impact ----- Select Likelihood --</v>
      </c>
      <c r="AP927" s="22" t="str">
        <f t="shared" si="29"/>
        <v>-- Error --</v>
      </c>
    </row>
    <row r="928" spans="1:42" s="18" customFormat="1" ht="64" x14ac:dyDescent="0.2">
      <c r="A928" s="18">
        <v>925</v>
      </c>
      <c r="G928" s="18" t="s">
        <v>87</v>
      </c>
      <c r="I928" s="18" t="s">
        <v>85</v>
      </c>
      <c r="L928" s="18" t="s">
        <v>112</v>
      </c>
      <c r="M928" s="19" t="str">
        <f>VLOOKUP(RiskRegister[[#This Row],[Inherent Impact Level]],'Rating factors'!$F$4:$G$9,2,FALSE)</f>
        <v>--- Error ---</v>
      </c>
      <c r="N928" s="18" t="s">
        <v>89</v>
      </c>
      <c r="O928" s="19" t="str">
        <f>VLOOKUP(RiskRegister[[#This Row],[Inherent Likelihood Level]],'Rating factors'!$F$16:$G$21,2,FALSE)</f>
        <v>--- Error ---</v>
      </c>
      <c r="P928" s="19" t="str">
        <f>IFERROR(VLOOKUP(RiskRegister[[#This Row],[Inherent Risk Rating]],'Rating factors'!$F$30:$G$44,2,FALSE),"-- Error --")</f>
        <v>-- Error --</v>
      </c>
      <c r="Q928" s="19" t="str">
        <f>IFERROR(RiskRegister[[#This Row],[Inherent Impact Rating]]*RiskRegister[[#This Row],[Inherent Likelihood Rating]],"-- Error --")</f>
        <v>-- Error --</v>
      </c>
      <c r="R928" s="18" t="s">
        <v>111</v>
      </c>
      <c r="T928" s="18" t="s">
        <v>112</v>
      </c>
      <c r="U928" s="19" t="str">
        <f>VLOOKUP(RiskRegister[[#This Row],[Residual Impact Level]],'Rating factors'!$F$4:$G$9,2,FALSE)</f>
        <v>--- Error ---</v>
      </c>
      <c r="V928" s="18" t="s">
        <v>89</v>
      </c>
      <c r="W928" s="19" t="str">
        <f>VLOOKUP(RiskRegister[[#This Row],[Residual Likelihood Level]],'Rating factors'!$F$16:$G$21,2,FALSE)</f>
        <v>--- Error ---</v>
      </c>
      <c r="X928" s="19" t="str">
        <f>IFERROR(VLOOKUP(RiskRegister[[#This Row],[Residual Risk Rating]],'Rating factors'!$F$30:$G$44,2,FALSE),"-- Error --")</f>
        <v>-- Error --</v>
      </c>
      <c r="Y928" s="19" t="str">
        <f>IFERROR(RiskRegister[[#This Row],[Residual Impact Rating]]*RiskRegister[[#This Row],[Residual Likelihood Rating]],"-- Error --")</f>
        <v>-- Error --</v>
      </c>
      <c r="Z928" s="18" t="s">
        <v>113</v>
      </c>
      <c r="AB928" s="61"/>
      <c r="AD928" s="22" t="str">
        <f ca="1">IF(ISBLANK(RiskRegister[[#This Row],[Risk Due Date]]), "Missing Risk Due Date", IF(RiskRegister[[#This Row],[Risk Due Date]] &lt; TODAY(), "Overdue", "Not Overdue"))</f>
        <v>Missing Risk Due Date</v>
      </c>
      <c r="AF928" s="22" t="str">
        <f>IF(ISBLANK(RiskRegister[[#This Row],[Risk Due Date]]), "Missing Risk Due Date", TEXT(RiskRegister[[#This Row],[Risk Due Date]], "YYYY-MM"))</f>
        <v>Missing Risk Due Date</v>
      </c>
      <c r="AG928" s="22" t="str">
        <f>IF(RiskRegister[[#This Row],[Created Date]]="","Created Date missing",(TEXT(RiskRegister[[#This Row],[Created Date]],"mmm") &amp; "-" &amp; YEAR(RiskRegister[[#This Row],[Created Date]])))</f>
        <v>Created Date missing</v>
      </c>
      <c r="AH928" s="79">
        <f>IF(RiskRegister[[#This Row],[Risk Status]]="Closed",RiskRegister[[#This Row],[Risk Close Date]],RiskRegister[[#This Row],[Risk Due Date]])</f>
        <v>0</v>
      </c>
      <c r="AI928" s="79">
        <f>IF(RiskRegister[[#This Row],[Risk-Change-Date]]=0,DATE(2030,1,1),RiskRegister[[#This Row],[Risk-Change-Date]])</f>
        <v>47484</v>
      </c>
      <c r="AJ928" s="22" t="str">
        <f>RiskRegister[[#This Row],[Inherent Impact Level]]&amp;"-"&amp;RiskRegister[[#This Row],[Inherent Likelihood Level]]</f>
        <v>-- Select Impact ----- Select Likelihood --</v>
      </c>
      <c r="AK928" s="22" t="str">
        <f>RiskRegister[[#This Row],[Residual Impact Level]]&amp;"-"&amp;RiskRegister[[#This Row],[Residual Likelihood Level]]</f>
        <v>-- Select Impact ----- Select Likelihood --</v>
      </c>
      <c r="AL928" s="22" t="str">
        <f t="shared" si="28"/>
        <v>Error</v>
      </c>
      <c r="AM928" s="22" t="str">
        <f>IF(RiskRegister[[#This Row],[Risk Status]]="Closed",RiskRegister[[#This Row],[Residual Impact Level]],RiskRegister[[#This Row],[Inherent Impact Level]])</f>
        <v>-- Select Impact --</v>
      </c>
      <c r="AN928" s="22" t="str">
        <f>IF(RiskRegister[[#This Row],[Risk Status]]="Closed",RiskRegister[[#This Row],[Residual Likelihood Level]],RiskRegister[[#This Row],[Inherent Likelihood Level]])</f>
        <v>-- Select Likelihood --</v>
      </c>
      <c r="AO928" s="22" t="str">
        <f>IF(RiskRegister[[#This Row],[Risk Status]]="Closed",RiskRegister[[#This Row],[Residual-I-L-Combo]],RiskRegister[[#This Row],[Inherent-I-L-Combo]])</f>
        <v>-- Select Impact ----- Select Likelihood --</v>
      </c>
      <c r="AP928" s="22" t="str">
        <f t="shared" si="29"/>
        <v>-- Error --</v>
      </c>
    </row>
    <row r="929" spans="1:42" s="18" customFormat="1" ht="64" x14ac:dyDescent="0.2">
      <c r="A929" s="18">
        <v>926</v>
      </c>
      <c r="G929" s="18" t="s">
        <v>87</v>
      </c>
      <c r="I929" s="18" t="s">
        <v>85</v>
      </c>
      <c r="L929" s="18" t="s">
        <v>112</v>
      </c>
      <c r="M929" s="19" t="str">
        <f>VLOOKUP(RiskRegister[[#This Row],[Inherent Impact Level]],'Rating factors'!$F$4:$G$9,2,FALSE)</f>
        <v>--- Error ---</v>
      </c>
      <c r="N929" s="18" t="s">
        <v>89</v>
      </c>
      <c r="O929" s="19" t="str">
        <f>VLOOKUP(RiskRegister[[#This Row],[Inherent Likelihood Level]],'Rating factors'!$F$16:$G$21,2,FALSE)</f>
        <v>--- Error ---</v>
      </c>
      <c r="P929" s="19" t="str">
        <f>IFERROR(VLOOKUP(RiskRegister[[#This Row],[Inherent Risk Rating]],'Rating factors'!$F$30:$G$44,2,FALSE),"-- Error --")</f>
        <v>-- Error --</v>
      </c>
      <c r="Q929" s="19" t="str">
        <f>IFERROR(RiskRegister[[#This Row],[Inherent Impact Rating]]*RiskRegister[[#This Row],[Inherent Likelihood Rating]],"-- Error --")</f>
        <v>-- Error --</v>
      </c>
      <c r="R929" s="18" t="s">
        <v>111</v>
      </c>
      <c r="T929" s="18" t="s">
        <v>112</v>
      </c>
      <c r="U929" s="19" t="str">
        <f>VLOOKUP(RiskRegister[[#This Row],[Residual Impact Level]],'Rating factors'!$F$4:$G$9,2,FALSE)</f>
        <v>--- Error ---</v>
      </c>
      <c r="V929" s="18" t="s">
        <v>89</v>
      </c>
      <c r="W929" s="19" t="str">
        <f>VLOOKUP(RiskRegister[[#This Row],[Residual Likelihood Level]],'Rating factors'!$F$16:$G$21,2,FALSE)</f>
        <v>--- Error ---</v>
      </c>
      <c r="X929" s="19" t="str">
        <f>IFERROR(VLOOKUP(RiskRegister[[#This Row],[Residual Risk Rating]],'Rating factors'!$F$30:$G$44,2,FALSE),"-- Error --")</f>
        <v>-- Error --</v>
      </c>
      <c r="Y929" s="19" t="str">
        <f>IFERROR(RiskRegister[[#This Row],[Residual Impact Rating]]*RiskRegister[[#This Row],[Residual Likelihood Rating]],"-- Error --")</f>
        <v>-- Error --</v>
      </c>
      <c r="Z929" s="18" t="s">
        <v>113</v>
      </c>
      <c r="AB929" s="61"/>
      <c r="AD929" s="22" t="str">
        <f ca="1">IF(ISBLANK(RiskRegister[[#This Row],[Risk Due Date]]), "Missing Risk Due Date", IF(RiskRegister[[#This Row],[Risk Due Date]] &lt; TODAY(), "Overdue", "Not Overdue"))</f>
        <v>Missing Risk Due Date</v>
      </c>
      <c r="AF929" s="22" t="str">
        <f>IF(ISBLANK(RiskRegister[[#This Row],[Risk Due Date]]), "Missing Risk Due Date", TEXT(RiskRegister[[#This Row],[Risk Due Date]], "YYYY-MM"))</f>
        <v>Missing Risk Due Date</v>
      </c>
      <c r="AG929" s="22" t="str">
        <f>IF(RiskRegister[[#This Row],[Created Date]]="","Created Date missing",(TEXT(RiskRegister[[#This Row],[Created Date]],"mmm") &amp; "-" &amp; YEAR(RiskRegister[[#This Row],[Created Date]])))</f>
        <v>Created Date missing</v>
      </c>
      <c r="AH929" s="79">
        <f>IF(RiskRegister[[#This Row],[Risk Status]]="Closed",RiskRegister[[#This Row],[Risk Close Date]],RiskRegister[[#This Row],[Risk Due Date]])</f>
        <v>0</v>
      </c>
      <c r="AI929" s="79">
        <f>IF(RiskRegister[[#This Row],[Risk-Change-Date]]=0,DATE(2030,1,1),RiskRegister[[#This Row],[Risk-Change-Date]])</f>
        <v>47484</v>
      </c>
      <c r="AJ929" s="22" t="str">
        <f>RiskRegister[[#This Row],[Inherent Impact Level]]&amp;"-"&amp;RiskRegister[[#This Row],[Inherent Likelihood Level]]</f>
        <v>-- Select Impact ----- Select Likelihood --</v>
      </c>
      <c r="AK929" s="22" t="str">
        <f>RiskRegister[[#This Row],[Residual Impact Level]]&amp;"-"&amp;RiskRegister[[#This Row],[Residual Likelihood Level]]</f>
        <v>-- Select Impact ----- Select Likelihood --</v>
      </c>
      <c r="AL929" s="22" t="str">
        <f t="shared" si="28"/>
        <v>Error</v>
      </c>
      <c r="AM929" s="22" t="str">
        <f>IF(RiskRegister[[#This Row],[Risk Status]]="Closed",RiskRegister[[#This Row],[Residual Impact Level]],RiskRegister[[#This Row],[Inherent Impact Level]])</f>
        <v>-- Select Impact --</v>
      </c>
      <c r="AN929" s="22" t="str">
        <f>IF(RiskRegister[[#This Row],[Risk Status]]="Closed",RiskRegister[[#This Row],[Residual Likelihood Level]],RiskRegister[[#This Row],[Inherent Likelihood Level]])</f>
        <v>-- Select Likelihood --</v>
      </c>
      <c r="AO929" s="22" t="str">
        <f>IF(RiskRegister[[#This Row],[Risk Status]]="Closed",RiskRegister[[#This Row],[Residual-I-L-Combo]],RiskRegister[[#This Row],[Inherent-I-L-Combo]])</f>
        <v>-- Select Impact ----- Select Likelihood --</v>
      </c>
      <c r="AP929" s="22" t="str">
        <f t="shared" si="29"/>
        <v>-- Error --</v>
      </c>
    </row>
    <row r="930" spans="1:42" s="18" customFormat="1" ht="64" x14ac:dyDescent="0.2">
      <c r="A930" s="18">
        <v>927</v>
      </c>
      <c r="G930" s="18" t="s">
        <v>87</v>
      </c>
      <c r="I930" s="18" t="s">
        <v>85</v>
      </c>
      <c r="L930" s="18" t="s">
        <v>112</v>
      </c>
      <c r="M930" s="19" t="str">
        <f>VLOOKUP(RiskRegister[[#This Row],[Inherent Impact Level]],'Rating factors'!$F$4:$G$9,2,FALSE)</f>
        <v>--- Error ---</v>
      </c>
      <c r="N930" s="18" t="s">
        <v>89</v>
      </c>
      <c r="O930" s="19" t="str">
        <f>VLOOKUP(RiskRegister[[#This Row],[Inherent Likelihood Level]],'Rating factors'!$F$16:$G$21,2,FALSE)</f>
        <v>--- Error ---</v>
      </c>
      <c r="P930" s="19" t="str">
        <f>IFERROR(VLOOKUP(RiskRegister[[#This Row],[Inherent Risk Rating]],'Rating factors'!$F$30:$G$44,2,FALSE),"-- Error --")</f>
        <v>-- Error --</v>
      </c>
      <c r="Q930" s="19" t="str">
        <f>IFERROR(RiskRegister[[#This Row],[Inherent Impact Rating]]*RiskRegister[[#This Row],[Inherent Likelihood Rating]],"-- Error --")</f>
        <v>-- Error --</v>
      </c>
      <c r="R930" s="18" t="s">
        <v>111</v>
      </c>
      <c r="T930" s="18" t="s">
        <v>112</v>
      </c>
      <c r="U930" s="19" t="str">
        <f>VLOOKUP(RiskRegister[[#This Row],[Residual Impact Level]],'Rating factors'!$F$4:$G$9,2,FALSE)</f>
        <v>--- Error ---</v>
      </c>
      <c r="V930" s="18" t="s">
        <v>89</v>
      </c>
      <c r="W930" s="19" t="str">
        <f>VLOOKUP(RiskRegister[[#This Row],[Residual Likelihood Level]],'Rating factors'!$F$16:$G$21,2,FALSE)</f>
        <v>--- Error ---</v>
      </c>
      <c r="X930" s="19" t="str">
        <f>IFERROR(VLOOKUP(RiskRegister[[#This Row],[Residual Risk Rating]],'Rating factors'!$F$30:$G$44,2,FALSE),"-- Error --")</f>
        <v>-- Error --</v>
      </c>
      <c r="Y930" s="19" t="str">
        <f>IFERROR(RiskRegister[[#This Row],[Residual Impact Rating]]*RiskRegister[[#This Row],[Residual Likelihood Rating]],"-- Error --")</f>
        <v>-- Error --</v>
      </c>
      <c r="Z930" s="18" t="s">
        <v>113</v>
      </c>
      <c r="AB930" s="61"/>
      <c r="AD930" s="22" t="str">
        <f ca="1">IF(ISBLANK(RiskRegister[[#This Row],[Risk Due Date]]), "Missing Risk Due Date", IF(RiskRegister[[#This Row],[Risk Due Date]] &lt; TODAY(), "Overdue", "Not Overdue"))</f>
        <v>Missing Risk Due Date</v>
      </c>
      <c r="AF930" s="22" t="str">
        <f>IF(ISBLANK(RiskRegister[[#This Row],[Risk Due Date]]), "Missing Risk Due Date", TEXT(RiskRegister[[#This Row],[Risk Due Date]], "YYYY-MM"))</f>
        <v>Missing Risk Due Date</v>
      </c>
      <c r="AG930" s="22" t="str">
        <f>IF(RiskRegister[[#This Row],[Created Date]]="","Created Date missing",(TEXT(RiskRegister[[#This Row],[Created Date]],"mmm") &amp; "-" &amp; YEAR(RiskRegister[[#This Row],[Created Date]])))</f>
        <v>Created Date missing</v>
      </c>
      <c r="AH930" s="79">
        <f>IF(RiskRegister[[#This Row],[Risk Status]]="Closed",RiskRegister[[#This Row],[Risk Close Date]],RiskRegister[[#This Row],[Risk Due Date]])</f>
        <v>0</v>
      </c>
      <c r="AI930" s="79">
        <f>IF(RiskRegister[[#This Row],[Risk-Change-Date]]=0,DATE(2030,1,1),RiskRegister[[#This Row],[Risk-Change-Date]])</f>
        <v>47484</v>
      </c>
      <c r="AJ930" s="22" t="str">
        <f>RiskRegister[[#This Row],[Inherent Impact Level]]&amp;"-"&amp;RiskRegister[[#This Row],[Inherent Likelihood Level]]</f>
        <v>-- Select Impact ----- Select Likelihood --</v>
      </c>
      <c r="AK930" s="22" t="str">
        <f>RiskRegister[[#This Row],[Residual Impact Level]]&amp;"-"&amp;RiskRegister[[#This Row],[Residual Likelihood Level]]</f>
        <v>-- Select Impact ----- Select Likelihood --</v>
      </c>
      <c r="AL930" s="22" t="str">
        <f t="shared" si="28"/>
        <v>Error</v>
      </c>
      <c r="AM930" s="22" t="str">
        <f>IF(RiskRegister[[#This Row],[Risk Status]]="Closed",RiskRegister[[#This Row],[Residual Impact Level]],RiskRegister[[#This Row],[Inherent Impact Level]])</f>
        <v>-- Select Impact --</v>
      </c>
      <c r="AN930" s="22" t="str">
        <f>IF(RiskRegister[[#This Row],[Risk Status]]="Closed",RiskRegister[[#This Row],[Residual Likelihood Level]],RiskRegister[[#This Row],[Inherent Likelihood Level]])</f>
        <v>-- Select Likelihood --</v>
      </c>
      <c r="AO930" s="22" t="str">
        <f>IF(RiskRegister[[#This Row],[Risk Status]]="Closed",RiskRegister[[#This Row],[Residual-I-L-Combo]],RiskRegister[[#This Row],[Inherent-I-L-Combo]])</f>
        <v>-- Select Impact ----- Select Likelihood --</v>
      </c>
      <c r="AP930" s="22" t="str">
        <f t="shared" si="29"/>
        <v>-- Error --</v>
      </c>
    </row>
    <row r="931" spans="1:42" s="18" customFormat="1" ht="64" x14ac:dyDescent="0.2">
      <c r="A931" s="18">
        <v>928</v>
      </c>
      <c r="G931" s="18" t="s">
        <v>87</v>
      </c>
      <c r="I931" s="18" t="s">
        <v>85</v>
      </c>
      <c r="L931" s="18" t="s">
        <v>112</v>
      </c>
      <c r="M931" s="19" t="str">
        <f>VLOOKUP(RiskRegister[[#This Row],[Inherent Impact Level]],'Rating factors'!$F$4:$G$9,2,FALSE)</f>
        <v>--- Error ---</v>
      </c>
      <c r="N931" s="18" t="s">
        <v>89</v>
      </c>
      <c r="O931" s="19" t="str">
        <f>VLOOKUP(RiskRegister[[#This Row],[Inherent Likelihood Level]],'Rating factors'!$F$16:$G$21,2,FALSE)</f>
        <v>--- Error ---</v>
      </c>
      <c r="P931" s="19" t="str">
        <f>IFERROR(VLOOKUP(RiskRegister[[#This Row],[Inherent Risk Rating]],'Rating factors'!$F$30:$G$44,2,FALSE),"-- Error --")</f>
        <v>-- Error --</v>
      </c>
      <c r="Q931" s="19" t="str">
        <f>IFERROR(RiskRegister[[#This Row],[Inherent Impact Rating]]*RiskRegister[[#This Row],[Inherent Likelihood Rating]],"-- Error --")</f>
        <v>-- Error --</v>
      </c>
      <c r="R931" s="18" t="s">
        <v>111</v>
      </c>
      <c r="T931" s="18" t="s">
        <v>112</v>
      </c>
      <c r="U931" s="19" t="str">
        <f>VLOOKUP(RiskRegister[[#This Row],[Residual Impact Level]],'Rating factors'!$F$4:$G$9,2,FALSE)</f>
        <v>--- Error ---</v>
      </c>
      <c r="V931" s="18" t="s">
        <v>89</v>
      </c>
      <c r="W931" s="19" t="str">
        <f>VLOOKUP(RiskRegister[[#This Row],[Residual Likelihood Level]],'Rating factors'!$F$16:$G$21,2,FALSE)</f>
        <v>--- Error ---</v>
      </c>
      <c r="X931" s="19" t="str">
        <f>IFERROR(VLOOKUP(RiskRegister[[#This Row],[Residual Risk Rating]],'Rating factors'!$F$30:$G$44,2,FALSE),"-- Error --")</f>
        <v>-- Error --</v>
      </c>
      <c r="Y931" s="19" t="str">
        <f>IFERROR(RiskRegister[[#This Row],[Residual Impact Rating]]*RiskRegister[[#This Row],[Residual Likelihood Rating]],"-- Error --")</f>
        <v>-- Error --</v>
      </c>
      <c r="Z931" s="18" t="s">
        <v>113</v>
      </c>
      <c r="AB931" s="61"/>
      <c r="AD931" s="22" t="str">
        <f ca="1">IF(ISBLANK(RiskRegister[[#This Row],[Risk Due Date]]), "Missing Risk Due Date", IF(RiskRegister[[#This Row],[Risk Due Date]] &lt; TODAY(), "Overdue", "Not Overdue"))</f>
        <v>Missing Risk Due Date</v>
      </c>
      <c r="AF931" s="22" t="str">
        <f>IF(ISBLANK(RiskRegister[[#This Row],[Risk Due Date]]), "Missing Risk Due Date", TEXT(RiskRegister[[#This Row],[Risk Due Date]], "YYYY-MM"))</f>
        <v>Missing Risk Due Date</v>
      </c>
      <c r="AG931" s="22" t="str">
        <f>IF(RiskRegister[[#This Row],[Created Date]]="","Created Date missing",(TEXT(RiskRegister[[#This Row],[Created Date]],"mmm") &amp; "-" &amp; YEAR(RiskRegister[[#This Row],[Created Date]])))</f>
        <v>Created Date missing</v>
      </c>
      <c r="AH931" s="79">
        <f>IF(RiskRegister[[#This Row],[Risk Status]]="Closed",RiskRegister[[#This Row],[Risk Close Date]],RiskRegister[[#This Row],[Risk Due Date]])</f>
        <v>0</v>
      </c>
      <c r="AI931" s="79">
        <f>IF(RiskRegister[[#This Row],[Risk-Change-Date]]=0,DATE(2030,1,1),RiskRegister[[#This Row],[Risk-Change-Date]])</f>
        <v>47484</v>
      </c>
      <c r="AJ931" s="22" t="str">
        <f>RiskRegister[[#This Row],[Inherent Impact Level]]&amp;"-"&amp;RiskRegister[[#This Row],[Inherent Likelihood Level]]</f>
        <v>-- Select Impact ----- Select Likelihood --</v>
      </c>
      <c r="AK931" s="22" t="str">
        <f>RiskRegister[[#This Row],[Residual Impact Level]]&amp;"-"&amp;RiskRegister[[#This Row],[Residual Likelihood Level]]</f>
        <v>-- Select Impact ----- Select Likelihood --</v>
      </c>
      <c r="AL931" s="22" t="str">
        <f t="shared" si="28"/>
        <v>Error</v>
      </c>
      <c r="AM931" s="22" t="str">
        <f>IF(RiskRegister[[#This Row],[Risk Status]]="Closed",RiskRegister[[#This Row],[Residual Impact Level]],RiskRegister[[#This Row],[Inherent Impact Level]])</f>
        <v>-- Select Impact --</v>
      </c>
      <c r="AN931" s="22" t="str">
        <f>IF(RiskRegister[[#This Row],[Risk Status]]="Closed",RiskRegister[[#This Row],[Residual Likelihood Level]],RiskRegister[[#This Row],[Inherent Likelihood Level]])</f>
        <v>-- Select Likelihood --</v>
      </c>
      <c r="AO931" s="22" t="str">
        <f>IF(RiskRegister[[#This Row],[Risk Status]]="Closed",RiskRegister[[#This Row],[Residual-I-L-Combo]],RiskRegister[[#This Row],[Inherent-I-L-Combo]])</f>
        <v>-- Select Impact ----- Select Likelihood --</v>
      </c>
      <c r="AP931" s="22" t="str">
        <f t="shared" si="29"/>
        <v>-- Error --</v>
      </c>
    </row>
    <row r="932" spans="1:42" s="18" customFormat="1" ht="64" x14ac:dyDescent="0.2">
      <c r="A932" s="18">
        <v>929</v>
      </c>
      <c r="G932" s="18" t="s">
        <v>87</v>
      </c>
      <c r="I932" s="18" t="s">
        <v>85</v>
      </c>
      <c r="L932" s="18" t="s">
        <v>112</v>
      </c>
      <c r="M932" s="19" t="str">
        <f>VLOOKUP(RiskRegister[[#This Row],[Inherent Impact Level]],'Rating factors'!$F$4:$G$9,2,FALSE)</f>
        <v>--- Error ---</v>
      </c>
      <c r="N932" s="18" t="s">
        <v>89</v>
      </c>
      <c r="O932" s="19" t="str">
        <f>VLOOKUP(RiskRegister[[#This Row],[Inherent Likelihood Level]],'Rating factors'!$F$16:$G$21,2,FALSE)</f>
        <v>--- Error ---</v>
      </c>
      <c r="P932" s="19" t="str">
        <f>IFERROR(VLOOKUP(RiskRegister[[#This Row],[Inherent Risk Rating]],'Rating factors'!$F$30:$G$44,2,FALSE),"-- Error --")</f>
        <v>-- Error --</v>
      </c>
      <c r="Q932" s="19" t="str">
        <f>IFERROR(RiskRegister[[#This Row],[Inherent Impact Rating]]*RiskRegister[[#This Row],[Inherent Likelihood Rating]],"-- Error --")</f>
        <v>-- Error --</v>
      </c>
      <c r="R932" s="18" t="s">
        <v>111</v>
      </c>
      <c r="T932" s="18" t="s">
        <v>112</v>
      </c>
      <c r="U932" s="19" t="str">
        <f>VLOOKUP(RiskRegister[[#This Row],[Residual Impact Level]],'Rating factors'!$F$4:$G$9,2,FALSE)</f>
        <v>--- Error ---</v>
      </c>
      <c r="V932" s="18" t="s">
        <v>89</v>
      </c>
      <c r="W932" s="19" t="str">
        <f>VLOOKUP(RiskRegister[[#This Row],[Residual Likelihood Level]],'Rating factors'!$F$16:$G$21,2,FALSE)</f>
        <v>--- Error ---</v>
      </c>
      <c r="X932" s="19" t="str">
        <f>IFERROR(VLOOKUP(RiskRegister[[#This Row],[Residual Risk Rating]],'Rating factors'!$F$30:$G$44,2,FALSE),"-- Error --")</f>
        <v>-- Error --</v>
      </c>
      <c r="Y932" s="19" t="str">
        <f>IFERROR(RiskRegister[[#This Row],[Residual Impact Rating]]*RiskRegister[[#This Row],[Residual Likelihood Rating]],"-- Error --")</f>
        <v>-- Error --</v>
      </c>
      <c r="Z932" s="18" t="s">
        <v>113</v>
      </c>
      <c r="AB932" s="61"/>
      <c r="AD932" s="22" t="str">
        <f ca="1">IF(ISBLANK(RiskRegister[[#This Row],[Risk Due Date]]), "Missing Risk Due Date", IF(RiskRegister[[#This Row],[Risk Due Date]] &lt; TODAY(), "Overdue", "Not Overdue"))</f>
        <v>Missing Risk Due Date</v>
      </c>
      <c r="AF932" s="22" t="str">
        <f>IF(ISBLANK(RiskRegister[[#This Row],[Risk Due Date]]), "Missing Risk Due Date", TEXT(RiskRegister[[#This Row],[Risk Due Date]], "YYYY-MM"))</f>
        <v>Missing Risk Due Date</v>
      </c>
      <c r="AG932" s="22" t="str">
        <f>IF(RiskRegister[[#This Row],[Created Date]]="","Created Date missing",(TEXT(RiskRegister[[#This Row],[Created Date]],"mmm") &amp; "-" &amp; YEAR(RiskRegister[[#This Row],[Created Date]])))</f>
        <v>Created Date missing</v>
      </c>
      <c r="AH932" s="79">
        <f>IF(RiskRegister[[#This Row],[Risk Status]]="Closed",RiskRegister[[#This Row],[Risk Close Date]],RiskRegister[[#This Row],[Risk Due Date]])</f>
        <v>0</v>
      </c>
      <c r="AI932" s="79">
        <f>IF(RiskRegister[[#This Row],[Risk-Change-Date]]=0,DATE(2030,1,1),RiskRegister[[#This Row],[Risk-Change-Date]])</f>
        <v>47484</v>
      </c>
      <c r="AJ932" s="22" t="str">
        <f>RiskRegister[[#This Row],[Inherent Impact Level]]&amp;"-"&amp;RiskRegister[[#This Row],[Inherent Likelihood Level]]</f>
        <v>-- Select Impact ----- Select Likelihood --</v>
      </c>
      <c r="AK932" s="22" t="str">
        <f>RiskRegister[[#This Row],[Residual Impact Level]]&amp;"-"&amp;RiskRegister[[#This Row],[Residual Likelihood Level]]</f>
        <v>-- Select Impact ----- Select Likelihood --</v>
      </c>
      <c r="AL932" s="22" t="str">
        <f t="shared" si="28"/>
        <v>Error</v>
      </c>
      <c r="AM932" s="22" t="str">
        <f>IF(RiskRegister[[#This Row],[Risk Status]]="Closed",RiskRegister[[#This Row],[Residual Impact Level]],RiskRegister[[#This Row],[Inherent Impact Level]])</f>
        <v>-- Select Impact --</v>
      </c>
      <c r="AN932" s="22" t="str">
        <f>IF(RiskRegister[[#This Row],[Risk Status]]="Closed",RiskRegister[[#This Row],[Residual Likelihood Level]],RiskRegister[[#This Row],[Inherent Likelihood Level]])</f>
        <v>-- Select Likelihood --</v>
      </c>
      <c r="AO932" s="22" t="str">
        <f>IF(RiskRegister[[#This Row],[Risk Status]]="Closed",RiskRegister[[#This Row],[Residual-I-L-Combo]],RiskRegister[[#This Row],[Inherent-I-L-Combo]])</f>
        <v>-- Select Impact ----- Select Likelihood --</v>
      </c>
      <c r="AP932" s="22" t="str">
        <f t="shared" si="29"/>
        <v>-- Error --</v>
      </c>
    </row>
    <row r="933" spans="1:42" s="18" customFormat="1" ht="64" x14ac:dyDescent="0.2">
      <c r="A933" s="18">
        <v>930</v>
      </c>
      <c r="G933" s="18" t="s">
        <v>87</v>
      </c>
      <c r="I933" s="18" t="s">
        <v>85</v>
      </c>
      <c r="L933" s="18" t="s">
        <v>112</v>
      </c>
      <c r="M933" s="19" t="str">
        <f>VLOOKUP(RiskRegister[[#This Row],[Inherent Impact Level]],'Rating factors'!$F$4:$G$9,2,FALSE)</f>
        <v>--- Error ---</v>
      </c>
      <c r="N933" s="18" t="s">
        <v>89</v>
      </c>
      <c r="O933" s="19" t="str">
        <f>VLOOKUP(RiskRegister[[#This Row],[Inherent Likelihood Level]],'Rating factors'!$F$16:$G$21,2,FALSE)</f>
        <v>--- Error ---</v>
      </c>
      <c r="P933" s="19" t="str">
        <f>IFERROR(VLOOKUP(RiskRegister[[#This Row],[Inherent Risk Rating]],'Rating factors'!$F$30:$G$44,2,FALSE),"-- Error --")</f>
        <v>-- Error --</v>
      </c>
      <c r="Q933" s="19" t="str">
        <f>IFERROR(RiskRegister[[#This Row],[Inherent Impact Rating]]*RiskRegister[[#This Row],[Inherent Likelihood Rating]],"-- Error --")</f>
        <v>-- Error --</v>
      </c>
      <c r="R933" s="18" t="s">
        <v>111</v>
      </c>
      <c r="T933" s="18" t="s">
        <v>112</v>
      </c>
      <c r="U933" s="19" t="str">
        <f>VLOOKUP(RiskRegister[[#This Row],[Residual Impact Level]],'Rating factors'!$F$4:$G$9,2,FALSE)</f>
        <v>--- Error ---</v>
      </c>
      <c r="V933" s="18" t="s">
        <v>89</v>
      </c>
      <c r="W933" s="19" t="str">
        <f>VLOOKUP(RiskRegister[[#This Row],[Residual Likelihood Level]],'Rating factors'!$F$16:$G$21,2,FALSE)</f>
        <v>--- Error ---</v>
      </c>
      <c r="X933" s="19" t="str">
        <f>IFERROR(VLOOKUP(RiskRegister[[#This Row],[Residual Risk Rating]],'Rating factors'!$F$30:$G$44,2,FALSE),"-- Error --")</f>
        <v>-- Error --</v>
      </c>
      <c r="Y933" s="19" t="str">
        <f>IFERROR(RiskRegister[[#This Row],[Residual Impact Rating]]*RiskRegister[[#This Row],[Residual Likelihood Rating]],"-- Error --")</f>
        <v>-- Error --</v>
      </c>
      <c r="Z933" s="18" t="s">
        <v>113</v>
      </c>
      <c r="AB933" s="61"/>
      <c r="AD933" s="22" t="str">
        <f ca="1">IF(ISBLANK(RiskRegister[[#This Row],[Risk Due Date]]), "Missing Risk Due Date", IF(RiskRegister[[#This Row],[Risk Due Date]] &lt; TODAY(), "Overdue", "Not Overdue"))</f>
        <v>Missing Risk Due Date</v>
      </c>
      <c r="AF933" s="22" t="str">
        <f>IF(ISBLANK(RiskRegister[[#This Row],[Risk Due Date]]), "Missing Risk Due Date", TEXT(RiskRegister[[#This Row],[Risk Due Date]], "YYYY-MM"))</f>
        <v>Missing Risk Due Date</v>
      </c>
      <c r="AG933" s="22" t="str">
        <f>IF(RiskRegister[[#This Row],[Created Date]]="","Created Date missing",(TEXT(RiskRegister[[#This Row],[Created Date]],"mmm") &amp; "-" &amp; YEAR(RiskRegister[[#This Row],[Created Date]])))</f>
        <v>Created Date missing</v>
      </c>
      <c r="AH933" s="79">
        <f>IF(RiskRegister[[#This Row],[Risk Status]]="Closed",RiskRegister[[#This Row],[Risk Close Date]],RiskRegister[[#This Row],[Risk Due Date]])</f>
        <v>0</v>
      </c>
      <c r="AI933" s="79">
        <f>IF(RiskRegister[[#This Row],[Risk-Change-Date]]=0,DATE(2030,1,1),RiskRegister[[#This Row],[Risk-Change-Date]])</f>
        <v>47484</v>
      </c>
      <c r="AJ933" s="22" t="str">
        <f>RiskRegister[[#This Row],[Inherent Impact Level]]&amp;"-"&amp;RiskRegister[[#This Row],[Inherent Likelihood Level]]</f>
        <v>-- Select Impact ----- Select Likelihood --</v>
      </c>
      <c r="AK933" s="22" t="str">
        <f>RiskRegister[[#This Row],[Residual Impact Level]]&amp;"-"&amp;RiskRegister[[#This Row],[Residual Likelihood Level]]</f>
        <v>-- Select Impact ----- Select Likelihood --</v>
      </c>
      <c r="AL933" s="22" t="str">
        <f t="shared" si="28"/>
        <v>Error</v>
      </c>
      <c r="AM933" s="22" t="str">
        <f>IF(RiskRegister[[#This Row],[Risk Status]]="Closed",RiskRegister[[#This Row],[Residual Impact Level]],RiskRegister[[#This Row],[Inherent Impact Level]])</f>
        <v>-- Select Impact --</v>
      </c>
      <c r="AN933" s="22" t="str">
        <f>IF(RiskRegister[[#This Row],[Risk Status]]="Closed",RiskRegister[[#This Row],[Residual Likelihood Level]],RiskRegister[[#This Row],[Inherent Likelihood Level]])</f>
        <v>-- Select Likelihood --</v>
      </c>
      <c r="AO933" s="22" t="str">
        <f>IF(RiskRegister[[#This Row],[Risk Status]]="Closed",RiskRegister[[#This Row],[Residual-I-L-Combo]],RiskRegister[[#This Row],[Inherent-I-L-Combo]])</f>
        <v>-- Select Impact ----- Select Likelihood --</v>
      </c>
      <c r="AP933" s="22" t="str">
        <f t="shared" si="29"/>
        <v>-- Error --</v>
      </c>
    </row>
    <row r="934" spans="1:42" s="18" customFormat="1" ht="64" x14ac:dyDescent="0.2">
      <c r="A934" s="18">
        <v>931</v>
      </c>
      <c r="G934" s="18" t="s">
        <v>87</v>
      </c>
      <c r="I934" s="18" t="s">
        <v>85</v>
      </c>
      <c r="L934" s="18" t="s">
        <v>112</v>
      </c>
      <c r="M934" s="19" t="str">
        <f>VLOOKUP(RiskRegister[[#This Row],[Inherent Impact Level]],'Rating factors'!$F$4:$G$9,2,FALSE)</f>
        <v>--- Error ---</v>
      </c>
      <c r="N934" s="18" t="s">
        <v>89</v>
      </c>
      <c r="O934" s="19" t="str">
        <f>VLOOKUP(RiskRegister[[#This Row],[Inherent Likelihood Level]],'Rating factors'!$F$16:$G$21,2,FALSE)</f>
        <v>--- Error ---</v>
      </c>
      <c r="P934" s="19" t="str">
        <f>IFERROR(VLOOKUP(RiskRegister[[#This Row],[Inherent Risk Rating]],'Rating factors'!$F$30:$G$44,2,FALSE),"-- Error --")</f>
        <v>-- Error --</v>
      </c>
      <c r="Q934" s="19" t="str">
        <f>IFERROR(RiskRegister[[#This Row],[Inherent Impact Rating]]*RiskRegister[[#This Row],[Inherent Likelihood Rating]],"-- Error --")</f>
        <v>-- Error --</v>
      </c>
      <c r="R934" s="18" t="s">
        <v>111</v>
      </c>
      <c r="T934" s="18" t="s">
        <v>112</v>
      </c>
      <c r="U934" s="19" t="str">
        <f>VLOOKUP(RiskRegister[[#This Row],[Residual Impact Level]],'Rating factors'!$F$4:$G$9,2,FALSE)</f>
        <v>--- Error ---</v>
      </c>
      <c r="V934" s="18" t="s">
        <v>89</v>
      </c>
      <c r="W934" s="19" t="str">
        <f>VLOOKUP(RiskRegister[[#This Row],[Residual Likelihood Level]],'Rating factors'!$F$16:$G$21,2,FALSE)</f>
        <v>--- Error ---</v>
      </c>
      <c r="X934" s="19" t="str">
        <f>IFERROR(VLOOKUP(RiskRegister[[#This Row],[Residual Risk Rating]],'Rating factors'!$F$30:$G$44,2,FALSE),"-- Error --")</f>
        <v>-- Error --</v>
      </c>
      <c r="Y934" s="19" t="str">
        <f>IFERROR(RiskRegister[[#This Row],[Residual Impact Rating]]*RiskRegister[[#This Row],[Residual Likelihood Rating]],"-- Error --")</f>
        <v>-- Error --</v>
      </c>
      <c r="Z934" s="18" t="s">
        <v>113</v>
      </c>
      <c r="AB934" s="61"/>
      <c r="AD934" s="22" t="str">
        <f ca="1">IF(ISBLANK(RiskRegister[[#This Row],[Risk Due Date]]), "Missing Risk Due Date", IF(RiskRegister[[#This Row],[Risk Due Date]] &lt; TODAY(), "Overdue", "Not Overdue"))</f>
        <v>Missing Risk Due Date</v>
      </c>
      <c r="AF934" s="22" t="str">
        <f>IF(ISBLANK(RiskRegister[[#This Row],[Risk Due Date]]), "Missing Risk Due Date", TEXT(RiskRegister[[#This Row],[Risk Due Date]], "YYYY-MM"))</f>
        <v>Missing Risk Due Date</v>
      </c>
      <c r="AG934" s="22" t="str">
        <f>IF(RiskRegister[[#This Row],[Created Date]]="","Created Date missing",(TEXT(RiskRegister[[#This Row],[Created Date]],"mmm") &amp; "-" &amp; YEAR(RiskRegister[[#This Row],[Created Date]])))</f>
        <v>Created Date missing</v>
      </c>
      <c r="AH934" s="79">
        <f>IF(RiskRegister[[#This Row],[Risk Status]]="Closed",RiskRegister[[#This Row],[Risk Close Date]],RiskRegister[[#This Row],[Risk Due Date]])</f>
        <v>0</v>
      </c>
      <c r="AI934" s="79">
        <f>IF(RiskRegister[[#This Row],[Risk-Change-Date]]=0,DATE(2030,1,1),RiskRegister[[#This Row],[Risk-Change-Date]])</f>
        <v>47484</v>
      </c>
      <c r="AJ934" s="22" t="str">
        <f>RiskRegister[[#This Row],[Inherent Impact Level]]&amp;"-"&amp;RiskRegister[[#This Row],[Inherent Likelihood Level]]</f>
        <v>-- Select Impact ----- Select Likelihood --</v>
      </c>
      <c r="AK934" s="22" t="str">
        <f>RiskRegister[[#This Row],[Residual Impact Level]]&amp;"-"&amp;RiskRegister[[#This Row],[Residual Likelihood Level]]</f>
        <v>-- Select Impact ----- Select Likelihood --</v>
      </c>
      <c r="AL934" s="22" t="str">
        <f t="shared" si="28"/>
        <v>Error</v>
      </c>
      <c r="AM934" s="22" t="str">
        <f>IF(RiskRegister[[#This Row],[Risk Status]]="Closed",RiskRegister[[#This Row],[Residual Impact Level]],RiskRegister[[#This Row],[Inherent Impact Level]])</f>
        <v>-- Select Impact --</v>
      </c>
      <c r="AN934" s="22" t="str">
        <f>IF(RiskRegister[[#This Row],[Risk Status]]="Closed",RiskRegister[[#This Row],[Residual Likelihood Level]],RiskRegister[[#This Row],[Inherent Likelihood Level]])</f>
        <v>-- Select Likelihood --</v>
      </c>
      <c r="AO934" s="22" t="str">
        <f>IF(RiskRegister[[#This Row],[Risk Status]]="Closed",RiskRegister[[#This Row],[Residual-I-L-Combo]],RiskRegister[[#This Row],[Inherent-I-L-Combo]])</f>
        <v>-- Select Impact ----- Select Likelihood --</v>
      </c>
      <c r="AP934" s="22" t="str">
        <f t="shared" si="29"/>
        <v>-- Error --</v>
      </c>
    </row>
    <row r="935" spans="1:42" s="18" customFormat="1" ht="64" x14ac:dyDescent="0.2">
      <c r="A935" s="18">
        <v>932</v>
      </c>
      <c r="G935" s="18" t="s">
        <v>87</v>
      </c>
      <c r="I935" s="18" t="s">
        <v>85</v>
      </c>
      <c r="L935" s="18" t="s">
        <v>112</v>
      </c>
      <c r="M935" s="19" t="str">
        <f>VLOOKUP(RiskRegister[[#This Row],[Inherent Impact Level]],'Rating factors'!$F$4:$G$9,2,FALSE)</f>
        <v>--- Error ---</v>
      </c>
      <c r="N935" s="18" t="s">
        <v>89</v>
      </c>
      <c r="O935" s="19" t="str">
        <f>VLOOKUP(RiskRegister[[#This Row],[Inherent Likelihood Level]],'Rating factors'!$F$16:$G$21,2,FALSE)</f>
        <v>--- Error ---</v>
      </c>
      <c r="P935" s="19" t="str">
        <f>IFERROR(VLOOKUP(RiskRegister[[#This Row],[Inherent Risk Rating]],'Rating factors'!$F$30:$G$44,2,FALSE),"-- Error --")</f>
        <v>-- Error --</v>
      </c>
      <c r="Q935" s="19" t="str">
        <f>IFERROR(RiskRegister[[#This Row],[Inherent Impact Rating]]*RiskRegister[[#This Row],[Inherent Likelihood Rating]],"-- Error --")</f>
        <v>-- Error --</v>
      </c>
      <c r="R935" s="18" t="s">
        <v>111</v>
      </c>
      <c r="T935" s="18" t="s">
        <v>112</v>
      </c>
      <c r="U935" s="19" t="str">
        <f>VLOOKUP(RiskRegister[[#This Row],[Residual Impact Level]],'Rating factors'!$F$4:$G$9,2,FALSE)</f>
        <v>--- Error ---</v>
      </c>
      <c r="V935" s="18" t="s">
        <v>89</v>
      </c>
      <c r="W935" s="19" t="str">
        <f>VLOOKUP(RiskRegister[[#This Row],[Residual Likelihood Level]],'Rating factors'!$F$16:$G$21,2,FALSE)</f>
        <v>--- Error ---</v>
      </c>
      <c r="X935" s="19" t="str">
        <f>IFERROR(VLOOKUP(RiskRegister[[#This Row],[Residual Risk Rating]],'Rating factors'!$F$30:$G$44,2,FALSE),"-- Error --")</f>
        <v>-- Error --</v>
      </c>
      <c r="Y935" s="19" t="str">
        <f>IFERROR(RiskRegister[[#This Row],[Residual Impact Rating]]*RiskRegister[[#This Row],[Residual Likelihood Rating]],"-- Error --")</f>
        <v>-- Error --</v>
      </c>
      <c r="Z935" s="18" t="s">
        <v>113</v>
      </c>
      <c r="AB935" s="61"/>
      <c r="AD935" s="22" t="str">
        <f ca="1">IF(ISBLANK(RiskRegister[[#This Row],[Risk Due Date]]), "Missing Risk Due Date", IF(RiskRegister[[#This Row],[Risk Due Date]] &lt; TODAY(), "Overdue", "Not Overdue"))</f>
        <v>Missing Risk Due Date</v>
      </c>
      <c r="AF935" s="22" t="str">
        <f>IF(ISBLANK(RiskRegister[[#This Row],[Risk Due Date]]), "Missing Risk Due Date", TEXT(RiskRegister[[#This Row],[Risk Due Date]], "YYYY-MM"))</f>
        <v>Missing Risk Due Date</v>
      </c>
      <c r="AG935" s="22" t="str">
        <f>IF(RiskRegister[[#This Row],[Created Date]]="","Created Date missing",(TEXT(RiskRegister[[#This Row],[Created Date]],"mmm") &amp; "-" &amp; YEAR(RiskRegister[[#This Row],[Created Date]])))</f>
        <v>Created Date missing</v>
      </c>
      <c r="AH935" s="79">
        <f>IF(RiskRegister[[#This Row],[Risk Status]]="Closed",RiskRegister[[#This Row],[Risk Close Date]],RiskRegister[[#This Row],[Risk Due Date]])</f>
        <v>0</v>
      </c>
      <c r="AI935" s="79">
        <f>IF(RiskRegister[[#This Row],[Risk-Change-Date]]=0,DATE(2030,1,1),RiskRegister[[#This Row],[Risk-Change-Date]])</f>
        <v>47484</v>
      </c>
      <c r="AJ935" s="22" t="str">
        <f>RiskRegister[[#This Row],[Inherent Impact Level]]&amp;"-"&amp;RiskRegister[[#This Row],[Inherent Likelihood Level]]</f>
        <v>-- Select Impact ----- Select Likelihood --</v>
      </c>
      <c r="AK935" s="22" t="str">
        <f>RiskRegister[[#This Row],[Residual Impact Level]]&amp;"-"&amp;RiskRegister[[#This Row],[Residual Likelihood Level]]</f>
        <v>-- Select Impact ----- Select Likelihood --</v>
      </c>
      <c r="AL935" s="22" t="str">
        <f t="shared" si="28"/>
        <v>Error</v>
      </c>
      <c r="AM935" s="22" t="str">
        <f>IF(RiskRegister[[#This Row],[Risk Status]]="Closed",RiskRegister[[#This Row],[Residual Impact Level]],RiskRegister[[#This Row],[Inherent Impact Level]])</f>
        <v>-- Select Impact --</v>
      </c>
      <c r="AN935" s="22" t="str">
        <f>IF(RiskRegister[[#This Row],[Risk Status]]="Closed",RiskRegister[[#This Row],[Residual Likelihood Level]],RiskRegister[[#This Row],[Inherent Likelihood Level]])</f>
        <v>-- Select Likelihood --</v>
      </c>
      <c r="AO935" s="22" t="str">
        <f>IF(RiskRegister[[#This Row],[Risk Status]]="Closed",RiskRegister[[#This Row],[Residual-I-L-Combo]],RiskRegister[[#This Row],[Inherent-I-L-Combo]])</f>
        <v>-- Select Impact ----- Select Likelihood --</v>
      </c>
      <c r="AP935" s="22" t="str">
        <f t="shared" si="29"/>
        <v>-- Error --</v>
      </c>
    </row>
    <row r="936" spans="1:42" s="18" customFormat="1" ht="64" x14ac:dyDescent="0.2">
      <c r="A936" s="18">
        <v>933</v>
      </c>
      <c r="G936" s="18" t="s">
        <v>87</v>
      </c>
      <c r="I936" s="18" t="s">
        <v>85</v>
      </c>
      <c r="L936" s="18" t="s">
        <v>112</v>
      </c>
      <c r="M936" s="19" t="str">
        <f>VLOOKUP(RiskRegister[[#This Row],[Inherent Impact Level]],'Rating factors'!$F$4:$G$9,2,FALSE)</f>
        <v>--- Error ---</v>
      </c>
      <c r="N936" s="18" t="s">
        <v>89</v>
      </c>
      <c r="O936" s="19" t="str">
        <f>VLOOKUP(RiskRegister[[#This Row],[Inherent Likelihood Level]],'Rating factors'!$F$16:$G$21,2,FALSE)</f>
        <v>--- Error ---</v>
      </c>
      <c r="P936" s="19" t="str">
        <f>IFERROR(VLOOKUP(RiskRegister[[#This Row],[Inherent Risk Rating]],'Rating factors'!$F$30:$G$44,2,FALSE),"-- Error --")</f>
        <v>-- Error --</v>
      </c>
      <c r="Q936" s="19" t="str">
        <f>IFERROR(RiskRegister[[#This Row],[Inherent Impact Rating]]*RiskRegister[[#This Row],[Inherent Likelihood Rating]],"-- Error --")</f>
        <v>-- Error --</v>
      </c>
      <c r="R936" s="18" t="s">
        <v>111</v>
      </c>
      <c r="T936" s="18" t="s">
        <v>112</v>
      </c>
      <c r="U936" s="19" t="str">
        <f>VLOOKUP(RiskRegister[[#This Row],[Residual Impact Level]],'Rating factors'!$F$4:$G$9,2,FALSE)</f>
        <v>--- Error ---</v>
      </c>
      <c r="V936" s="18" t="s">
        <v>89</v>
      </c>
      <c r="W936" s="19" t="str">
        <f>VLOOKUP(RiskRegister[[#This Row],[Residual Likelihood Level]],'Rating factors'!$F$16:$G$21,2,FALSE)</f>
        <v>--- Error ---</v>
      </c>
      <c r="X936" s="19" t="str">
        <f>IFERROR(VLOOKUP(RiskRegister[[#This Row],[Residual Risk Rating]],'Rating factors'!$F$30:$G$44,2,FALSE),"-- Error --")</f>
        <v>-- Error --</v>
      </c>
      <c r="Y936" s="19" t="str">
        <f>IFERROR(RiskRegister[[#This Row],[Residual Impact Rating]]*RiskRegister[[#This Row],[Residual Likelihood Rating]],"-- Error --")</f>
        <v>-- Error --</v>
      </c>
      <c r="Z936" s="18" t="s">
        <v>113</v>
      </c>
      <c r="AB936" s="61"/>
      <c r="AD936" s="22" t="str">
        <f ca="1">IF(ISBLANK(RiskRegister[[#This Row],[Risk Due Date]]), "Missing Risk Due Date", IF(RiskRegister[[#This Row],[Risk Due Date]] &lt; TODAY(), "Overdue", "Not Overdue"))</f>
        <v>Missing Risk Due Date</v>
      </c>
      <c r="AF936" s="22" t="str">
        <f>IF(ISBLANK(RiskRegister[[#This Row],[Risk Due Date]]), "Missing Risk Due Date", TEXT(RiskRegister[[#This Row],[Risk Due Date]], "YYYY-MM"))</f>
        <v>Missing Risk Due Date</v>
      </c>
      <c r="AG936" s="22" t="str">
        <f>IF(RiskRegister[[#This Row],[Created Date]]="","Created Date missing",(TEXT(RiskRegister[[#This Row],[Created Date]],"mmm") &amp; "-" &amp; YEAR(RiskRegister[[#This Row],[Created Date]])))</f>
        <v>Created Date missing</v>
      </c>
      <c r="AH936" s="79">
        <f>IF(RiskRegister[[#This Row],[Risk Status]]="Closed",RiskRegister[[#This Row],[Risk Close Date]],RiskRegister[[#This Row],[Risk Due Date]])</f>
        <v>0</v>
      </c>
      <c r="AI936" s="79">
        <f>IF(RiskRegister[[#This Row],[Risk-Change-Date]]=0,DATE(2030,1,1),RiskRegister[[#This Row],[Risk-Change-Date]])</f>
        <v>47484</v>
      </c>
      <c r="AJ936" s="22" t="str">
        <f>RiskRegister[[#This Row],[Inherent Impact Level]]&amp;"-"&amp;RiskRegister[[#This Row],[Inherent Likelihood Level]]</f>
        <v>-- Select Impact ----- Select Likelihood --</v>
      </c>
      <c r="AK936" s="22" t="str">
        <f>RiskRegister[[#This Row],[Residual Impact Level]]&amp;"-"&amp;RiskRegister[[#This Row],[Residual Likelihood Level]]</f>
        <v>-- Select Impact ----- Select Likelihood --</v>
      </c>
      <c r="AL936" s="22" t="str">
        <f t="shared" si="28"/>
        <v>Error</v>
      </c>
      <c r="AM936" s="22" t="str">
        <f>IF(RiskRegister[[#This Row],[Risk Status]]="Closed",RiskRegister[[#This Row],[Residual Impact Level]],RiskRegister[[#This Row],[Inherent Impact Level]])</f>
        <v>-- Select Impact --</v>
      </c>
      <c r="AN936" s="22" t="str">
        <f>IF(RiskRegister[[#This Row],[Risk Status]]="Closed",RiskRegister[[#This Row],[Residual Likelihood Level]],RiskRegister[[#This Row],[Inherent Likelihood Level]])</f>
        <v>-- Select Likelihood --</v>
      </c>
      <c r="AO936" s="22" t="str">
        <f>IF(RiskRegister[[#This Row],[Risk Status]]="Closed",RiskRegister[[#This Row],[Residual-I-L-Combo]],RiskRegister[[#This Row],[Inherent-I-L-Combo]])</f>
        <v>-- Select Impact ----- Select Likelihood --</v>
      </c>
      <c r="AP936" s="22" t="str">
        <f t="shared" si="29"/>
        <v>-- Error --</v>
      </c>
    </row>
    <row r="937" spans="1:42" s="18" customFormat="1" ht="64" x14ac:dyDescent="0.2">
      <c r="A937" s="18">
        <v>934</v>
      </c>
      <c r="G937" s="18" t="s">
        <v>87</v>
      </c>
      <c r="I937" s="18" t="s">
        <v>85</v>
      </c>
      <c r="L937" s="18" t="s">
        <v>112</v>
      </c>
      <c r="M937" s="19" t="str">
        <f>VLOOKUP(RiskRegister[[#This Row],[Inherent Impact Level]],'Rating factors'!$F$4:$G$9,2,FALSE)</f>
        <v>--- Error ---</v>
      </c>
      <c r="N937" s="18" t="s">
        <v>89</v>
      </c>
      <c r="O937" s="19" t="str">
        <f>VLOOKUP(RiskRegister[[#This Row],[Inherent Likelihood Level]],'Rating factors'!$F$16:$G$21,2,FALSE)</f>
        <v>--- Error ---</v>
      </c>
      <c r="P937" s="19" t="str">
        <f>IFERROR(VLOOKUP(RiskRegister[[#This Row],[Inherent Risk Rating]],'Rating factors'!$F$30:$G$44,2,FALSE),"-- Error --")</f>
        <v>-- Error --</v>
      </c>
      <c r="Q937" s="19" t="str">
        <f>IFERROR(RiskRegister[[#This Row],[Inherent Impact Rating]]*RiskRegister[[#This Row],[Inherent Likelihood Rating]],"-- Error --")</f>
        <v>-- Error --</v>
      </c>
      <c r="R937" s="18" t="s">
        <v>111</v>
      </c>
      <c r="T937" s="18" t="s">
        <v>112</v>
      </c>
      <c r="U937" s="19" t="str">
        <f>VLOOKUP(RiskRegister[[#This Row],[Residual Impact Level]],'Rating factors'!$F$4:$G$9,2,FALSE)</f>
        <v>--- Error ---</v>
      </c>
      <c r="V937" s="18" t="s">
        <v>89</v>
      </c>
      <c r="W937" s="19" t="str">
        <f>VLOOKUP(RiskRegister[[#This Row],[Residual Likelihood Level]],'Rating factors'!$F$16:$G$21,2,FALSE)</f>
        <v>--- Error ---</v>
      </c>
      <c r="X937" s="19" t="str">
        <f>IFERROR(VLOOKUP(RiskRegister[[#This Row],[Residual Risk Rating]],'Rating factors'!$F$30:$G$44,2,FALSE),"-- Error --")</f>
        <v>-- Error --</v>
      </c>
      <c r="Y937" s="19" t="str">
        <f>IFERROR(RiskRegister[[#This Row],[Residual Impact Rating]]*RiskRegister[[#This Row],[Residual Likelihood Rating]],"-- Error --")</f>
        <v>-- Error --</v>
      </c>
      <c r="Z937" s="18" t="s">
        <v>113</v>
      </c>
      <c r="AB937" s="61"/>
      <c r="AD937" s="22" t="str">
        <f ca="1">IF(ISBLANK(RiskRegister[[#This Row],[Risk Due Date]]), "Missing Risk Due Date", IF(RiskRegister[[#This Row],[Risk Due Date]] &lt; TODAY(), "Overdue", "Not Overdue"))</f>
        <v>Missing Risk Due Date</v>
      </c>
      <c r="AF937" s="22" t="str">
        <f>IF(ISBLANK(RiskRegister[[#This Row],[Risk Due Date]]), "Missing Risk Due Date", TEXT(RiskRegister[[#This Row],[Risk Due Date]], "YYYY-MM"))</f>
        <v>Missing Risk Due Date</v>
      </c>
      <c r="AG937" s="22" t="str">
        <f>IF(RiskRegister[[#This Row],[Created Date]]="","Created Date missing",(TEXT(RiskRegister[[#This Row],[Created Date]],"mmm") &amp; "-" &amp; YEAR(RiskRegister[[#This Row],[Created Date]])))</f>
        <v>Created Date missing</v>
      </c>
      <c r="AH937" s="79">
        <f>IF(RiskRegister[[#This Row],[Risk Status]]="Closed",RiskRegister[[#This Row],[Risk Close Date]],RiskRegister[[#This Row],[Risk Due Date]])</f>
        <v>0</v>
      </c>
      <c r="AI937" s="79">
        <f>IF(RiskRegister[[#This Row],[Risk-Change-Date]]=0,DATE(2030,1,1),RiskRegister[[#This Row],[Risk-Change-Date]])</f>
        <v>47484</v>
      </c>
      <c r="AJ937" s="22" t="str">
        <f>RiskRegister[[#This Row],[Inherent Impact Level]]&amp;"-"&amp;RiskRegister[[#This Row],[Inherent Likelihood Level]]</f>
        <v>-- Select Impact ----- Select Likelihood --</v>
      </c>
      <c r="AK937" s="22" t="str">
        <f>RiskRegister[[#This Row],[Residual Impact Level]]&amp;"-"&amp;RiskRegister[[#This Row],[Residual Likelihood Level]]</f>
        <v>-- Select Impact ----- Select Likelihood --</v>
      </c>
      <c r="AL937" s="22" t="str">
        <f t="shared" si="28"/>
        <v>Error</v>
      </c>
      <c r="AM937" s="22" t="str">
        <f>IF(RiskRegister[[#This Row],[Risk Status]]="Closed",RiskRegister[[#This Row],[Residual Impact Level]],RiskRegister[[#This Row],[Inherent Impact Level]])</f>
        <v>-- Select Impact --</v>
      </c>
      <c r="AN937" s="22" t="str">
        <f>IF(RiskRegister[[#This Row],[Risk Status]]="Closed",RiskRegister[[#This Row],[Residual Likelihood Level]],RiskRegister[[#This Row],[Inherent Likelihood Level]])</f>
        <v>-- Select Likelihood --</v>
      </c>
      <c r="AO937" s="22" t="str">
        <f>IF(RiskRegister[[#This Row],[Risk Status]]="Closed",RiskRegister[[#This Row],[Residual-I-L-Combo]],RiskRegister[[#This Row],[Inherent-I-L-Combo]])</f>
        <v>-- Select Impact ----- Select Likelihood --</v>
      </c>
      <c r="AP937" s="22" t="str">
        <f t="shared" si="29"/>
        <v>-- Error --</v>
      </c>
    </row>
    <row r="938" spans="1:42" s="18" customFormat="1" ht="64" x14ac:dyDescent="0.2">
      <c r="A938" s="18">
        <v>935</v>
      </c>
      <c r="G938" s="18" t="s">
        <v>87</v>
      </c>
      <c r="I938" s="18" t="s">
        <v>85</v>
      </c>
      <c r="L938" s="18" t="s">
        <v>112</v>
      </c>
      <c r="M938" s="19" t="str">
        <f>VLOOKUP(RiskRegister[[#This Row],[Inherent Impact Level]],'Rating factors'!$F$4:$G$9,2,FALSE)</f>
        <v>--- Error ---</v>
      </c>
      <c r="N938" s="18" t="s">
        <v>89</v>
      </c>
      <c r="O938" s="19" t="str">
        <f>VLOOKUP(RiskRegister[[#This Row],[Inherent Likelihood Level]],'Rating factors'!$F$16:$G$21,2,FALSE)</f>
        <v>--- Error ---</v>
      </c>
      <c r="P938" s="19" t="str">
        <f>IFERROR(VLOOKUP(RiskRegister[[#This Row],[Inherent Risk Rating]],'Rating factors'!$F$30:$G$44,2,FALSE),"-- Error --")</f>
        <v>-- Error --</v>
      </c>
      <c r="Q938" s="19" t="str">
        <f>IFERROR(RiskRegister[[#This Row],[Inherent Impact Rating]]*RiskRegister[[#This Row],[Inherent Likelihood Rating]],"-- Error --")</f>
        <v>-- Error --</v>
      </c>
      <c r="R938" s="18" t="s">
        <v>111</v>
      </c>
      <c r="T938" s="18" t="s">
        <v>112</v>
      </c>
      <c r="U938" s="19" t="str">
        <f>VLOOKUP(RiskRegister[[#This Row],[Residual Impact Level]],'Rating factors'!$F$4:$G$9,2,FALSE)</f>
        <v>--- Error ---</v>
      </c>
      <c r="V938" s="18" t="s">
        <v>89</v>
      </c>
      <c r="W938" s="19" t="str">
        <f>VLOOKUP(RiskRegister[[#This Row],[Residual Likelihood Level]],'Rating factors'!$F$16:$G$21,2,FALSE)</f>
        <v>--- Error ---</v>
      </c>
      <c r="X938" s="19" t="str">
        <f>IFERROR(VLOOKUP(RiskRegister[[#This Row],[Residual Risk Rating]],'Rating factors'!$F$30:$G$44,2,FALSE),"-- Error --")</f>
        <v>-- Error --</v>
      </c>
      <c r="Y938" s="19" t="str">
        <f>IFERROR(RiskRegister[[#This Row],[Residual Impact Rating]]*RiskRegister[[#This Row],[Residual Likelihood Rating]],"-- Error --")</f>
        <v>-- Error --</v>
      </c>
      <c r="Z938" s="18" t="s">
        <v>113</v>
      </c>
      <c r="AB938" s="61"/>
      <c r="AD938" s="22" t="str">
        <f ca="1">IF(ISBLANK(RiskRegister[[#This Row],[Risk Due Date]]), "Missing Risk Due Date", IF(RiskRegister[[#This Row],[Risk Due Date]] &lt; TODAY(), "Overdue", "Not Overdue"))</f>
        <v>Missing Risk Due Date</v>
      </c>
      <c r="AF938" s="22" t="str">
        <f>IF(ISBLANK(RiskRegister[[#This Row],[Risk Due Date]]), "Missing Risk Due Date", TEXT(RiskRegister[[#This Row],[Risk Due Date]], "YYYY-MM"))</f>
        <v>Missing Risk Due Date</v>
      </c>
      <c r="AG938" s="22" t="str">
        <f>IF(RiskRegister[[#This Row],[Created Date]]="","Created Date missing",(TEXT(RiskRegister[[#This Row],[Created Date]],"mmm") &amp; "-" &amp; YEAR(RiskRegister[[#This Row],[Created Date]])))</f>
        <v>Created Date missing</v>
      </c>
      <c r="AH938" s="79">
        <f>IF(RiskRegister[[#This Row],[Risk Status]]="Closed",RiskRegister[[#This Row],[Risk Close Date]],RiskRegister[[#This Row],[Risk Due Date]])</f>
        <v>0</v>
      </c>
      <c r="AI938" s="79">
        <f>IF(RiskRegister[[#This Row],[Risk-Change-Date]]=0,DATE(2030,1,1),RiskRegister[[#This Row],[Risk-Change-Date]])</f>
        <v>47484</v>
      </c>
      <c r="AJ938" s="22" t="str">
        <f>RiskRegister[[#This Row],[Inherent Impact Level]]&amp;"-"&amp;RiskRegister[[#This Row],[Inherent Likelihood Level]]</f>
        <v>-- Select Impact ----- Select Likelihood --</v>
      </c>
      <c r="AK938" s="22" t="str">
        <f>RiskRegister[[#This Row],[Residual Impact Level]]&amp;"-"&amp;RiskRegister[[#This Row],[Residual Likelihood Level]]</f>
        <v>-- Select Impact ----- Select Likelihood --</v>
      </c>
      <c r="AL938" s="22" t="str">
        <f t="shared" si="28"/>
        <v>Error</v>
      </c>
      <c r="AM938" s="22" t="str">
        <f>IF(RiskRegister[[#This Row],[Risk Status]]="Closed",RiskRegister[[#This Row],[Residual Impact Level]],RiskRegister[[#This Row],[Inherent Impact Level]])</f>
        <v>-- Select Impact --</v>
      </c>
      <c r="AN938" s="22" t="str">
        <f>IF(RiskRegister[[#This Row],[Risk Status]]="Closed",RiskRegister[[#This Row],[Residual Likelihood Level]],RiskRegister[[#This Row],[Inherent Likelihood Level]])</f>
        <v>-- Select Likelihood --</v>
      </c>
      <c r="AO938" s="22" t="str">
        <f>IF(RiskRegister[[#This Row],[Risk Status]]="Closed",RiskRegister[[#This Row],[Residual-I-L-Combo]],RiskRegister[[#This Row],[Inherent-I-L-Combo]])</f>
        <v>-- Select Impact ----- Select Likelihood --</v>
      </c>
      <c r="AP938" s="22" t="str">
        <f t="shared" si="29"/>
        <v>-- Error --</v>
      </c>
    </row>
    <row r="939" spans="1:42" s="18" customFormat="1" ht="64" x14ac:dyDescent="0.2">
      <c r="A939" s="18">
        <v>936</v>
      </c>
      <c r="G939" s="18" t="s">
        <v>87</v>
      </c>
      <c r="I939" s="18" t="s">
        <v>85</v>
      </c>
      <c r="L939" s="18" t="s">
        <v>112</v>
      </c>
      <c r="M939" s="19" t="str">
        <f>VLOOKUP(RiskRegister[[#This Row],[Inherent Impact Level]],'Rating factors'!$F$4:$G$9,2,FALSE)</f>
        <v>--- Error ---</v>
      </c>
      <c r="N939" s="18" t="s">
        <v>89</v>
      </c>
      <c r="O939" s="19" t="str">
        <f>VLOOKUP(RiskRegister[[#This Row],[Inherent Likelihood Level]],'Rating factors'!$F$16:$G$21,2,FALSE)</f>
        <v>--- Error ---</v>
      </c>
      <c r="P939" s="19" t="str">
        <f>IFERROR(VLOOKUP(RiskRegister[[#This Row],[Inherent Risk Rating]],'Rating factors'!$F$30:$G$44,2,FALSE),"-- Error --")</f>
        <v>-- Error --</v>
      </c>
      <c r="Q939" s="19" t="str">
        <f>IFERROR(RiskRegister[[#This Row],[Inherent Impact Rating]]*RiskRegister[[#This Row],[Inherent Likelihood Rating]],"-- Error --")</f>
        <v>-- Error --</v>
      </c>
      <c r="R939" s="18" t="s">
        <v>111</v>
      </c>
      <c r="T939" s="18" t="s">
        <v>112</v>
      </c>
      <c r="U939" s="19" t="str">
        <f>VLOOKUP(RiskRegister[[#This Row],[Residual Impact Level]],'Rating factors'!$F$4:$G$9,2,FALSE)</f>
        <v>--- Error ---</v>
      </c>
      <c r="V939" s="18" t="s">
        <v>89</v>
      </c>
      <c r="W939" s="19" t="str">
        <f>VLOOKUP(RiskRegister[[#This Row],[Residual Likelihood Level]],'Rating factors'!$F$16:$G$21,2,FALSE)</f>
        <v>--- Error ---</v>
      </c>
      <c r="X939" s="19" t="str">
        <f>IFERROR(VLOOKUP(RiskRegister[[#This Row],[Residual Risk Rating]],'Rating factors'!$F$30:$G$44,2,FALSE),"-- Error --")</f>
        <v>-- Error --</v>
      </c>
      <c r="Y939" s="19" t="str">
        <f>IFERROR(RiskRegister[[#This Row],[Residual Impact Rating]]*RiskRegister[[#This Row],[Residual Likelihood Rating]],"-- Error --")</f>
        <v>-- Error --</v>
      </c>
      <c r="Z939" s="18" t="s">
        <v>113</v>
      </c>
      <c r="AB939" s="61"/>
      <c r="AD939" s="22" t="str">
        <f ca="1">IF(ISBLANK(RiskRegister[[#This Row],[Risk Due Date]]), "Missing Risk Due Date", IF(RiskRegister[[#This Row],[Risk Due Date]] &lt; TODAY(), "Overdue", "Not Overdue"))</f>
        <v>Missing Risk Due Date</v>
      </c>
      <c r="AF939" s="22" t="str">
        <f>IF(ISBLANK(RiskRegister[[#This Row],[Risk Due Date]]), "Missing Risk Due Date", TEXT(RiskRegister[[#This Row],[Risk Due Date]], "YYYY-MM"))</f>
        <v>Missing Risk Due Date</v>
      </c>
      <c r="AG939" s="22" t="str">
        <f>IF(RiskRegister[[#This Row],[Created Date]]="","Created Date missing",(TEXT(RiskRegister[[#This Row],[Created Date]],"mmm") &amp; "-" &amp; YEAR(RiskRegister[[#This Row],[Created Date]])))</f>
        <v>Created Date missing</v>
      </c>
      <c r="AH939" s="79">
        <f>IF(RiskRegister[[#This Row],[Risk Status]]="Closed",RiskRegister[[#This Row],[Risk Close Date]],RiskRegister[[#This Row],[Risk Due Date]])</f>
        <v>0</v>
      </c>
      <c r="AI939" s="79">
        <f>IF(RiskRegister[[#This Row],[Risk-Change-Date]]=0,DATE(2030,1,1),RiskRegister[[#This Row],[Risk-Change-Date]])</f>
        <v>47484</v>
      </c>
      <c r="AJ939" s="22" t="str">
        <f>RiskRegister[[#This Row],[Inherent Impact Level]]&amp;"-"&amp;RiskRegister[[#This Row],[Inherent Likelihood Level]]</f>
        <v>-- Select Impact ----- Select Likelihood --</v>
      </c>
      <c r="AK939" s="22" t="str">
        <f>RiskRegister[[#This Row],[Residual Impact Level]]&amp;"-"&amp;RiskRegister[[#This Row],[Residual Likelihood Level]]</f>
        <v>-- Select Impact ----- Select Likelihood --</v>
      </c>
      <c r="AL939" s="22" t="str">
        <f t="shared" si="28"/>
        <v>Error</v>
      </c>
      <c r="AM939" s="22" t="str">
        <f>IF(RiskRegister[[#This Row],[Risk Status]]="Closed",RiskRegister[[#This Row],[Residual Impact Level]],RiskRegister[[#This Row],[Inherent Impact Level]])</f>
        <v>-- Select Impact --</v>
      </c>
      <c r="AN939" s="22" t="str">
        <f>IF(RiskRegister[[#This Row],[Risk Status]]="Closed",RiskRegister[[#This Row],[Residual Likelihood Level]],RiskRegister[[#This Row],[Inherent Likelihood Level]])</f>
        <v>-- Select Likelihood --</v>
      </c>
      <c r="AO939" s="22" t="str">
        <f>IF(RiskRegister[[#This Row],[Risk Status]]="Closed",RiskRegister[[#This Row],[Residual-I-L-Combo]],RiskRegister[[#This Row],[Inherent-I-L-Combo]])</f>
        <v>-- Select Impact ----- Select Likelihood --</v>
      </c>
      <c r="AP939" s="22" t="str">
        <f t="shared" si="29"/>
        <v>-- Error --</v>
      </c>
    </row>
    <row r="940" spans="1:42" s="18" customFormat="1" ht="64" x14ac:dyDescent="0.2">
      <c r="A940" s="18">
        <v>937</v>
      </c>
      <c r="G940" s="18" t="s">
        <v>87</v>
      </c>
      <c r="I940" s="18" t="s">
        <v>85</v>
      </c>
      <c r="L940" s="18" t="s">
        <v>112</v>
      </c>
      <c r="M940" s="19" t="str">
        <f>VLOOKUP(RiskRegister[[#This Row],[Inherent Impact Level]],'Rating factors'!$F$4:$G$9,2,FALSE)</f>
        <v>--- Error ---</v>
      </c>
      <c r="N940" s="18" t="s">
        <v>89</v>
      </c>
      <c r="O940" s="19" t="str">
        <f>VLOOKUP(RiskRegister[[#This Row],[Inherent Likelihood Level]],'Rating factors'!$F$16:$G$21,2,FALSE)</f>
        <v>--- Error ---</v>
      </c>
      <c r="P940" s="19" t="str">
        <f>IFERROR(VLOOKUP(RiskRegister[[#This Row],[Inherent Risk Rating]],'Rating factors'!$F$30:$G$44,2,FALSE),"-- Error --")</f>
        <v>-- Error --</v>
      </c>
      <c r="Q940" s="19" t="str">
        <f>IFERROR(RiskRegister[[#This Row],[Inherent Impact Rating]]*RiskRegister[[#This Row],[Inherent Likelihood Rating]],"-- Error --")</f>
        <v>-- Error --</v>
      </c>
      <c r="R940" s="18" t="s">
        <v>111</v>
      </c>
      <c r="T940" s="18" t="s">
        <v>112</v>
      </c>
      <c r="U940" s="19" t="str">
        <f>VLOOKUP(RiskRegister[[#This Row],[Residual Impact Level]],'Rating factors'!$F$4:$G$9,2,FALSE)</f>
        <v>--- Error ---</v>
      </c>
      <c r="V940" s="18" t="s">
        <v>89</v>
      </c>
      <c r="W940" s="19" t="str">
        <f>VLOOKUP(RiskRegister[[#This Row],[Residual Likelihood Level]],'Rating factors'!$F$16:$G$21,2,FALSE)</f>
        <v>--- Error ---</v>
      </c>
      <c r="X940" s="19" t="str">
        <f>IFERROR(VLOOKUP(RiskRegister[[#This Row],[Residual Risk Rating]],'Rating factors'!$F$30:$G$44,2,FALSE),"-- Error --")</f>
        <v>-- Error --</v>
      </c>
      <c r="Y940" s="19" t="str">
        <f>IFERROR(RiskRegister[[#This Row],[Residual Impact Rating]]*RiskRegister[[#This Row],[Residual Likelihood Rating]],"-- Error --")</f>
        <v>-- Error --</v>
      </c>
      <c r="Z940" s="18" t="s">
        <v>113</v>
      </c>
      <c r="AB940" s="61"/>
      <c r="AD940" s="22" t="str">
        <f ca="1">IF(ISBLANK(RiskRegister[[#This Row],[Risk Due Date]]), "Missing Risk Due Date", IF(RiskRegister[[#This Row],[Risk Due Date]] &lt; TODAY(), "Overdue", "Not Overdue"))</f>
        <v>Missing Risk Due Date</v>
      </c>
      <c r="AF940" s="22" t="str">
        <f>IF(ISBLANK(RiskRegister[[#This Row],[Risk Due Date]]), "Missing Risk Due Date", TEXT(RiskRegister[[#This Row],[Risk Due Date]], "YYYY-MM"))</f>
        <v>Missing Risk Due Date</v>
      </c>
      <c r="AG940" s="22" t="str">
        <f>IF(RiskRegister[[#This Row],[Created Date]]="","Created Date missing",(TEXT(RiskRegister[[#This Row],[Created Date]],"mmm") &amp; "-" &amp; YEAR(RiskRegister[[#This Row],[Created Date]])))</f>
        <v>Created Date missing</v>
      </c>
      <c r="AH940" s="79">
        <f>IF(RiskRegister[[#This Row],[Risk Status]]="Closed",RiskRegister[[#This Row],[Risk Close Date]],RiskRegister[[#This Row],[Risk Due Date]])</f>
        <v>0</v>
      </c>
      <c r="AI940" s="79">
        <f>IF(RiskRegister[[#This Row],[Risk-Change-Date]]=0,DATE(2030,1,1),RiskRegister[[#This Row],[Risk-Change-Date]])</f>
        <v>47484</v>
      </c>
      <c r="AJ940" s="22" t="str">
        <f>RiskRegister[[#This Row],[Inherent Impact Level]]&amp;"-"&amp;RiskRegister[[#This Row],[Inherent Likelihood Level]]</f>
        <v>-- Select Impact ----- Select Likelihood --</v>
      </c>
      <c r="AK940" s="22" t="str">
        <f>RiskRegister[[#This Row],[Residual Impact Level]]&amp;"-"&amp;RiskRegister[[#This Row],[Residual Likelihood Level]]</f>
        <v>-- Select Impact ----- Select Likelihood --</v>
      </c>
      <c r="AL940" s="22" t="str">
        <f t="shared" si="28"/>
        <v>Error</v>
      </c>
      <c r="AM940" s="22" t="str">
        <f>IF(RiskRegister[[#This Row],[Risk Status]]="Closed",RiskRegister[[#This Row],[Residual Impact Level]],RiskRegister[[#This Row],[Inherent Impact Level]])</f>
        <v>-- Select Impact --</v>
      </c>
      <c r="AN940" s="22" t="str">
        <f>IF(RiskRegister[[#This Row],[Risk Status]]="Closed",RiskRegister[[#This Row],[Residual Likelihood Level]],RiskRegister[[#This Row],[Inherent Likelihood Level]])</f>
        <v>-- Select Likelihood --</v>
      </c>
      <c r="AO940" s="22" t="str">
        <f>IF(RiskRegister[[#This Row],[Risk Status]]="Closed",RiskRegister[[#This Row],[Residual-I-L-Combo]],RiskRegister[[#This Row],[Inherent-I-L-Combo]])</f>
        <v>-- Select Impact ----- Select Likelihood --</v>
      </c>
      <c r="AP940" s="22" t="str">
        <f t="shared" si="29"/>
        <v>-- Error --</v>
      </c>
    </row>
    <row r="941" spans="1:42" s="18" customFormat="1" ht="64" x14ac:dyDescent="0.2">
      <c r="A941" s="18">
        <v>938</v>
      </c>
      <c r="G941" s="18" t="s">
        <v>87</v>
      </c>
      <c r="I941" s="18" t="s">
        <v>85</v>
      </c>
      <c r="L941" s="18" t="s">
        <v>112</v>
      </c>
      <c r="M941" s="19" t="str">
        <f>VLOOKUP(RiskRegister[[#This Row],[Inherent Impact Level]],'Rating factors'!$F$4:$G$9,2,FALSE)</f>
        <v>--- Error ---</v>
      </c>
      <c r="N941" s="18" t="s">
        <v>89</v>
      </c>
      <c r="O941" s="19" t="str">
        <f>VLOOKUP(RiskRegister[[#This Row],[Inherent Likelihood Level]],'Rating factors'!$F$16:$G$21,2,FALSE)</f>
        <v>--- Error ---</v>
      </c>
      <c r="P941" s="19" t="str">
        <f>IFERROR(VLOOKUP(RiskRegister[[#This Row],[Inherent Risk Rating]],'Rating factors'!$F$30:$G$44,2,FALSE),"-- Error --")</f>
        <v>-- Error --</v>
      </c>
      <c r="Q941" s="19" t="str">
        <f>IFERROR(RiskRegister[[#This Row],[Inherent Impact Rating]]*RiskRegister[[#This Row],[Inherent Likelihood Rating]],"-- Error --")</f>
        <v>-- Error --</v>
      </c>
      <c r="R941" s="18" t="s">
        <v>111</v>
      </c>
      <c r="T941" s="18" t="s">
        <v>112</v>
      </c>
      <c r="U941" s="19" t="str">
        <f>VLOOKUP(RiskRegister[[#This Row],[Residual Impact Level]],'Rating factors'!$F$4:$G$9,2,FALSE)</f>
        <v>--- Error ---</v>
      </c>
      <c r="V941" s="18" t="s">
        <v>89</v>
      </c>
      <c r="W941" s="19" t="str">
        <f>VLOOKUP(RiskRegister[[#This Row],[Residual Likelihood Level]],'Rating factors'!$F$16:$G$21,2,FALSE)</f>
        <v>--- Error ---</v>
      </c>
      <c r="X941" s="19" t="str">
        <f>IFERROR(VLOOKUP(RiskRegister[[#This Row],[Residual Risk Rating]],'Rating factors'!$F$30:$G$44,2,FALSE),"-- Error --")</f>
        <v>-- Error --</v>
      </c>
      <c r="Y941" s="19" t="str">
        <f>IFERROR(RiskRegister[[#This Row],[Residual Impact Rating]]*RiskRegister[[#This Row],[Residual Likelihood Rating]],"-- Error --")</f>
        <v>-- Error --</v>
      </c>
      <c r="Z941" s="18" t="s">
        <v>113</v>
      </c>
      <c r="AB941" s="61"/>
      <c r="AD941" s="22" t="str">
        <f ca="1">IF(ISBLANK(RiskRegister[[#This Row],[Risk Due Date]]), "Missing Risk Due Date", IF(RiskRegister[[#This Row],[Risk Due Date]] &lt; TODAY(), "Overdue", "Not Overdue"))</f>
        <v>Missing Risk Due Date</v>
      </c>
      <c r="AF941" s="22" t="str">
        <f>IF(ISBLANK(RiskRegister[[#This Row],[Risk Due Date]]), "Missing Risk Due Date", TEXT(RiskRegister[[#This Row],[Risk Due Date]], "YYYY-MM"))</f>
        <v>Missing Risk Due Date</v>
      </c>
      <c r="AG941" s="22" t="str">
        <f>IF(RiskRegister[[#This Row],[Created Date]]="","Created Date missing",(TEXT(RiskRegister[[#This Row],[Created Date]],"mmm") &amp; "-" &amp; YEAR(RiskRegister[[#This Row],[Created Date]])))</f>
        <v>Created Date missing</v>
      </c>
      <c r="AH941" s="79">
        <f>IF(RiskRegister[[#This Row],[Risk Status]]="Closed",RiskRegister[[#This Row],[Risk Close Date]],RiskRegister[[#This Row],[Risk Due Date]])</f>
        <v>0</v>
      </c>
      <c r="AI941" s="79">
        <f>IF(RiskRegister[[#This Row],[Risk-Change-Date]]=0,DATE(2030,1,1),RiskRegister[[#This Row],[Risk-Change-Date]])</f>
        <v>47484</v>
      </c>
      <c r="AJ941" s="22" t="str">
        <f>RiskRegister[[#This Row],[Inherent Impact Level]]&amp;"-"&amp;RiskRegister[[#This Row],[Inherent Likelihood Level]]</f>
        <v>-- Select Impact ----- Select Likelihood --</v>
      </c>
      <c r="AK941" s="22" t="str">
        <f>RiskRegister[[#This Row],[Residual Impact Level]]&amp;"-"&amp;RiskRegister[[#This Row],[Residual Likelihood Level]]</f>
        <v>-- Select Impact ----- Select Likelihood --</v>
      </c>
      <c r="AL941" s="22" t="str">
        <f t="shared" si="28"/>
        <v>Error</v>
      </c>
      <c r="AM941" s="22" t="str">
        <f>IF(RiskRegister[[#This Row],[Risk Status]]="Closed",RiskRegister[[#This Row],[Residual Impact Level]],RiskRegister[[#This Row],[Inherent Impact Level]])</f>
        <v>-- Select Impact --</v>
      </c>
      <c r="AN941" s="22" t="str">
        <f>IF(RiskRegister[[#This Row],[Risk Status]]="Closed",RiskRegister[[#This Row],[Residual Likelihood Level]],RiskRegister[[#This Row],[Inherent Likelihood Level]])</f>
        <v>-- Select Likelihood --</v>
      </c>
      <c r="AO941" s="22" t="str">
        <f>IF(RiskRegister[[#This Row],[Risk Status]]="Closed",RiskRegister[[#This Row],[Residual-I-L-Combo]],RiskRegister[[#This Row],[Inherent-I-L-Combo]])</f>
        <v>-- Select Impact ----- Select Likelihood --</v>
      </c>
      <c r="AP941" s="22" t="str">
        <f t="shared" si="29"/>
        <v>-- Error --</v>
      </c>
    </row>
    <row r="942" spans="1:42" s="18" customFormat="1" ht="64" x14ac:dyDescent="0.2">
      <c r="A942" s="18">
        <v>939</v>
      </c>
      <c r="G942" s="18" t="s">
        <v>87</v>
      </c>
      <c r="I942" s="18" t="s">
        <v>85</v>
      </c>
      <c r="L942" s="18" t="s">
        <v>112</v>
      </c>
      <c r="M942" s="19" t="str">
        <f>VLOOKUP(RiskRegister[[#This Row],[Inherent Impact Level]],'Rating factors'!$F$4:$G$9,2,FALSE)</f>
        <v>--- Error ---</v>
      </c>
      <c r="N942" s="18" t="s">
        <v>89</v>
      </c>
      <c r="O942" s="19" t="str">
        <f>VLOOKUP(RiskRegister[[#This Row],[Inherent Likelihood Level]],'Rating factors'!$F$16:$G$21,2,FALSE)</f>
        <v>--- Error ---</v>
      </c>
      <c r="P942" s="19" t="str">
        <f>IFERROR(VLOOKUP(RiskRegister[[#This Row],[Inherent Risk Rating]],'Rating factors'!$F$30:$G$44,2,FALSE),"-- Error --")</f>
        <v>-- Error --</v>
      </c>
      <c r="Q942" s="19" t="str">
        <f>IFERROR(RiskRegister[[#This Row],[Inherent Impact Rating]]*RiskRegister[[#This Row],[Inherent Likelihood Rating]],"-- Error --")</f>
        <v>-- Error --</v>
      </c>
      <c r="R942" s="18" t="s">
        <v>111</v>
      </c>
      <c r="T942" s="18" t="s">
        <v>112</v>
      </c>
      <c r="U942" s="19" t="str">
        <f>VLOOKUP(RiskRegister[[#This Row],[Residual Impact Level]],'Rating factors'!$F$4:$G$9,2,FALSE)</f>
        <v>--- Error ---</v>
      </c>
      <c r="V942" s="18" t="s">
        <v>89</v>
      </c>
      <c r="W942" s="19" t="str">
        <f>VLOOKUP(RiskRegister[[#This Row],[Residual Likelihood Level]],'Rating factors'!$F$16:$G$21,2,FALSE)</f>
        <v>--- Error ---</v>
      </c>
      <c r="X942" s="19" t="str">
        <f>IFERROR(VLOOKUP(RiskRegister[[#This Row],[Residual Risk Rating]],'Rating factors'!$F$30:$G$44,2,FALSE),"-- Error --")</f>
        <v>-- Error --</v>
      </c>
      <c r="Y942" s="19" t="str">
        <f>IFERROR(RiskRegister[[#This Row],[Residual Impact Rating]]*RiskRegister[[#This Row],[Residual Likelihood Rating]],"-- Error --")</f>
        <v>-- Error --</v>
      </c>
      <c r="Z942" s="18" t="s">
        <v>113</v>
      </c>
      <c r="AB942" s="61"/>
      <c r="AD942" s="22" t="str">
        <f ca="1">IF(ISBLANK(RiskRegister[[#This Row],[Risk Due Date]]), "Missing Risk Due Date", IF(RiskRegister[[#This Row],[Risk Due Date]] &lt; TODAY(), "Overdue", "Not Overdue"))</f>
        <v>Missing Risk Due Date</v>
      </c>
      <c r="AF942" s="22" t="str">
        <f>IF(ISBLANK(RiskRegister[[#This Row],[Risk Due Date]]), "Missing Risk Due Date", TEXT(RiskRegister[[#This Row],[Risk Due Date]], "YYYY-MM"))</f>
        <v>Missing Risk Due Date</v>
      </c>
      <c r="AG942" s="22" t="str">
        <f>IF(RiskRegister[[#This Row],[Created Date]]="","Created Date missing",(TEXT(RiskRegister[[#This Row],[Created Date]],"mmm") &amp; "-" &amp; YEAR(RiskRegister[[#This Row],[Created Date]])))</f>
        <v>Created Date missing</v>
      </c>
      <c r="AH942" s="79">
        <f>IF(RiskRegister[[#This Row],[Risk Status]]="Closed",RiskRegister[[#This Row],[Risk Close Date]],RiskRegister[[#This Row],[Risk Due Date]])</f>
        <v>0</v>
      </c>
      <c r="AI942" s="79">
        <f>IF(RiskRegister[[#This Row],[Risk-Change-Date]]=0,DATE(2030,1,1),RiskRegister[[#This Row],[Risk-Change-Date]])</f>
        <v>47484</v>
      </c>
      <c r="AJ942" s="22" t="str">
        <f>RiskRegister[[#This Row],[Inherent Impact Level]]&amp;"-"&amp;RiskRegister[[#This Row],[Inherent Likelihood Level]]</f>
        <v>-- Select Impact ----- Select Likelihood --</v>
      </c>
      <c r="AK942" s="22" t="str">
        <f>RiskRegister[[#This Row],[Residual Impact Level]]&amp;"-"&amp;RiskRegister[[#This Row],[Residual Likelihood Level]]</f>
        <v>-- Select Impact ----- Select Likelihood --</v>
      </c>
      <c r="AL942" s="22" t="str">
        <f t="shared" si="28"/>
        <v>Error</v>
      </c>
      <c r="AM942" s="22" t="str">
        <f>IF(RiskRegister[[#This Row],[Risk Status]]="Closed",RiskRegister[[#This Row],[Residual Impact Level]],RiskRegister[[#This Row],[Inherent Impact Level]])</f>
        <v>-- Select Impact --</v>
      </c>
      <c r="AN942" s="22" t="str">
        <f>IF(RiskRegister[[#This Row],[Risk Status]]="Closed",RiskRegister[[#This Row],[Residual Likelihood Level]],RiskRegister[[#This Row],[Inherent Likelihood Level]])</f>
        <v>-- Select Likelihood --</v>
      </c>
      <c r="AO942" s="22" t="str">
        <f>IF(RiskRegister[[#This Row],[Risk Status]]="Closed",RiskRegister[[#This Row],[Residual-I-L-Combo]],RiskRegister[[#This Row],[Inherent-I-L-Combo]])</f>
        <v>-- Select Impact ----- Select Likelihood --</v>
      </c>
      <c r="AP942" s="22" t="str">
        <f t="shared" si="29"/>
        <v>-- Error --</v>
      </c>
    </row>
    <row r="943" spans="1:42" s="18" customFormat="1" ht="64" x14ac:dyDescent="0.2">
      <c r="A943" s="18">
        <v>940</v>
      </c>
      <c r="G943" s="18" t="s">
        <v>87</v>
      </c>
      <c r="I943" s="18" t="s">
        <v>85</v>
      </c>
      <c r="L943" s="18" t="s">
        <v>112</v>
      </c>
      <c r="M943" s="19" t="str">
        <f>VLOOKUP(RiskRegister[[#This Row],[Inherent Impact Level]],'Rating factors'!$F$4:$G$9,2,FALSE)</f>
        <v>--- Error ---</v>
      </c>
      <c r="N943" s="18" t="s">
        <v>89</v>
      </c>
      <c r="O943" s="19" t="str">
        <f>VLOOKUP(RiskRegister[[#This Row],[Inherent Likelihood Level]],'Rating factors'!$F$16:$G$21,2,FALSE)</f>
        <v>--- Error ---</v>
      </c>
      <c r="P943" s="19" t="str">
        <f>IFERROR(VLOOKUP(RiskRegister[[#This Row],[Inherent Risk Rating]],'Rating factors'!$F$30:$G$44,2,FALSE),"-- Error --")</f>
        <v>-- Error --</v>
      </c>
      <c r="Q943" s="19" t="str">
        <f>IFERROR(RiskRegister[[#This Row],[Inherent Impact Rating]]*RiskRegister[[#This Row],[Inherent Likelihood Rating]],"-- Error --")</f>
        <v>-- Error --</v>
      </c>
      <c r="R943" s="18" t="s">
        <v>111</v>
      </c>
      <c r="T943" s="18" t="s">
        <v>112</v>
      </c>
      <c r="U943" s="19" t="str">
        <f>VLOOKUP(RiskRegister[[#This Row],[Residual Impact Level]],'Rating factors'!$F$4:$G$9,2,FALSE)</f>
        <v>--- Error ---</v>
      </c>
      <c r="V943" s="18" t="s">
        <v>89</v>
      </c>
      <c r="W943" s="19" t="str">
        <f>VLOOKUP(RiskRegister[[#This Row],[Residual Likelihood Level]],'Rating factors'!$F$16:$G$21,2,FALSE)</f>
        <v>--- Error ---</v>
      </c>
      <c r="X943" s="19" t="str">
        <f>IFERROR(VLOOKUP(RiskRegister[[#This Row],[Residual Risk Rating]],'Rating factors'!$F$30:$G$44,2,FALSE),"-- Error --")</f>
        <v>-- Error --</v>
      </c>
      <c r="Y943" s="19" t="str">
        <f>IFERROR(RiskRegister[[#This Row],[Residual Impact Rating]]*RiskRegister[[#This Row],[Residual Likelihood Rating]],"-- Error --")</f>
        <v>-- Error --</v>
      </c>
      <c r="Z943" s="18" t="s">
        <v>113</v>
      </c>
      <c r="AB943" s="61"/>
      <c r="AD943" s="22" t="str">
        <f ca="1">IF(ISBLANK(RiskRegister[[#This Row],[Risk Due Date]]), "Missing Risk Due Date", IF(RiskRegister[[#This Row],[Risk Due Date]] &lt; TODAY(), "Overdue", "Not Overdue"))</f>
        <v>Missing Risk Due Date</v>
      </c>
      <c r="AF943" s="22" t="str">
        <f>IF(ISBLANK(RiskRegister[[#This Row],[Risk Due Date]]), "Missing Risk Due Date", TEXT(RiskRegister[[#This Row],[Risk Due Date]], "YYYY-MM"))</f>
        <v>Missing Risk Due Date</v>
      </c>
      <c r="AG943" s="22" t="str">
        <f>IF(RiskRegister[[#This Row],[Created Date]]="","Created Date missing",(TEXT(RiskRegister[[#This Row],[Created Date]],"mmm") &amp; "-" &amp; YEAR(RiskRegister[[#This Row],[Created Date]])))</f>
        <v>Created Date missing</v>
      </c>
      <c r="AH943" s="79">
        <f>IF(RiskRegister[[#This Row],[Risk Status]]="Closed",RiskRegister[[#This Row],[Risk Close Date]],RiskRegister[[#This Row],[Risk Due Date]])</f>
        <v>0</v>
      </c>
      <c r="AI943" s="79">
        <f>IF(RiskRegister[[#This Row],[Risk-Change-Date]]=0,DATE(2030,1,1),RiskRegister[[#This Row],[Risk-Change-Date]])</f>
        <v>47484</v>
      </c>
      <c r="AJ943" s="22" t="str">
        <f>RiskRegister[[#This Row],[Inherent Impact Level]]&amp;"-"&amp;RiskRegister[[#This Row],[Inherent Likelihood Level]]</f>
        <v>-- Select Impact ----- Select Likelihood --</v>
      </c>
      <c r="AK943" s="22" t="str">
        <f>RiskRegister[[#This Row],[Residual Impact Level]]&amp;"-"&amp;RiskRegister[[#This Row],[Residual Likelihood Level]]</f>
        <v>-- Select Impact ----- Select Likelihood --</v>
      </c>
      <c r="AL943" s="22" t="str">
        <f t="shared" si="28"/>
        <v>Error</v>
      </c>
      <c r="AM943" s="22" t="str">
        <f>IF(RiskRegister[[#This Row],[Risk Status]]="Closed",RiskRegister[[#This Row],[Residual Impact Level]],RiskRegister[[#This Row],[Inherent Impact Level]])</f>
        <v>-- Select Impact --</v>
      </c>
      <c r="AN943" s="22" t="str">
        <f>IF(RiskRegister[[#This Row],[Risk Status]]="Closed",RiskRegister[[#This Row],[Residual Likelihood Level]],RiskRegister[[#This Row],[Inherent Likelihood Level]])</f>
        <v>-- Select Likelihood --</v>
      </c>
      <c r="AO943" s="22" t="str">
        <f>IF(RiskRegister[[#This Row],[Risk Status]]="Closed",RiskRegister[[#This Row],[Residual-I-L-Combo]],RiskRegister[[#This Row],[Inherent-I-L-Combo]])</f>
        <v>-- Select Impact ----- Select Likelihood --</v>
      </c>
      <c r="AP943" s="22" t="str">
        <f t="shared" si="29"/>
        <v>-- Error --</v>
      </c>
    </row>
    <row r="944" spans="1:42" s="18" customFormat="1" ht="64" x14ac:dyDescent="0.2">
      <c r="A944" s="18">
        <v>941</v>
      </c>
      <c r="G944" s="18" t="s">
        <v>87</v>
      </c>
      <c r="I944" s="18" t="s">
        <v>85</v>
      </c>
      <c r="L944" s="18" t="s">
        <v>112</v>
      </c>
      <c r="M944" s="19" t="str">
        <f>VLOOKUP(RiskRegister[[#This Row],[Inherent Impact Level]],'Rating factors'!$F$4:$G$9,2,FALSE)</f>
        <v>--- Error ---</v>
      </c>
      <c r="N944" s="18" t="s">
        <v>89</v>
      </c>
      <c r="O944" s="19" t="str">
        <f>VLOOKUP(RiskRegister[[#This Row],[Inherent Likelihood Level]],'Rating factors'!$F$16:$G$21,2,FALSE)</f>
        <v>--- Error ---</v>
      </c>
      <c r="P944" s="19" t="str">
        <f>IFERROR(VLOOKUP(RiskRegister[[#This Row],[Inherent Risk Rating]],'Rating factors'!$F$30:$G$44,2,FALSE),"-- Error --")</f>
        <v>-- Error --</v>
      </c>
      <c r="Q944" s="19" t="str">
        <f>IFERROR(RiskRegister[[#This Row],[Inherent Impact Rating]]*RiskRegister[[#This Row],[Inherent Likelihood Rating]],"-- Error --")</f>
        <v>-- Error --</v>
      </c>
      <c r="R944" s="18" t="s">
        <v>111</v>
      </c>
      <c r="T944" s="18" t="s">
        <v>112</v>
      </c>
      <c r="U944" s="19" t="str">
        <f>VLOOKUP(RiskRegister[[#This Row],[Residual Impact Level]],'Rating factors'!$F$4:$G$9,2,FALSE)</f>
        <v>--- Error ---</v>
      </c>
      <c r="V944" s="18" t="s">
        <v>89</v>
      </c>
      <c r="W944" s="19" t="str">
        <f>VLOOKUP(RiskRegister[[#This Row],[Residual Likelihood Level]],'Rating factors'!$F$16:$G$21,2,FALSE)</f>
        <v>--- Error ---</v>
      </c>
      <c r="X944" s="19" t="str">
        <f>IFERROR(VLOOKUP(RiskRegister[[#This Row],[Residual Risk Rating]],'Rating factors'!$F$30:$G$44,2,FALSE),"-- Error --")</f>
        <v>-- Error --</v>
      </c>
      <c r="Y944" s="19" t="str">
        <f>IFERROR(RiskRegister[[#This Row],[Residual Impact Rating]]*RiskRegister[[#This Row],[Residual Likelihood Rating]],"-- Error --")</f>
        <v>-- Error --</v>
      </c>
      <c r="Z944" s="18" t="s">
        <v>113</v>
      </c>
      <c r="AB944" s="61"/>
      <c r="AD944" s="22" t="str">
        <f ca="1">IF(ISBLANK(RiskRegister[[#This Row],[Risk Due Date]]), "Missing Risk Due Date", IF(RiskRegister[[#This Row],[Risk Due Date]] &lt; TODAY(), "Overdue", "Not Overdue"))</f>
        <v>Missing Risk Due Date</v>
      </c>
      <c r="AF944" s="22" t="str">
        <f>IF(ISBLANK(RiskRegister[[#This Row],[Risk Due Date]]), "Missing Risk Due Date", TEXT(RiskRegister[[#This Row],[Risk Due Date]], "YYYY-MM"))</f>
        <v>Missing Risk Due Date</v>
      </c>
      <c r="AG944" s="22" t="str">
        <f>IF(RiskRegister[[#This Row],[Created Date]]="","Created Date missing",(TEXT(RiskRegister[[#This Row],[Created Date]],"mmm") &amp; "-" &amp; YEAR(RiskRegister[[#This Row],[Created Date]])))</f>
        <v>Created Date missing</v>
      </c>
      <c r="AH944" s="79">
        <f>IF(RiskRegister[[#This Row],[Risk Status]]="Closed",RiskRegister[[#This Row],[Risk Close Date]],RiskRegister[[#This Row],[Risk Due Date]])</f>
        <v>0</v>
      </c>
      <c r="AI944" s="79">
        <f>IF(RiskRegister[[#This Row],[Risk-Change-Date]]=0,DATE(2030,1,1),RiskRegister[[#This Row],[Risk-Change-Date]])</f>
        <v>47484</v>
      </c>
      <c r="AJ944" s="22" t="str">
        <f>RiskRegister[[#This Row],[Inherent Impact Level]]&amp;"-"&amp;RiskRegister[[#This Row],[Inherent Likelihood Level]]</f>
        <v>-- Select Impact ----- Select Likelihood --</v>
      </c>
      <c r="AK944" s="22" t="str">
        <f>RiskRegister[[#This Row],[Residual Impact Level]]&amp;"-"&amp;RiskRegister[[#This Row],[Residual Likelihood Level]]</f>
        <v>-- Select Impact ----- Select Likelihood --</v>
      </c>
      <c r="AL944" s="22" t="str">
        <f t="shared" si="28"/>
        <v>Error</v>
      </c>
      <c r="AM944" s="22" t="str">
        <f>IF(RiskRegister[[#This Row],[Risk Status]]="Closed",RiskRegister[[#This Row],[Residual Impact Level]],RiskRegister[[#This Row],[Inherent Impact Level]])</f>
        <v>-- Select Impact --</v>
      </c>
      <c r="AN944" s="22" t="str">
        <f>IF(RiskRegister[[#This Row],[Risk Status]]="Closed",RiskRegister[[#This Row],[Residual Likelihood Level]],RiskRegister[[#This Row],[Inherent Likelihood Level]])</f>
        <v>-- Select Likelihood --</v>
      </c>
      <c r="AO944" s="22" t="str">
        <f>IF(RiskRegister[[#This Row],[Risk Status]]="Closed",RiskRegister[[#This Row],[Residual-I-L-Combo]],RiskRegister[[#This Row],[Inherent-I-L-Combo]])</f>
        <v>-- Select Impact ----- Select Likelihood --</v>
      </c>
      <c r="AP944" s="22" t="str">
        <f t="shared" si="29"/>
        <v>-- Error --</v>
      </c>
    </row>
    <row r="945" spans="1:42" s="18" customFormat="1" ht="64" x14ac:dyDescent="0.2">
      <c r="A945" s="18">
        <v>942</v>
      </c>
      <c r="G945" s="18" t="s">
        <v>87</v>
      </c>
      <c r="I945" s="18" t="s">
        <v>85</v>
      </c>
      <c r="L945" s="18" t="s">
        <v>112</v>
      </c>
      <c r="M945" s="19" t="str">
        <f>VLOOKUP(RiskRegister[[#This Row],[Inherent Impact Level]],'Rating factors'!$F$4:$G$9,2,FALSE)</f>
        <v>--- Error ---</v>
      </c>
      <c r="N945" s="18" t="s">
        <v>89</v>
      </c>
      <c r="O945" s="19" t="str">
        <f>VLOOKUP(RiskRegister[[#This Row],[Inherent Likelihood Level]],'Rating factors'!$F$16:$G$21,2,FALSE)</f>
        <v>--- Error ---</v>
      </c>
      <c r="P945" s="19" t="str">
        <f>IFERROR(VLOOKUP(RiskRegister[[#This Row],[Inherent Risk Rating]],'Rating factors'!$F$30:$G$44,2,FALSE),"-- Error --")</f>
        <v>-- Error --</v>
      </c>
      <c r="Q945" s="19" t="str">
        <f>IFERROR(RiskRegister[[#This Row],[Inherent Impact Rating]]*RiskRegister[[#This Row],[Inherent Likelihood Rating]],"-- Error --")</f>
        <v>-- Error --</v>
      </c>
      <c r="R945" s="18" t="s">
        <v>111</v>
      </c>
      <c r="T945" s="18" t="s">
        <v>112</v>
      </c>
      <c r="U945" s="19" t="str">
        <f>VLOOKUP(RiskRegister[[#This Row],[Residual Impact Level]],'Rating factors'!$F$4:$G$9,2,FALSE)</f>
        <v>--- Error ---</v>
      </c>
      <c r="V945" s="18" t="s">
        <v>89</v>
      </c>
      <c r="W945" s="19" t="str">
        <f>VLOOKUP(RiskRegister[[#This Row],[Residual Likelihood Level]],'Rating factors'!$F$16:$G$21,2,FALSE)</f>
        <v>--- Error ---</v>
      </c>
      <c r="X945" s="19" t="str">
        <f>IFERROR(VLOOKUP(RiskRegister[[#This Row],[Residual Risk Rating]],'Rating factors'!$F$30:$G$44,2,FALSE),"-- Error --")</f>
        <v>-- Error --</v>
      </c>
      <c r="Y945" s="19" t="str">
        <f>IFERROR(RiskRegister[[#This Row],[Residual Impact Rating]]*RiskRegister[[#This Row],[Residual Likelihood Rating]],"-- Error --")</f>
        <v>-- Error --</v>
      </c>
      <c r="Z945" s="18" t="s">
        <v>113</v>
      </c>
      <c r="AB945" s="61"/>
      <c r="AD945" s="22" t="str">
        <f ca="1">IF(ISBLANK(RiskRegister[[#This Row],[Risk Due Date]]), "Missing Risk Due Date", IF(RiskRegister[[#This Row],[Risk Due Date]] &lt; TODAY(), "Overdue", "Not Overdue"))</f>
        <v>Missing Risk Due Date</v>
      </c>
      <c r="AF945" s="22" t="str">
        <f>IF(ISBLANK(RiskRegister[[#This Row],[Risk Due Date]]), "Missing Risk Due Date", TEXT(RiskRegister[[#This Row],[Risk Due Date]], "YYYY-MM"))</f>
        <v>Missing Risk Due Date</v>
      </c>
      <c r="AG945" s="22" t="str">
        <f>IF(RiskRegister[[#This Row],[Created Date]]="","Created Date missing",(TEXT(RiskRegister[[#This Row],[Created Date]],"mmm") &amp; "-" &amp; YEAR(RiskRegister[[#This Row],[Created Date]])))</f>
        <v>Created Date missing</v>
      </c>
      <c r="AH945" s="79">
        <f>IF(RiskRegister[[#This Row],[Risk Status]]="Closed",RiskRegister[[#This Row],[Risk Close Date]],RiskRegister[[#This Row],[Risk Due Date]])</f>
        <v>0</v>
      </c>
      <c r="AI945" s="79">
        <f>IF(RiskRegister[[#This Row],[Risk-Change-Date]]=0,DATE(2030,1,1),RiskRegister[[#This Row],[Risk-Change-Date]])</f>
        <v>47484</v>
      </c>
      <c r="AJ945" s="22" t="str">
        <f>RiskRegister[[#This Row],[Inherent Impact Level]]&amp;"-"&amp;RiskRegister[[#This Row],[Inherent Likelihood Level]]</f>
        <v>-- Select Impact ----- Select Likelihood --</v>
      </c>
      <c r="AK945" s="22" t="str">
        <f>RiskRegister[[#This Row],[Residual Impact Level]]&amp;"-"&amp;RiskRegister[[#This Row],[Residual Likelihood Level]]</f>
        <v>-- Select Impact ----- Select Likelihood --</v>
      </c>
      <c r="AL945" s="22" t="str">
        <f t="shared" si="28"/>
        <v>Error</v>
      </c>
      <c r="AM945" s="22" t="str">
        <f>IF(RiskRegister[[#This Row],[Risk Status]]="Closed",RiskRegister[[#This Row],[Residual Impact Level]],RiskRegister[[#This Row],[Inherent Impact Level]])</f>
        <v>-- Select Impact --</v>
      </c>
      <c r="AN945" s="22" t="str">
        <f>IF(RiskRegister[[#This Row],[Risk Status]]="Closed",RiskRegister[[#This Row],[Residual Likelihood Level]],RiskRegister[[#This Row],[Inherent Likelihood Level]])</f>
        <v>-- Select Likelihood --</v>
      </c>
      <c r="AO945" s="22" t="str">
        <f>IF(RiskRegister[[#This Row],[Risk Status]]="Closed",RiskRegister[[#This Row],[Residual-I-L-Combo]],RiskRegister[[#This Row],[Inherent-I-L-Combo]])</f>
        <v>-- Select Impact ----- Select Likelihood --</v>
      </c>
      <c r="AP945" s="22" t="str">
        <f t="shared" si="29"/>
        <v>-- Error --</v>
      </c>
    </row>
    <row r="946" spans="1:42" s="18" customFormat="1" ht="64" x14ac:dyDescent="0.2">
      <c r="A946" s="18">
        <v>943</v>
      </c>
      <c r="G946" s="18" t="s">
        <v>87</v>
      </c>
      <c r="I946" s="18" t="s">
        <v>85</v>
      </c>
      <c r="L946" s="18" t="s">
        <v>112</v>
      </c>
      <c r="M946" s="19" t="str">
        <f>VLOOKUP(RiskRegister[[#This Row],[Inherent Impact Level]],'Rating factors'!$F$4:$G$9,2,FALSE)</f>
        <v>--- Error ---</v>
      </c>
      <c r="N946" s="18" t="s">
        <v>89</v>
      </c>
      <c r="O946" s="19" t="str">
        <f>VLOOKUP(RiskRegister[[#This Row],[Inherent Likelihood Level]],'Rating factors'!$F$16:$G$21,2,FALSE)</f>
        <v>--- Error ---</v>
      </c>
      <c r="P946" s="19" t="str">
        <f>IFERROR(VLOOKUP(RiskRegister[[#This Row],[Inherent Risk Rating]],'Rating factors'!$F$30:$G$44,2,FALSE),"-- Error --")</f>
        <v>-- Error --</v>
      </c>
      <c r="Q946" s="19" t="str">
        <f>IFERROR(RiskRegister[[#This Row],[Inherent Impact Rating]]*RiskRegister[[#This Row],[Inherent Likelihood Rating]],"-- Error --")</f>
        <v>-- Error --</v>
      </c>
      <c r="R946" s="18" t="s">
        <v>111</v>
      </c>
      <c r="T946" s="18" t="s">
        <v>112</v>
      </c>
      <c r="U946" s="19" t="str">
        <f>VLOOKUP(RiskRegister[[#This Row],[Residual Impact Level]],'Rating factors'!$F$4:$G$9,2,FALSE)</f>
        <v>--- Error ---</v>
      </c>
      <c r="V946" s="18" t="s">
        <v>89</v>
      </c>
      <c r="W946" s="19" t="str">
        <f>VLOOKUP(RiskRegister[[#This Row],[Residual Likelihood Level]],'Rating factors'!$F$16:$G$21,2,FALSE)</f>
        <v>--- Error ---</v>
      </c>
      <c r="X946" s="19" t="str">
        <f>IFERROR(VLOOKUP(RiskRegister[[#This Row],[Residual Risk Rating]],'Rating factors'!$F$30:$G$44,2,FALSE),"-- Error --")</f>
        <v>-- Error --</v>
      </c>
      <c r="Y946" s="19" t="str">
        <f>IFERROR(RiskRegister[[#This Row],[Residual Impact Rating]]*RiskRegister[[#This Row],[Residual Likelihood Rating]],"-- Error --")</f>
        <v>-- Error --</v>
      </c>
      <c r="Z946" s="18" t="s">
        <v>113</v>
      </c>
      <c r="AB946" s="61"/>
      <c r="AD946" s="22" t="str">
        <f ca="1">IF(ISBLANK(RiskRegister[[#This Row],[Risk Due Date]]), "Missing Risk Due Date", IF(RiskRegister[[#This Row],[Risk Due Date]] &lt; TODAY(), "Overdue", "Not Overdue"))</f>
        <v>Missing Risk Due Date</v>
      </c>
      <c r="AF946" s="22" t="str">
        <f>IF(ISBLANK(RiskRegister[[#This Row],[Risk Due Date]]), "Missing Risk Due Date", TEXT(RiskRegister[[#This Row],[Risk Due Date]], "YYYY-MM"))</f>
        <v>Missing Risk Due Date</v>
      </c>
      <c r="AG946" s="22" t="str">
        <f>IF(RiskRegister[[#This Row],[Created Date]]="","Created Date missing",(TEXT(RiskRegister[[#This Row],[Created Date]],"mmm") &amp; "-" &amp; YEAR(RiskRegister[[#This Row],[Created Date]])))</f>
        <v>Created Date missing</v>
      </c>
      <c r="AH946" s="79">
        <f>IF(RiskRegister[[#This Row],[Risk Status]]="Closed",RiskRegister[[#This Row],[Risk Close Date]],RiskRegister[[#This Row],[Risk Due Date]])</f>
        <v>0</v>
      </c>
      <c r="AI946" s="79">
        <f>IF(RiskRegister[[#This Row],[Risk-Change-Date]]=0,DATE(2030,1,1),RiskRegister[[#This Row],[Risk-Change-Date]])</f>
        <v>47484</v>
      </c>
      <c r="AJ946" s="22" t="str">
        <f>RiskRegister[[#This Row],[Inherent Impact Level]]&amp;"-"&amp;RiskRegister[[#This Row],[Inherent Likelihood Level]]</f>
        <v>-- Select Impact ----- Select Likelihood --</v>
      </c>
      <c r="AK946" s="22" t="str">
        <f>RiskRegister[[#This Row],[Residual Impact Level]]&amp;"-"&amp;RiskRegister[[#This Row],[Residual Likelihood Level]]</f>
        <v>-- Select Impact ----- Select Likelihood --</v>
      </c>
      <c r="AL946" s="22" t="str">
        <f t="shared" si="28"/>
        <v>Error</v>
      </c>
      <c r="AM946" s="22" t="str">
        <f>IF(RiskRegister[[#This Row],[Risk Status]]="Closed",RiskRegister[[#This Row],[Residual Impact Level]],RiskRegister[[#This Row],[Inherent Impact Level]])</f>
        <v>-- Select Impact --</v>
      </c>
      <c r="AN946" s="22" t="str">
        <f>IF(RiskRegister[[#This Row],[Risk Status]]="Closed",RiskRegister[[#This Row],[Residual Likelihood Level]],RiskRegister[[#This Row],[Inherent Likelihood Level]])</f>
        <v>-- Select Likelihood --</v>
      </c>
      <c r="AO946" s="22" t="str">
        <f>IF(RiskRegister[[#This Row],[Risk Status]]="Closed",RiskRegister[[#This Row],[Residual-I-L-Combo]],RiskRegister[[#This Row],[Inherent-I-L-Combo]])</f>
        <v>-- Select Impact ----- Select Likelihood --</v>
      </c>
      <c r="AP946" s="22" t="str">
        <f t="shared" si="29"/>
        <v>-- Error --</v>
      </c>
    </row>
    <row r="947" spans="1:42" s="18" customFormat="1" ht="64" x14ac:dyDescent="0.2">
      <c r="A947" s="18">
        <v>944</v>
      </c>
      <c r="G947" s="18" t="s">
        <v>87</v>
      </c>
      <c r="I947" s="18" t="s">
        <v>85</v>
      </c>
      <c r="L947" s="18" t="s">
        <v>112</v>
      </c>
      <c r="M947" s="19" t="str">
        <f>VLOOKUP(RiskRegister[[#This Row],[Inherent Impact Level]],'Rating factors'!$F$4:$G$9,2,FALSE)</f>
        <v>--- Error ---</v>
      </c>
      <c r="N947" s="18" t="s">
        <v>89</v>
      </c>
      <c r="O947" s="19" t="str">
        <f>VLOOKUP(RiskRegister[[#This Row],[Inherent Likelihood Level]],'Rating factors'!$F$16:$G$21,2,FALSE)</f>
        <v>--- Error ---</v>
      </c>
      <c r="P947" s="19" t="str">
        <f>IFERROR(VLOOKUP(RiskRegister[[#This Row],[Inherent Risk Rating]],'Rating factors'!$F$30:$G$44,2,FALSE),"-- Error --")</f>
        <v>-- Error --</v>
      </c>
      <c r="Q947" s="19" t="str">
        <f>IFERROR(RiskRegister[[#This Row],[Inherent Impact Rating]]*RiskRegister[[#This Row],[Inherent Likelihood Rating]],"-- Error --")</f>
        <v>-- Error --</v>
      </c>
      <c r="R947" s="18" t="s">
        <v>111</v>
      </c>
      <c r="T947" s="18" t="s">
        <v>112</v>
      </c>
      <c r="U947" s="19" t="str">
        <f>VLOOKUP(RiskRegister[[#This Row],[Residual Impact Level]],'Rating factors'!$F$4:$G$9,2,FALSE)</f>
        <v>--- Error ---</v>
      </c>
      <c r="V947" s="18" t="s">
        <v>89</v>
      </c>
      <c r="W947" s="19" t="str">
        <f>VLOOKUP(RiskRegister[[#This Row],[Residual Likelihood Level]],'Rating factors'!$F$16:$G$21,2,FALSE)</f>
        <v>--- Error ---</v>
      </c>
      <c r="X947" s="19" t="str">
        <f>IFERROR(VLOOKUP(RiskRegister[[#This Row],[Residual Risk Rating]],'Rating factors'!$F$30:$G$44,2,FALSE),"-- Error --")</f>
        <v>-- Error --</v>
      </c>
      <c r="Y947" s="19" t="str">
        <f>IFERROR(RiskRegister[[#This Row],[Residual Impact Rating]]*RiskRegister[[#This Row],[Residual Likelihood Rating]],"-- Error --")</f>
        <v>-- Error --</v>
      </c>
      <c r="Z947" s="18" t="s">
        <v>113</v>
      </c>
      <c r="AB947" s="61"/>
      <c r="AD947" s="22" t="str">
        <f ca="1">IF(ISBLANK(RiskRegister[[#This Row],[Risk Due Date]]), "Missing Risk Due Date", IF(RiskRegister[[#This Row],[Risk Due Date]] &lt; TODAY(), "Overdue", "Not Overdue"))</f>
        <v>Missing Risk Due Date</v>
      </c>
      <c r="AF947" s="22" t="str">
        <f>IF(ISBLANK(RiskRegister[[#This Row],[Risk Due Date]]), "Missing Risk Due Date", TEXT(RiskRegister[[#This Row],[Risk Due Date]], "YYYY-MM"))</f>
        <v>Missing Risk Due Date</v>
      </c>
      <c r="AG947" s="22" t="str">
        <f>IF(RiskRegister[[#This Row],[Created Date]]="","Created Date missing",(TEXT(RiskRegister[[#This Row],[Created Date]],"mmm") &amp; "-" &amp; YEAR(RiskRegister[[#This Row],[Created Date]])))</f>
        <v>Created Date missing</v>
      </c>
      <c r="AH947" s="79">
        <f>IF(RiskRegister[[#This Row],[Risk Status]]="Closed",RiskRegister[[#This Row],[Risk Close Date]],RiskRegister[[#This Row],[Risk Due Date]])</f>
        <v>0</v>
      </c>
      <c r="AI947" s="79">
        <f>IF(RiskRegister[[#This Row],[Risk-Change-Date]]=0,DATE(2030,1,1),RiskRegister[[#This Row],[Risk-Change-Date]])</f>
        <v>47484</v>
      </c>
      <c r="AJ947" s="22" t="str">
        <f>RiskRegister[[#This Row],[Inherent Impact Level]]&amp;"-"&amp;RiskRegister[[#This Row],[Inherent Likelihood Level]]</f>
        <v>-- Select Impact ----- Select Likelihood --</v>
      </c>
      <c r="AK947" s="22" t="str">
        <f>RiskRegister[[#This Row],[Residual Impact Level]]&amp;"-"&amp;RiskRegister[[#This Row],[Residual Likelihood Level]]</f>
        <v>-- Select Impact ----- Select Likelihood --</v>
      </c>
      <c r="AL947" s="22" t="str">
        <f t="shared" si="28"/>
        <v>Error</v>
      </c>
      <c r="AM947" s="22" t="str">
        <f>IF(RiskRegister[[#This Row],[Risk Status]]="Closed",RiskRegister[[#This Row],[Residual Impact Level]],RiskRegister[[#This Row],[Inherent Impact Level]])</f>
        <v>-- Select Impact --</v>
      </c>
      <c r="AN947" s="22" t="str">
        <f>IF(RiskRegister[[#This Row],[Risk Status]]="Closed",RiskRegister[[#This Row],[Residual Likelihood Level]],RiskRegister[[#This Row],[Inherent Likelihood Level]])</f>
        <v>-- Select Likelihood --</v>
      </c>
      <c r="AO947" s="22" t="str">
        <f>IF(RiskRegister[[#This Row],[Risk Status]]="Closed",RiskRegister[[#This Row],[Residual-I-L-Combo]],RiskRegister[[#This Row],[Inherent-I-L-Combo]])</f>
        <v>-- Select Impact ----- Select Likelihood --</v>
      </c>
      <c r="AP947" s="22" t="str">
        <f t="shared" si="29"/>
        <v>-- Error --</v>
      </c>
    </row>
    <row r="948" spans="1:42" s="18" customFormat="1" ht="64" x14ac:dyDescent="0.2">
      <c r="A948" s="18">
        <v>945</v>
      </c>
      <c r="G948" s="18" t="s">
        <v>87</v>
      </c>
      <c r="I948" s="18" t="s">
        <v>85</v>
      </c>
      <c r="L948" s="18" t="s">
        <v>112</v>
      </c>
      <c r="M948" s="19" t="str">
        <f>VLOOKUP(RiskRegister[[#This Row],[Inherent Impact Level]],'Rating factors'!$F$4:$G$9,2,FALSE)</f>
        <v>--- Error ---</v>
      </c>
      <c r="N948" s="18" t="s">
        <v>89</v>
      </c>
      <c r="O948" s="19" t="str">
        <f>VLOOKUP(RiskRegister[[#This Row],[Inherent Likelihood Level]],'Rating factors'!$F$16:$G$21,2,FALSE)</f>
        <v>--- Error ---</v>
      </c>
      <c r="P948" s="19" t="str">
        <f>IFERROR(VLOOKUP(RiskRegister[[#This Row],[Inherent Risk Rating]],'Rating factors'!$F$30:$G$44,2,FALSE),"-- Error --")</f>
        <v>-- Error --</v>
      </c>
      <c r="Q948" s="19" t="str">
        <f>IFERROR(RiskRegister[[#This Row],[Inherent Impact Rating]]*RiskRegister[[#This Row],[Inherent Likelihood Rating]],"-- Error --")</f>
        <v>-- Error --</v>
      </c>
      <c r="R948" s="18" t="s">
        <v>111</v>
      </c>
      <c r="T948" s="18" t="s">
        <v>112</v>
      </c>
      <c r="U948" s="19" t="str">
        <f>VLOOKUP(RiskRegister[[#This Row],[Residual Impact Level]],'Rating factors'!$F$4:$G$9,2,FALSE)</f>
        <v>--- Error ---</v>
      </c>
      <c r="V948" s="18" t="s">
        <v>89</v>
      </c>
      <c r="W948" s="19" t="str">
        <f>VLOOKUP(RiskRegister[[#This Row],[Residual Likelihood Level]],'Rating factors'!$F$16:$G$21,2,FALSE)</f>
        <v>--- Error ---</v>
      </c>
      <c r="X948" s="19" t="str">
        <f>IFERROR(VLOOKUP(RiskRegister[[#This Row],[Residual Risk Rating]],'Rating factors'!$F$30:$G$44,2,FALSE),"-- Error --")</f>
        <v>-- Error --</v>
      </c>
      <c r="Y948" s="19" t="str">
        <f>IFERROR(RiskRegister[[#This Row],[Residual Impact Rating]]*RiskRegister[[#This Row],[Residual Likelihood Rating]],"-- Error --")</f>
        <v>-- Error --</v>
      </c>
      <c r="Z948" s="18" t="s">
        <v>113</v>
      </c>
      <c r="AB948" s="61"/>
      <c r="AD948" s="22" t="str">
        <f ca="1">IF(ISBLANK(RiskRegister[[#This Row],[Risk Due Date]]), "Missing Risk Due Date", IF(RiskRegister[[#This Row],[Risk Due Date]] &lt; TODAY(), "Overdue", "Not Overdue"))</f>
        <v>Missing Risk Due Date</v>
      </c>
      <c r="AF948" s="22" t="str">
        <f>IF(ISBLANK(RiskRegister[[#This Row],[Risk Due Date]]), "Missing Risk Due Date", TEXT(RiskRegister[[#This Row],[Risk Due Date]], "YYYY-MM"))</f>
        <v>Missing Risk Due Date</v>
      </c>
      <c r="AG948" s="22" t="str">
        <f>IF(RiskRegister[[#This Row],[Created Date]]="","Created Date missing",(TEXT(RiskRegister[[#This Row],[Created Date]],"mmm") &amp; "-" &amp; YEAR(RiskRegister[[#This Row],[Created Date]])))</f>
        <v>Created Date missing</v>
      </c>
      <c r="AH948" s="79">
        <f>IF(RiskRegister[[#This Row],[Risk Status]]="Closed",RiskRegister[[#This Row],[Risk Close Date]],RiskRegister[[#This Row],[Risk Due Date]])</f>
        <v>0</v>
      </c>
      <c r="AI948" s="79">
        <f>IF(RiskRegister[[#This Row],[Risk-Change-Date]]=0,DATE(2030,1,1),RiskRegister[[#This Row],[Risk-Change-Date]])</f>
        <v>47484</v>
      </c>
      <c r="AJ948" s="22" t="str">
        <f>RiskRegister[[#This Row],[Inherent Impact Level]]&amp;"-"&amp;RiskRegister[[#This Row],[Inherent Likelihood Level]]</f>
        <v>-- Select Impact ----- Select Likelihood --</v>
      </c>
      <c r="AK948" s="22" t="str">
        <f>RiskRegister[[#This Row],[Residual Impact Level]]&amp;"-"&amp;RiskRegister[[#This Row],[Residual Likelihood Level]]</f>
        <v>-- Select Impact ----- Select Likelihood --</v>
      </c>
      <c r="AL948" s="22" t="str">
        <f t="shared" si="28"/>
        <v>Error</v>
      </c>
      <c r="AM948" s="22" t="str">
        <f>IF(RiskRegister[[#This Row],[Risk Status]]="Closed",RiskRegister[[#This Row],[Residual Impact Level]],RiskRegister[[#This Row],[Inherent Impact Level]])</f>
        <v>-- Select Impact --</v>
      </c>
      <c r="AN948" s="22" t="str">
        <f>IF(RiskRegister[[#This Row],[Risk Status]]="Closed",RiskRegister[[#This Row],[Residual Likelihood Level]],RiskRegister[[#This Row],[Inherent Likelihood Level]])</f>
        <v>-- Select Likelihood --</v>
      </c>
      <c r="AO948" s="22" t="str">
        <f>IF(RiskRegister[[#This Row],[Risk Status]]="Closed",RiskRegister[[#This Row],[Residual-I-L-Combo]],RiskRegister[[#This Row],[Inherent-I-L-Combo]])</f>
        <v>-- Select Impact ----- Select Likelihood --</v>
      </c>
      <c r="AP948" s="22" t="str">
        <f t="shared" si="29"/>
        <v>-- Error --</v>
      </c>
    </row>
    <row r="949" spans="1:42" s="18" customFormat="1" ht="64" x14ac:dyDescent="0.2">
      <c r="A949" s="18">
        <v>946</v>
      </c>
      <c r="G949" s="18" t="s">
        <v>87</v>
      </c>
      <c r="I949" s="18" t="s">
        <v>85</v>
      </c>
      <c r="L949" s="18" t="s">
        <v>112</v>
      </c>
      <c r="M949" s="19" t="str">
        <f>VLOOKUP(RiskRegister[[#This Row],[Inherent Impact Level]],'Rating factors'!$F$4:$G$9,2,FALSE)</f>
        <v>--- Error ---</v>
      </c>
      <c r="N949" s="18" t="s">
        <v>89</v>
      </c>
      <c r="O949" s="19" t="str">
        <f>VLOOKUP(RiskRegister[[#This Row],[Inherent Likelihood Level]],'Rating factors'!$F$16:$G$21,2,FALSE)</f>
        <v>--- Error ---</v>
      </c>
      <c r="P949" s="19" t="str">
        <f>IFERROR(VLOOKUP(RiskRegister[[#This Row],[Inherent Risk Rating]],'Rating factors'!$F$30:$G$44,2,FALSE),"-- Error --")</f>
        <v>-- Error --</v>
      </c>
      <c r="Q949" s="19" t="str">
        <f>IFERROR(RiskRegister[[#This Row],[Inherent Impact Rating]]*RiskRegister[[#This Row],[Inherent Likelihood Rating]],"-- Error --")</f>
        <v>-- Error --</v>
      </c>
      <c r="R949" s="18" t="s">
        <v>111</v>
      </c>
      <c r="T949" s="18" t="s">
        <v>112</v>
      </c>
      <c r="U949" s="19" t="str">
        <f>VLOOKUP(RiskRegister[[#This Row],[Residual Impact Level]],'Rating factors'!$F$4:$G$9,2,FALSE)</f>
        <v>--- Error ---</v>
      </c>
      <c r="V949" s="18" t="s">
        <v>89</v>
      </c>
      <c r="W949" s="19" t="str">
        <f>VLOOKUP(RiskRegister[[#This Row],[Residual Likelihood Level]],'Rating factors'!$F$16:$G$21,2,FALSE)</f>
        <v>--- Error ---</v>
      </c>
      <c r="X949" s="19" t="str">
        <f>IFERROR(VLOOKUP(RiskRegister[[#This Row],[Residual Risk Rating]],'Rating factors'!$F$30:$G$44,2,FALSE),"-- Error --")</f>
        <v>-- Error --</v>
      </c>
      <c r="Y949" s="19" t="str">
        <f>IFERROR(RiskRegister[[#This Row],[Residual Impact Rating]]*RiskRegister[[#This Row],[Residual Likelihood Rating]],"-- Error --")</f>
        <v>-- Error --</v>
      </c>
      <c r="Z949" s="18" t="s">
        <v>113</v>
      </c>
      <c r="AB949" s="61"/>
      <c r="AD949" s="22" t="str">
        <f ca="1">IF(ISBLANK(RiskRegister[[#This Row],[Risk Due Date]]), "Missing Risk Due Date", IF(RiskRegister[[#This Row],[Risk Due Date]] &lt; TODAY(), "Overdue", "Not Overdue"))</f>
        <v>Missing Risk Due Date</v>
      </c>
      <c r="AF949" s="22" t="str">
        <f>IF(ISBLANK(RiskRegister[[#This Row],[Risk Due Date]]), "Missing Risk Due Date", TEXT(RiskRegister[[#This Row],[Risk Due Date]], "YYYY-MM"))</f>
        <v>Missing Risk Due Date</v>
      </c>
      <c r="AG949" s="22" t="str">
        <f>IF(RiskRegister[[#This Row],[Created Date]]="","Created Date missing",(TEXT(RiskRegister[[#This Row],[Created Date]],"mmm") &amp; "-" &amp; YEAR(RiskRegister[[#This Row],[Created Date]])))</f>
        <v>Created Date missing</v>
      </c>
      <c r="AH949" s="79">
        <f>IF(RiskRegister[[#This Row],[Risk Status]]="Closed",RiskRegister[[#This Row],[Risk Close Date]],RiskRegister[[#This Row],[Risk Due Date]])</f>
        <v>0</v>
      </c>
      <c r="AI949" s="79">
        <f>IF(RiskRegister[[#This Row],[Risk-Change-Date]]=0,DATE(2030,1,1),RiskRegister[[#This Row],[Risk-Change-Date]])</f>
        <v>47484</v>
      </c>
      <c r="AJ949" s="22" t="str">
        <f>RiskRegister[[#This Row],[Inherent Impact Level]]&amp;"-"&amp;RiskRegister[[#This Row],[Inherent Likelihood Level]]</f>
        <v>-- Select Impact ----- Select Likelihood --</v>
      </c>
      <c r="AK949" s="22" t="str">
        <f>RiskRegister[[#This Row],[Residual Impact Level]]&amp;"-"&amp;RiskRegister[[#This Row],[Residual Likelihood Level]]</f>
        <v>-- Select Impact ----- Select Likelihood --</v>
      </c>
      <c r="AL949" s="22" t="str">
        <f t="shared" si="28"/>
        <v>Error</v>
      </c>
      <c r="AM949" s="22" t="str">
        <f>IF(RiskRegister[[#This Row],[Risk Status]]="Closed",RiskRegister[[#This Row],[Residual Impact Level]],RiskRegister[[#This Row],[Inherent Impact Level]])</f>
        <v>-- Select Impact --</v>
      </c>
      <c r="AN949" s="22" t="str">
        <f>IF(RiskRegister[[#This Row],[Risk Status]]="Closed",RiskRegister[[#This Row],[Residual Likelihood Level]],RiskRegister[[#This Row],[Inherent Likelihood Level]])</f>
        <v>-- Select Likelihood --</v>
      </c>
      <c r="AO949" s="22" t="str">
        <f>IF(RiskRegister[[#This Row],[Risk Status]]="Closed",RiskRegister[[#This Row],[Residual-I-L-Combo]],RiskRegister[[#This Row],[Inherent-I-L-Combo]])</f>
        <v>-- Select Impact ----- Select Likelihood --</v>
      </c>
      <c r="AP949" s="22" t="str">
        <f t="shared" si="29"/>
        <v>-- Error --</v>
      </c>
    </row>
    <row r="950" spans="1:42" s="18" customFormat="1" ht="64" x14ac:dyDescent="0.2">
      <c r="A950" s="18">
        <v>947</v>
      </c>
      <c r="G950" s="18" t="s">
        <v>87</v>
      </c>
      <c r="I950" s="18" t="s">
        <v>85</v>
      </c>
      <c r="L950" s="18" t="s">
        <v>112</v>
      </c>
      <c r="M950" s="19" t="str">
        <f>VLOOKUP(RiskRegister[[#This Row],[Inherent Impact Level]],'Rating factors'!$F$4:$G$9,2,FALSE)</f>
        <v>--- Error ---</v>
      </c>
      <c r="N950" s="18" t="s">
        <v>89</v>
      </c>
      <c r="O950" s="19" t="str">
        <f>VLOOKUP(RiskRegister[[#This Row],[Inherent Likelihood Level]],'Rating factors'!$F$16:$G$21,2,FALSE)</f>
        <v>--- Error ---</v>
      </c>
      <c r="P950" s="19" t="str">
        <f>IFERROR(VLOOKUP(RiskRegister[[#This Row],[Inherent Risk Rating]],'Rating factors'!$F$30:$G$44,2,FALSE),"-- Error --")</f>
        <v>-- Error --</v>
      </c>
      <c r="Q950" s="19" t="str">
        <f>IFERROR(RiskRegister[[#This Row],[Inherent Impact Rating]]*RiskRegister[[#This Row],[Inherent Likelihood Rating]],"-- Error --")</f>
        <v>-- Error --</v>
      </c>
      <c r="R950" s="18" t="s">
        <v>111</v>
      </c>
      <c r="T950" s="18" t="s">
        <v>112</v>
      </c>
      <c r="U950" s="19" t="str">
        <f>VLOOKUP(RiskRegister[[#This Row],[Residual Impact Level]],'Rating factors'!$F$4:$G$9,2,FALSE)</f>
        <v>--- Error ---</v>
      </c>
      <c r="V950" s="18" t="s">
        <v>89</v>
      </c>
      <c r="W950" s="19" t="str">
        <f>VLOOKUP(RiskRegister[[#This Row],[Residual Likelihood Level]],'Rating factors'!$F$16:$G$21,2,FALSE)</f>
        <v>--- Error ---</v>
      </c>
      <c r="X950" s="19" t="str">
        <f>IFERROR(VLOOKUP(RiskRegister[[#This Row],[Residual Risk Rating]],'Rating factors'!$F$30:$G$44,2,FALSE),"-- Error --")</f>
        <v>-- Error --</v>
      </c>
      <c r="Y950" s="19" t="str">
        <f>IFERROR(RiskRegister[[#This Row],[Residual Impact Rating]]*RiskRegister[[#This Row],[Residual Likelihood Rating]],"-- Error --")</f>
        <v>-- Error --</v>
      </c>
      <c r="Z950" s="18" t="s">
        <v>113</v>
      </c>
      <c r="AB950" s="61"/>
      <c r="AD950" s="22" t="str">
        <f ca="1">IF(ISBLANK(RiskRegister[[#This Row],[Risk Due Date]]), "Missing Risk Due Date", IF(RiskRegister[[#This Row],[Risk Due Date]] &lt; TODAY(), "Overdue", "Not Overdue"))</f>
        <v>Missing Risk Due Date</v>
      </c>
      <c r="AF950" s="22" t="str">
        <f>IF(ISBLANK(RiskRegister[[#This Row],[Risk Due Date]]), "Missing Risk Due Date", TEXT(RiskRegister[[#This Row],[Risk Due Date]], "YYYY-MM"))</f>
        <v>Missing Risk Due Date</v>
      </c>
      <c r="AG950" s="22" t="str">
        <f>IF(RiskRegister[[#This Row],[Created Date]]="","Created Date missing",(TEXT(RiskRegister[[#This Row],[Created Date]],"mmm") &amp; "-" &amp; YEAR(RiskRegister[[#This Row],[Created Date]])))</f>
        <v>Created Date missing</v>
      </c>
      <c r="AH950" s="79">
        <f>IF(RiskRegister[[#This Row],[Risk Status]]="Closed",RiskRegister[[#This Row],[Risk Close Date]],RiskRegister[[#This Row],[Risk Due Date]])</f>
        <v>0</v>
      </c>
      <c r="AI950" s="79">
        <f>IF(RiskRegister[[#This Row],[Risk-Change-Date]]=0,DATE(2030,1,1),RiskRegister[[#This Row],[Risk-Change-Date]])</f>
        <v>47484</v>
      </c>
      <c r="AJ950" s="22" t="str">
        <f>RiskRegister[[#This Row],[Inherent Impact Level]]&amp;"-"&amp;RiskRegister[[#This Row],[Inherent Likelihood Level]]</f>
        <v>-- Select Impact ----- Select Likelihood --</v>
      </c>
      <c r="AK950" s="22" t="str">
        <f>RiskRegister[[#This Row],[Residual Impact Level]]&amp;"-"&amp;RiskRegister[[#This Row],[Residual Likelihood Level]]</f>
        <v>-- Select Impact ----- Select Likelihood --</v>
      </c>
      <c r="AL950" s="22" t="str">
        <f t="shared" si="28"/>
        <v>Error</v>
      </c>
      <c r="AM950" s="22" t="str">
        <f>IF(RiskRegister[[#This Row],[Risk Status]]="Closed",RiskRegister[[#This Row],[Residual Impact Level]],RiskRegister[[#This Row],[Inherent Impact Level]])</f>
        <v>-- Select Impact --</v>
      </c>
      <c r="AN950" s="22" t="str">
        <f>IF(RiskRegister[[#This Row],[Risk Status]]="Closed",RiskRegister[[#This Row],[Residual Likelihood Level]],RiskRegister[[#This Row],[Inherent Likelihood Level]])</f>
        <v>-- Select Likelihood --</v>
      </c>
      <c r="AO950" s="22" t="str">
        <f>IF(RiskRegister[[#This Row],[Risk Status]]="Closed",RiskRegister[[#This Row],[Residual-I-L-Combo]],RiskRegister[[#This Row],[Inherent-I-L-Combo]])</f>
        <v>-- Select Impact ----- Select Likelihood --</v>
      </c>
      <c r="AP950" s="22" t="str">
        <f t="shared" si="29"/>
        <v>-- Error --</v>
      </c>
    </row>
    <row r="951" spans="1:42" s="18" customFormat="1" ht="64" x14ac:dyDescent="0.2">
      <c r="A951" s="18">
        <v>948</v>
      </c>
      <c r="G951" s="18" t="s">
        <v>87</v>
      </c>
      <c r="I951" s="18" t="s">
        <v>85</v>
      </c>
      <c r="L951" s="18" t="s">
        <v>112</v>
      </c>
      <c r="M951" s="19" t="str">
        <f>VLOOKUP(RiskRegister[[#This Row],[Inherent Impact Level]],'Rating factors'!$F$4:$G$9,2,FALSE)</f>
        <v>--- Error ---</v>
      </c>
      <c r="N951" s="18" t="s">
        <v>89</v>
      </c>
      <c r="O951" s="19" t="str">
        <f>VLOOKUP(RiskRegister[[#This Row],[Inherent Likelihood Level]],'Rating factors'!$F$16:$G$21,2,FALSE)</f>
        <v>--- Error ---</v>
      </c>
      <c r="P951" s="19" t="str">
        <f>IFERROR(VLOOKUP(RiskRegister[[#This Row],[Inherent Risk Rating]],'Rating factors'!$F$30:$G$44,2,FALSE),"-- Error --")</f>
        <v>-- Error --</v>
      </c>
      <c r="Q951" s="19" t="str">
        <f>IFERROR(RiskRegister[[#This Row],[Inherent Impact Rating]]*RiskRegister[[#This Row],[Inherent Likelihood Rating]],"-- Error --")</f>
        <v>-- Error --</v>
      </c>
      <c r="R951" s="18" t="s">
        <v>111</v>
      </c>
      <c r="T951" s="18" t="s">
        <v>112</v>
      </c>
      <c r="U951" s="19" t="str">
        <f>VLOOKUP(RiskRegister[[#This Row],[Residual Impact Level]],'Rating factors'!$F$4:$G$9,2,FALSE)</f>
        <v>--- Error ---</v>
      </c>
      <c r="V951" s="18" t="s">
        <v>89</v>
      </c>
      <c r="W951" s="19" t="str">
        <f>VLOOKUP(RiskRegister[[#This Row],[Residual Likelihood Level]],'Rating factors'!$F$16:$G$21,2,FALSE)</f>
        <v>--- Error ---</v>
      </c>
      <c r="X951" s="19" t="str">
        <f>IFERROR(VLOOKUP(RiskRegister[[#This Row],[Residual Risk Rating]],'Rating factors'!$F$30:$G$44,2,FALSE),"-- Error --")</f>
        <v>-- Error --</v>
      </c>
      <c r="Y951" s="19" t="str">
        <f>IFERROR(RiskRegister[[#This Row],[Residual Impact Rating]]*RiskRegister[[#This Row],[Residual Likelihood Rating]],"-- Error --")</f>
        <v>-- Error --</v>
      </c>
      <c r="Z951" s="18" t="s">
        <v>113</v>
      </c>
      <c r="AB951" s="61"/>
      <c r="AD951" s="22" t="str">
        <f ca="1">IF(ISBLANK(RiskRegister[[#This Row],[Risk Due Date]]), "Missing Risk Due Date", IF(RiskRegister[[#This Row],[Risk Due Date]] &lt; TODAY(), "Overdue", "Not Overdue"))</f>
        <v>Missing Risk Due Date</v>
      </c>
      <c r="AF951" s="22" t="str">
        <f>IF(ISBLANK(RiskRegister[[#This Row],[Risk Due Date]]), "Missing Risk Due Date", TEXT(RiskRegister[[#This Row],[Risk Due Date]], "YYYY-MM"))</f>
        <v>Missing Risk Due Date</v>
      </c>
      <c r="AG951" s="22" t="str">
        <f>IF(RiskRegister[[#This Row],[Created Date]]="","Created Date missing",(TEXT(RiskRegister[[#This Row],[Created Date]],"mmm") &amp; "-" &amp; YEAR(RiskRegister[[#This Row],[Created Date]])))</f>
        <v>Created Date missing</v>
      </c>
      <c r="AH951" s="79">
        <f>IF(RiskRegister[[#This Row],[Risk Status]]="Closed",RiskRegister[[#This Row],[Risk Close Date]],RiskRegister[[#This Row],[Risk Due Date]])</f>
        <v>0</v>
      </c>
      <c r="AI951" s="79">
        <f>IF(RiskRegister[[#This Row],[Risk-Change-Date]]=0,DATE(2030,1,1),RiskRegister[[#This Row],[Risk-Change-Date]])</f>
        <v>47484</v>
      </c>
      <c r="AJ951" s="22" t="str">
        <f>RiskRegister[[#This Row],[Inherent Impact Level]]&amp;"-"&amp;RiskRegister[[#This Row],[Inherent Likelihood Level]]</f>
        <v>-- Select Impact ----- Select Likelihood --</v>
      </c>
      <c r="AK951" s="22" t="str">
        <f>RiskRegister[[#This Row],[Residual Impact Level]]&amp;"-"&amp;RiskRegister[[#This Row],[Residual Likelihood Level]]</f>
        <v>-- Select Impact ----- Select Likelihood --</v>
      </c>
      <c r="AL951" s="22" t="str">
        <f t="shared" si="28"/>
        <v>Error</v>
      </c>
      <c r="AM951" s="22" t="str">
        <f>IF(RiskRegister[[#This Row],[Risk Status]]="Closed",RiskRegister[[#This Row],[Residual Impact Level]],RiskRegister[[#This Row],[Inherent Impact Level]])</f>
        <v>-- Select Impact --</v>
      </c>
      <c r="AN951" s="22" t="str">
        <f>IF(RiskRegister[[#This Row],[Risk Status]]="Closed",RiskRegister[[#This Row],[Residual Likelihood Level]],RiskRegister[[#This Row],[Inherent Likelihood Level]])</f>
        <v>-- Select Likelihood --</v>
      </c>
      <c r="AO951" s="22" t="str">
        <f>IF(RiskRegister[[#This Row],[Risk Status]]="Closed",RiskRegister[[#This Row],[Residual-I-L-Combo]],RiskRegister[[#This Row],[Inherent-I-L-Combo]])</f>
        <v>-- Select Impact ----- Select Likelihood --</v>
      </c>
      <c r="AP951" s="22" t="str">
        <f t="shared" si="29"/>
        <v>-- Error --</v>
      </c>
    </row>
    <row r="952" spans="1:42" s="18" customFormat="1" ht="64" x14ac:dyDescent="0.2">
      <c r="A952" s="18">
        <v>949</v>
      </c>
      <c r="G952" s="18" t="s">
        <v>87</v>
      </c>
      <c r="I952" s="18" t="s">
        <v>85</v>
      </c>
      <c r="L952" s="18" t="s">
        <v>112</v>
      </c>
      <c r="M952" s="19" t="str">
        <f>VLOOKUP(RiskRegister[[#This Row],[Inherent Impact Level]],'Rating factors'!$F$4:$G$9,2,FALSE)</f>
        <v>--- Error ---</v>
      </c>
      <c r="N952" s="18" t="s">
        <v>89</v>
      </c>
      <c r="O952" s="19" t="str">
        <f>VLOOKUP(RiskRegister[[#This Row],[Inherent Likelihood Level]],'Rating factors'!$F$16:$G$21,2,FALSE)</f>
        <v>--- Error ---</v>
      </c>
      <c r="P952" s="19" t="str">
        <f>IFERROR(VLOOKUP(RiskRegister[[#This Row],[Inherent Risk Rating]],'Rating factors'!$F$30:$G$44,2,FALSE),"-- Error --")</f>
        <v>-- Error --</v>
      </c>
      <c r="Q952" s="19" t="str">
        <f>IFERROR(RiskRegister[[#This Row],[Inherent Impact Rating]]*RiskRegister[[#This Row],[Inherent Likelihood Rating]],"-- Error --")</f>
        <v>-- Error --</v>
      </c>
      <c r="R952" s="18" t="s">
        <v>111</v>
      </c>
      <c r="T952" s="18" t="s">
        <v>112</v>
      </c>
      <c r="U952" s="19" t="str">
        <f>VLOOKUP(RiskRegister[[#This Row],[Residual Impact Level]],'Rating factors'!$F$4:$G$9,2,FALSE)</f>
        <v>--- Error ---</v>
      </c>
      <c r="V952" s="18" t="s">
        <v>89</v>
      </c>
      <c r="W952" s="19" t="str">
        <f>VLOOKUP(RiskRegister[[#This Row],[Residual Likelihood Level]],'Rating factors'!$F$16:$G$21,2,FALSE)</f>
        <v>--- Error ---</v>
      </c>
      <c r="X952" s="19" t="str">
        <f>IFERROR(VLOOKUP(RiskRegister[[#This Row],[Residual Risk Rating]],'Rating factors'!$F$30:$G$44,2,FALSE),"-- Error --")</f>
        <v>-- Error --</v>
      </c>
      <c r="Y952" s="19" t="str">
        <f>IFERROR(RiskRegister[[#This Row],[Residual Impact Rating]]*RiskRegister[[#This Row],[Residual Likelihood Rating]],"-- Error --")</f>
        <v>-- Error --</v>
      </c>
      <c r="Z952" s="18" t="s">
        <v>113</v>
      </c>
      <c r="AB952" s="61"/>
      <c r="AD952" s="22" t="str">
        <f ca="1">IF(ISBLANK(RiskRegister[[#This Row],[Risk Due Date]]), "Missing Risk Due Date", IF(RiskRegister[[#This Row],[Risk Due Date]] &lt; TODAY(), "Overdue", "Not Overdue"))</f>
        <v>Missing Risk Due Date</v>
      </c>
      <c r="AF952" s="22" t="str">
        <f>IF(ISBLANK(RiskRegister[[#This Row],[Risk Due Date]]), "Missing Risk Due Date", TEXT(RiskRegister[[#This Row],[Risk Due Date]], "YYYY-MM"))</f>
        <v>Missing Risk Due Date</v>
      </c>
      <c r="AG952" s="22" t="str">
        <f>IF(RiskRegister[[#This Row],[Created Date]]="","Created Date missing",(TEXT(RiskRegister[[#This Row],[Created Date]],"mmm") &amp; "-" &amp; YEAR(RiskRegister[[#This Row],[Created Date]])))</f>
        <v>Created Date missing</v>
      </c>
      <c r="AH952" s="79">
        <f>IF(RiskRegister[[#This Row],[Risk Status]]="Closed",RiskRegister[[#This Row],[Risk Close Date]],RiskRegister[[#This Row],[Risk Due Date]])</f>
        <v>0</v>
      </c>
      <c r="AI952" s="79">
        <f>IF(RiskRegister[[#This Row],[Risk-Change-Date]]=0,DATE(2030,1,1),RiskRegister[[#This Row],[Risk-Change-Date]])</f>
        <v>47484</v>
      </c>
      <c r="AJ952" s="22" t="str">
        <f>RiskRegister[[#This Row],[Inherent Impact Level]]&amp;"-"&amp;RiskRegister[[#This Row],[Inherent Likelihood Level]]</f>
        <v>-- Select Impact ----- Select Likelihood --</v>
      </c>
      <c r="AK952" s="22" t="str">
        <f>RiskRegister[[#This Row],[Residual Impact Level]]&amp;"-"&amp;RiskRegister[[#This Row],[Residual Likelihood Level]]</f>
        <v>-- Select Impact ----- Select Likelihood --</v>
      </c>
      <c r="AL952" s="22" t="str">
        <f t="shared" si="28"/>
        <v>Error</v>
      </c>
      <c r="AM952" s="22" t="str">
        <f>IF(RiskRegister[[#This Row],[Risk Status]]="Closed",RiskRegister[[#This Row],[Residual Impact Level]],RiskRegister[[#This Row],[Inherent Impact Level]])</f>
        <v>-- Select Impact --</v>
      </c>
      <c r="AN952" s="22" t="str">
        <f>IF(RiskRegister[[#This Row],[Risk Status]]="Closed",RiskRegister[[#This Row],[Residual Likelihood Level]],RiskRegister[[#This Row],[Inherent Likelihood Level]])</f>
        <v>-- Select Likelihood --</v>
      </c>
      <c r="AO952" s="22" t="str">
        <f>IF(RiskRegister[[#This Row],[Risk Status]]="Closed",RiskRegister[[#This Row],[Residual-I-L-Combo]],RiskRegister[[#This Row],[Inherent-I-L-Combo]])</f>
        <v>-- Select Impact ----- Select Likelihood --</v>
      </c>
      <c r="AP952" s="22" t="str">
        <f t="shared" si="29"/>
        <v>-- Error --</v>
      </c>
    </row>
    <row r="953" spans="1:42" s="18" customFormat="1" ht="64" x14ac:dyDescent="0.2">
      <c r="A953" s="18">
        <v>950</v>
      </c>
      <c r="G953" s="18" t="s">
        <v>87</v>
      </c>
      <c r="I953" s="18" t="s">
        <v>85</v>
      </c>
      <c r="L953" s="18" t="s">
        <v>112</v>
      </c>
      <c r="M953" s="19" t="str">
        <f>VLOOKUP(RiskRegister[[#This Row],[Inherent Impact Level]],'Rating factors'!$F$4:$G$9,2,FALSE)</f>
        <v>--- Error ---</v>
      </c>
      <c r="N953" s="18" t="s">
        <v>89</v>
      </c>
      <c r="O953" s="19" t="str">
        <f>VLOOKUP(RiskRegister[[#This Row],[Inherent Likelihood Level]],'Rating factors'!$F$16:$G$21,2,FALSE)</f>
        <v>--- Error ---</v>
      </c>
      <c r="P953" s="19" t="str">
        <f>IFERROR(VLOOKUP(RiskRegister[[#This Row],[Inherent Risk Rating]],'Rating factors'!$F$30:$G$44,2,FALSE),"-- Error --")</f>
        <v>-- Error --</v>
      </c>
      <c r="Q953" s="19" t="str">
        <f>IFERROR(RiskRegister[[#This Row],[Inherent Impact Rating]]*RiskRegister[[#This Row],[Inherent Likelihood Rating]],"-- Error --")</f>
        <v>-- Error --</v>
      </c>
      <c r="R953" s="18" t="s">
        <v>111</v>
      </c>
      <c r="T953" s="18" t="s">
        <v>112</v>
      </c>
      <c r="U953" s="19" t="str">
        <f>VLOOKUP(RiskRegister[[#This Row],[Residual Impact Level]],'Rating factors'!$F$4:$G$9,2,FALSE)</f>
        <v>--- Error ---</v>
      </c>
      <c r="V953" s="18" t="s">
        <v>89</v>
      </c>
      <c r="W953" s="19" t="str">
        <f>VLOOKUP(RiskRegister[[#This Row],[Residual Likelihood Level]],'Rating factors'!$F$16:$G$21,2,FALSE)</f>
        <v>--- Error ---</v>
      </c>
      <c r="X953" s="19" t="str">
        <f>IFERROR(VLOOKUP(RiskRegister[[#This Row],[Residual Risk Rating]],'Rating factors'!$F$30:$G$44,2,FALSE),"-- Error --")</f>
        <v>-- Error --</v>
      </c>
      <c r="Y953" s="19" t="str">
        <f>IFERROR(RiskRegister[[#This Row],[Residual Impact Rating]]*RiskRegister[[#This Row],[Residual Likelihood Rating]],"-- Error --")</f>
        <v>-- Error --</v>
      </c>
      <c r="Z953" s="18" t="s">
        <v>113</v>
      </c>
      <c r="AB953" s="61"/>
      <c r="AD953" s="22" t="str">
        <f ca="1">IF(ISBLANK(RiskRegister[[#This Row],[Risk Due Date]]), "Missing Risk Due Date", IF(RiskRegister[[#This Row],[Risk Due Date]] &lt; TODAY(), "Overdue", "Not Overdue"))</f>
        <v>Missing Risk Due Date</v>
      </c>
      <c r="AF953" s="22" t="str">
        <f>IF(ISBLANK(RiskRegister[[#This Row],[Risk Due Date]]), "Missing Risk Due Date", TEXT(RiskRegister[[#This Row],[Risk Due Date]], "YYYY-MM"))</f>
        <v>Missing Risk Due Date</v>
      </c>
      <c r="AG953" s="22" t="str">
        <f>IF(RiskRegister[[#This Row],[Created Date]]="","Created Date missing",(TEXT(RiskRegister[[#This Row],[Created Date]],"mmm") &amp; "-" &amp; YEAR(RiskRegister[[#This Row],[Created Date]])))</f>
        <v>Created Date missing</v>
      </c>
      <c r="AH953" s="79">
        <f>IF(RiskRegister[[#This Row],[Risk Status]]="Closed",RiskRegister[[#This Row],[Risk Close Date]],RiskRegister[[#This Row],[Risk Due Date]])</f>
        <v>0</v>
      </c>
      <c r="AI953" s="79">
        <f>IF(RiskRegister[[#This Row],[Risk-Change-Date]]=0,DATE(2030,1,1),RiskRegister[[#This Row],[Risk-Change-Date]])</f>
        <v>47484</v>
      </c>
      <c r="AJ953" s="22" t="str">
        <f>RiskRegister[[#This Row],[Inherent Impact Level]]&amp;"-"&amp;RiskRegister[[#This Row],[Inherent Likelihood Level]]</f>
        <v>-- Select Impact ----- Select Likelihood --</v>
      </c>
      <c r="AK953" s="22" t="str">
        <f>RiskRegister[[#This Row],[Residual Impact Level]]&amp;"-"&amp;RiskRegister[[#This Row],[Residual Likelihood Level]]</f>
        <v>-- Select Impact ----- Select Likelihood --</v>
      </c>
      <c r="AL953" s="22" t="str">
        <f t="shared" si="28"/>
        <v>Error</v>
      </c>
      <c r="AM953" s="22" t="str">
        <f>IF(RiskRegister[[#This Row],[Risk Status]]="Closed",RiskRegister[[#This Row],[Residual Impact Level]],RiskRegister[[#This Row],[Inherent Impact Level]])</f>
        <v>-- Select Impact --</v>
      </c>
      <c r="AN953" s="22" t="str">
        <f>IF(RiskRegister[[#This Row],[Risk Status]]="Closed",RiskRegister[[#This Row],[Residual Likelihood Level]],RiskRegister[[#This Row],[Inherent Likelihood Level]])</f>
        <v>-- Select Likelihood --</v>
      </c>
      <c r="AO953" s="22" t="str">
        <f>IF(RiskRegister[[#This Row],[Risk Status]]="Closed",RiskRegister[[#This Row],[Residual-I-L-Combo]],RiskRegister[[#This Row],[Inherent-I-L-Combo]])</f>
        <v>-- Select Impact ----- Select Likelihood --</v>
      </c>
      <c r="AP953" s="22" t="str">
        <f t="shared" si="29"/>
        <v>-- Error --</v>
      </c>
    </row>
    <row r="954" spans="1:42" s="18" customFormat="1" ht="64" x14ac:dyDescent="0.2">
      <c r="A954" s="18">
        <v>951</v>
      </c>
      <c r="G954" s="18" t="s">
        <v>87</v>
      </c>
      <c r="I954" s="18" t="s">
        <v>85</v>
      </c>
      <c r="L954" s="18" t="s">
        <v>112</v>
      </c>
      <c r="M954" s="19" t="str">
        <f>VLOOKUP(RiskRegister[[#This Row],[Inherent Impact Level]],'Rating factors'!$F$4:$G$9,2,FALSE)</f>
        <v>--- Error ---</v>
      </c>
      <c r="N954" s="18" t="s">
        <v>89</v>
      </c>
      <c r="O954" s="19" t="str">
        <f>VLOOKUP(RiskRegister[[#This Row],[Inherent Likelihood Level]],'Rating factors'!$F$16:$G$21,2,FALSE)</f>
        <v>--- Error ---</v>
      </c>
      <c r="P954" s="19" t="str">
        <f>IFERROR(VLOOKUP(RiskRegister[[#This Row],[Inherent Risk Rating]],'Rating factors'!$F$30:$G$44,2,FALSE),"-- Error --")</f>
        <v>-- Error --</v>
      </c>
      <c r="Q954" s="19" t="str">
        <f>IFERROR(RiskRegister[[#This Row],[Inherent Impact Rating]]*RiskRegister[[#This Row],[Inherent Likelihood Rating]],"-- Error --")</f>
        <v>-- Error --</v>
      </c>
      <c r="R954" s="18" t="s">
        <v>111</v>
      </c>
      <c r="T954" s="18" t="s">
        <v>112</v>
      </c>
      <c r="U954" s="19" t="str">
        <f>VLOOKUP(RiskRegister[[#This Row],[Residual Impact Level]],'Rating factors'!$F$4:$G$9,2,FALSE)</f>
        <v>--- Error ---</v>
      </c>
      <c r="V954" s="18" t="s">
        <v>89</v>
      </c>
      <c r="W954" s="19" t="str">
        <f>VLOOKUP(RiskRegister[[#This Row],[Residual Likelihood Level]],'Rating factors'!$F$16:$G$21,2,FALSE)</f>
        <v>--- Error ---</v>
      </c>
      <c r="X954" s="19" t="str">
        <f>IFERROR(VLOOKUP(RiskRegister[[#This Row],[Residual Risk Rating]],'Rating factors'!$F$30:$G$44,2,FALSE),"-- Error --")</f>
        <v>-- Error --</v>
      </c>
      <c r="Y954" s="19" t="str">
        <f>IFERROR(RiskRegister[[#This Row],[Residual Impact Rating]]*RiskRegister[[#This Row],[Residual Likelihood Rating]],"-- Error --")</f>
        <v>-- Error --</v>
      </c>
      <c r="Z954" s="18" t="s">
        <v>113</v>
      </c>
      <c r="AB954" s="61"/>
      <c r="AD954" s="22" t="str">
        <f ca="1">IF(ISBLANK(RiskRegister[[#This Row],[Risk Due Date]]), "Missing Risk Due Date", IF(RiskRegister[[#This Row],[Risk Due Date]] &lt; TODAY(), "Overdue", "Not Overdue"))</f>
        <v>Missing Risk Due Date</v>
      </c>
      <c r="AF954" s="22" t="str">
        <f>IF(ISBLANK(RiskRegister[[#This Row],[Risk Due Date]]), "Missing Risk Due Date", TEXT(RiskRegister[[#This Row],[Risk Due Date]], "YYYY-MM"))</f>
        <v>Missing Risk Due Date</v>
      </c>
      <c r="AG954" s="22" t="str">
        <f>IF(RiskRegister[[#This Row],[Created Date]]="","Created Date missing",(TEXT(RiskRegister[[#This Row],[Created Date]],"mmm") &amp; "-" &amp; YEAR(RiskRegister[[#This Row],[Created Date]])))</f>
        <v>Created Date missing</v>
      </c>
      <c r="AH954" s="79">
        <f>IF(RiskRegister[[#This Row],[Risk Status]]="Closed",RiskRegister[[#This Row],[Risk Close Date]],RiskRegister[[#This Row],[Risk Due Date]])</f>
        <v>0</v>
      </c>
      <c r="AI954" s="79">
        <f>IF(RiskRegister[[#This Row],[Risk-Change-Date]]=0,DATE(2030,1,1),RiskRegister[[#This Row],[Risk-Change-Date]])</f>
        <v>47484</v>
      </c>
      <c r="AJ954" s="22" t="str">
        <f>RiskRegister[[#This Row],[Inherent Impact Level]]&amp;"-"&amp;RiskRegister[[#This Row],[Inherent Likelihood Level]]</f>
        <v>-- Select Impact ----- Select Likelihood --</v>
      </c>
      <c r="AK954" s="22" t="str">
        <f>RiskRegister[[#This Row],[Residual Impact Level]]&amp;"-"&amp;RiskRegister[[#This Row],[Residual Likelihood Level]]</f>
        <v>-- Select Impact ----- Select Likelihood --</v>
      </c>
      <c r="AL954" s="22" t="str">
        <f t="shared" si="28"/>
        <v>Error</v>
      </c>
      <c r="AM954" s="22" t="str">
        <f>IF(RiskRegister[[#This Row],[Risk Status]]="Closed",RiskRegister[[#This Row],[Residual Impact Level]],RiskRegister[[#This Row],[Inherent Impact Level]])</f>
        <v>-- Select Impact --</v>
      </c>
      <c r="AN954" s="22" t="str">
        <f>IF(RiskRegister[[#This Row],[Risk Status]]="Closed",RiskRegister[[#This Row],[Residual Likelihood Level]],RiskRegister[[#This Row],[Inherent Likelihood Level]])</f>
        <v>-- Select Likelihood --</v>
      </c>
      <c r="AO954" s="22" t="str">
        <f>IF(RiskRegister[[#This Row],[Risk Status]]="Closed",RiskRegister[[#This Row],[Residual-I-L-Combo]],RiskRegister[[#This Row],[Inherent-I-L-Combo]])</f>
        <v>-- Select Impact ----- Select Likelihood --</v>
      </c>
      <c r="AP954" s="22" t="str">
        <f t="shared" si="29"/>
        <v>-- Error --</v>
      </c>
    </row>
    <row r="955" spans="1:42" s="18" customFormat="1" ht="64" x14ac:dyDescent="0.2">
      <c r="A955" s="18">
        <v>952</v>
      </c>
      <c r="G955" s="18" t="s">
        <v>87</v>
      </c>
      <c r="I955" s="18" t="s">
        <v>85</v>
      </c>
      <c r="L955" s="18" t="s">
        <v>112</v>
      </c>
      <c r="M955" s="19" t="str">
        <f>VLOOKUP(RiskRegister[[#This Row],[Inherent Impact Level]],'Rating factors'!$F$4:$G$9,2,FALSE)</f>
        <v>--- Error ---</v>
      </c>
      <c r="N955" s="18" t="s">
        <v>89</v>
      </c>
      <c r="O955" s="19" t="str">
        <f>VLOOKUP(RiskRegister[[#This Row],[Inherent Likelihood Level]],'Rating factors'!$F$16:$G$21,2,FALSE)</f>
        <v>--- Error ---</v>
      </c>
      <c r="P955" s="19" t="str">
        <f>IFERROR(VLOOKUP(RiskRegister[[#This Row],[Inherent Risk Rating]],'Rating factors'!$F$30:$G$44,2,FALSE),"-- Error --")</f>
        <v>-- Error --</v>
      </c>
      <c r="Q955" s="19" t="str">
        <f>IFERROR(RiskRegister[[#This Row],[Inherent Impact Rating]]*RiskRegister[[#This Row],[Inherent Likelihood Rating]],"-- Error --")</f>
        <v>-- Error --</v>
      </c>
      <c r="R955" s="18" t="s">
        <v>111</v>
      </c>
      <c r="T955" s="18" t="s">
        <v>112</v>
      </c>
      <c r="U955" s="19" t="str">
        <f>VLOOKUP(RiskRegister[[#This Row],[Residual Impact Level]],'Rating factors'!$F$4:$G$9,2,FALSE)</f>
        <v>--- Error ---</v>
      </c>
      <c r="V955" s="18" t="s">
        <v>89</v>
      </c>
      <c r="W955" s="19" t="str">
        <f>VLOOKUP(RiskRegister[[#This Row],[Residual Likelihood Level]],'Rating factors'!$F$16:$G$21,2,FALSE)</f>
        <v>--- Error ---</v>
      </c>
      <c r="X955" s="19" t="str">
        <f>IFERROR(VLOOKUP(RiskRegister[[#This Row],[Residual Risk Rating]],'Rating factors'!$F$30:$G$44,2,FALSE),"-- Error --")</f>
        <v>-- Error --</v>
      </c>
      <c r="Y955" s="19" t="str">
        <f>IFERROR(RiskRegister[[#This Row],[Residual Impact Rating]]*RiskRegister[[#This Row],[Residual Likelihood Rating]],"-- Error --")</f>
        <v>-- Error --</v>
      </c>
      <c r="Z955" s="18" t="s">
        <v>113</v>
      </c>
      <c r="AB955" s="61"/>
      <c r="AD955" s="22" t="str">
        <f ca="1">IF(ISBLANK(RiskRegister[[#This Row],[Risk Due Date]]), "Missing Risk Due Date", IF(RiskRegister[[#This Row],[Risk Due Date]] &lt; TODAY(), "Overdue", "Not Overdue"))</f>
        <v>Missing Risk Due Date</v>
      </c>
      <c r="AF955" s="22" t="str">
        <f>IF(ISBLANK(RiskRegister[[#This Row],[Risk Due Date]]), "Missing Risk Due Date", TEXT(RiskRegister[[#This Row],[Risk Due Date]], "YYYY-MM"))</f>
        <v>Missing Risk Due Date</v>
      </c>
      <c r="AG955" s="22" t="str">
        <f>IF(RiskRegister[[#This Row],[Created Date]]="","Created Date missing",(TEXT(RiskRegister[[#This Row],[Created Date]],"mmm") &amp; "-" &amp; YEAR(RiskRegister[[#This Row],[Created Date]])))</f>
        <v>Created Date missing</v>
      </c>
      <c r="AH955" s="79">
        <f>IF(RiskRegister[[#This Row],[Risk Status]]="Closed",RiskRegister[[#This Row],[Risk Close Date]],RiskRegister[[#This Row],[Risk Due Date]])</f>
        <v>0</v>
      </c>
      <c r="AI955" s="79">
        <f>IF(RiskRegister[[#This Row],[Risk-Change-Date]]=0,DATE(2030,1,1),RiskRegister[[#This Row],[Risk-Change-Date]])</f>
        <v>47484</v>
      </c>
      <c r="AJ955" s="22" t="str">
        <f>RiskRegister[[#This Row],[Inherent Impact Level]]&amp;"-"&amp;RiskRegister[[#This Row],[Inherent Likelihood Level]]</f>
        <v>-- Select Impact ----- Select Likelihood --</v>
      </c>
      <c r="AK955" s="22" t="str">
        <f>RiskRegister[[#This Row],[Residual Impact Level]]&amp;"-"&amp;RiskRegister[[#This Row],[Residual Likelihood Level]]</f>
        <v>-- Select Impact ----- Select Likelihood --</v>
      </c>
      <c r="AL955" s="22" t="str">
        <f t="shared" si="28"/>
        <v>Error</v>
      </c>
      <c r="AM955" s="22" t="str">
        <f>IF(RiskRegister[[#This Row],[Risk Status]]="Closed",RiskRegister[[#This Row],[Residual Impact Level]],RiskRegister[[#This Row],[Inherent Impact Level]])</f>
        <v>-- Select Impact --</v>
      </c>
      <c r="AN955" s="22" t="str">
        <f>IF(RiskRegister[[#This Row],[Risk Status]]="Closed",RiskRegister[[#This Row],[Residual Likelihood Level]],RiskRegister[[#This Row],[Inherent Likelihood Level]])</f>
        <v>-- Select Likelihood --</v>
      </c>
      <c r="AO955" s="22" t="str">
        <f>IF(RiskRegister[[#This Row],[Risk Status]]="Closed",RiskRegister[[#This Row],[Residual-I-L-Combo]],RiskRegister[[#This Row],[Inherent-I-L-Combo]])</f>
        <v>-- Select Impact ----- Select Likelihood --</v>
      </c>
      <c r="AP955" s="22" t="str">
        <f t="shared" si="29"/>
        <v>-- Error --</v>
      </c>
    </row>
    <row r="956" spans="1:42" s="18" customFormat="1" ht="64" x14ac:dyDescent="0.2">
      <c r="A956" s="18">
        <v>953</v>
      </c>
      <c r="G956" s="18" t="s">
        <v>87</v>
      </c>
      <c r="I956" s="18" t="s">
        <v>85</v>
      </c>
      <c r="L956" s="18" t="s">
        <v>112</v>
      </c>
      <c r="M956" s="19" t="str">
        <f>VLOOKUP(RiskRegister[[#This Row],[Inherent Impact Level]],'Rating factors'!$F$4:$G$9,2,FALSE)</f>
        <v>--- Error ---</v>
      </c>
      <c r="N956" s="18" t="s">
        <v>89</v>
      </c>
      <c r="O956" s="19" t="str">
        <f>VLOOKUP(RiskRegister[[#This Row],[Inherent Likelihood Level]],'Rating factors'!$F$16:$G$21,2,FALSE)</f>
        <v>--- Error ---</v>
      </c>
      <c r="P956" s="19" t="str">
        <f>IFERROR(VLOOKUP(RiskRegister[[#This Row],[Inherent Risk Rating]],'Rating factors'!$F$30:$G$44,2,FALSE),"-- Error --")</f>
        <v>-- Error --</v>
      </c>
      <c r="Q956" s="19" t="str">
        <f>IFERROR(RiskRegister[[#This Row],[Inherent Impact Rating]]*RiskRegister[[#This Row],[Inherent Likelihood Rating]],"-- Error --")</f>
        <v>-- Error --</v>
      </c>
      <c r="R956" s="18" t="s">
        <v>111</v>
      </c>
      <c r="T956" s="18" t="s">
        <v>112</v>
      </c>
      <c r="U956" s="19" t="str">
        <f>VLOOKUP(RiskRegister[[#This Row],[Residual Impact Level]],'Rating factors'!$F$4:$G$9,2,FALSE)</f>
        <v>--- Error ---</v>
      </c>
      <c r="V956" s="18" t="s">
        <v>89</v>
      </c>
      <c r="W956" s="19" t="str">
        <f>VLOOKUP(RiskRegister[[#This Row],[Residual Likelihood Level]],'Rating factors'!$F$16:$G$21,2,FALSE)</f>
        <v>--- Error ---</v>
      </c>
      <c r="X956" s="19" t="str">
        <f>IFERROR(VLOOKUP(RiskRegister[[#This Row],[Residual Risk Rating]],'Rating factors'!$F$30:$G$44,2,FALSE),"-- Error --")</f>
        <v>-- Error --</v>
      </c>
      <c r="Y956" s="19" t="str">
        <f>IFERROR(RiskRegister[[#This Row],[Residual Impact Rating]]*RiskRegister[[#This Row],[Residual Likelihood Rating]],"-- Error --")</f>
        <v>-- Error --</v>
      </c>
      <c r="Z956" s="18" t="s">
        <v>113</v>
      </c>
      <c r="AB956" s="61"/>
      <c r="AD956" s="22" t="str">
        <f ca="1">IF(ISBLANK(RiskRegister[[#This Row],[Risk Due Date]]), "Missing Risk Due Date", IF(RiskRegister[[#This Row],[Risk Due Date]] &lt; TODAY(), "Overdue", "Not Overdue"))</f>
        <v>Missing Risk Due Date</v>
      </c>
      <c r="AF956" s="22" t="str">
        <f>IF(ISBLANK(RiskRegister[[#This Row],[Risk Due Date]]), "Missing Risk Due Date", TEXT(RiskRegister[[#This Row],[Risk Due Date]], "YYYY-MM"))</f>
        <v>Missing Risk Due Date</v>
      </c>
      <c r="AG956" s="22" t="str">
        <f>IF(RiskRegister[[#This Row],[Created Date]]="","Created Date missing",(TEXT(RiskRegister[[#This Row],[Created Date]],"mmm") &amp; "-" &amp; YEAR(RiskRegister[[#This Row],[Created Date]])))</f>
        <v>Created Date missing</v>
      </c>
      <c r="AH956" s="79">
        <f>IF(RiskRegister[[#This Row],[Risk Status]]="Closed",RiskRegister[[#This Row],[Risk Close Date]],RiskRegister[[#This Row],[Risk Due Date]])</f>
        <v>0</v>
      </c>
      <c r="AI956" s="79">
        <f>IF(RiskRegister[[#This Row],[Risk-Change-Date]]=0,DATE(2030,1,1),RiskRegister[[#This Row],[Risk-Change-Date]])</f>
        <v>47484</v>
      </c>
      <c r="AJ956" s="22" t="str">
        <f>RiskRegister[[#This Row],[Inherent Impact Level]]&amp;"-"&amp;RiskRegister[[#This Row],[Inherent Likelihood Level]]</f>
        <v>-- Select Impact ----- Select Likelihood --</v>
      </c>
      <c r="AK956" s="22" t="str">
        <f>RiskRegister[[#This Row],[Residual Impact Level]]&amp;"-"&amp;RiskRegister[[#This Row],[Residual Likelihood Level]]</f>
        <v>-- Select Impact ----- Select Likelihood --</v>
      </c>
      <c r="AL956" s="22" t="str">
        <f t="shared" si="28"/>
        <v>Error</v>
      </c>
      <c r="AM956" s="22" t="str">
        <f>IF(RiskRegister[[#This Row],[Risk Status]]="Closed",RiskRegister[[#This Row],[Residual Impact Level]],RiskRegister[[#This Row],[Inherent Impact Level]])</f>
        <v>-- Select Impact --</v>
      </c>
      <c r="AN956" s="22" t="str">
        <f>IF(RiskRegister[[#This Row],[Risk Status]]="Closed",RiskRegister[[#This Row],[Residual Likelihood Level]],RiskRegister[[#This Row],[Inherent Likelihood Level]])</f>
        <v>-- Select Likelihood --</v>
      </c>
      <c r="AO956" s="22" t="str">
        <f>IF(RiskRegister[[#This Row],[Risk Status]]="Closed",RiskRegister[[#This Row],[Residual-I-L-Combo]],RiskRegister[[#This Row],[Inherent-I-L-Combo]])</f>
        <v>-- Select Impact ----- Select Likelihood --</v>
      </c>
      <c r="AP956" s="22" t="str">
        <f t="shared" si="29"/>
        <v>-- Error --</v>
      </c>
    </row>
    <row r="957" spans="1:42" s="18" customFormat="1" ht="64" x14ac:dyDescent="0.2">
      <c r="A957" s="18">
        <v>954</v>
      </c>
      <c r="G957" s="18" t="s">
        <v>87</v>
      </c>
      <c r="I957" s="18" t="s">
        <v>85</v>
      </c>
      <c r="L957" s="18" t="s">
        <v>112</v>
      </c>
      <c r="M957" s="19" t="str">
        <f>VLOOKUP(RiskRegister[[#This Row],[Inherent Impact Level]],'Rating factors'!$F$4:$G$9,2,FALSE)</f>
        <v>--- Error ---</v>
      </c>
      <c r="N957" s="18" t="s">
        <v>89</v>
      </c>
      <c r="O957" s="19" t="str">
        <f>VLOOKUP(RiskRegister[[#This Row],[Inherent Likelihood Level]],'Rating factors'!$F$16:$G$21,2,FALSE)</f>
        <v>--- Error ---</v>
      </c>
      <c r="P957" s="19" t="str">
        <f>IFERROR(VLOOKUP(RiskRegister[[#This Row],[Inherent Risk Rating]],'Rating factors'!$F$30:$G$44,2,FALSE),"-- Error --")</f>
        <v>-- Error --</v>
      </c>
      <c r="Q957" s="19" t="str">
        <f>IFERROR(RiskRegister[[#This Row],[Inherent Impact Rating]]*RiskRegister[[#This Row],[Inherent Likelihood Rating]],"-- Error --")</f>
        <v>-- Error --</v>
      </c>
      <c r="R957" s="18" t="s">
        <v>111</v>
      </c>
      <c r="T957" s="18" t="s">
        <v>112</v>
      </c>
      <c r="U957" s="19" t="str">
        <f>VLOOKUP(RiskRegister[[#This Row],[Residual Impact Level]],'Rating factors'!$F$4:$G$9,2,FALSE)</f>
        <v>--- Error ---</v>
      </c>
      <c r="V957" s="18" t="s">
        <v>89</v>
      </c>
      <c r="W957" s="19" t="str">
        <f>VLOOKUP(RiskRegister[[#This Row],[Residual Likelihood Level]],'Rating factors'!$F$16:$G$21,2,FALSE)</f>
        <v>--- Error ---</v>
      </c>
      <c r="X957" s="19" t="str">
        <f>IFERROR(VLOOKUP(RiskRegister[[#This Row],[Residual Risk Rating]],'Rating factors'!$F$30:$G$44,2,FALSE),"-- Error --")</f>
        <v>-- Error --</v>
      </c>
      <c r="Y957" s="19" t="str">
        <f>IFERROR(RiskRegister[[#This Row],[Residual Impact Rating]]*RiskRegister[[#This Row],[Residual Likelihood Rating]],"-- Error --")</f>
        <v>-- Error --</v>
      </c>
      <c r="Z957" s="18" t="s">
        <v>113</v>
      </c>
      <c r="AB957" s="61"/>
      <c r="AD957" s="22" t="str">
        <f ca="1">IF(ISBLANK(RiskRegister[[#This Row],[Risk Due Date]]), "Missing Risk Due Date", IF(RiskRegister[[#This Row],[Risk Due Date]] &lt; TODAY(), "Overdue", "Not Overdue"))</f>
        <v>Missing Risk Due Date</v>
      </c>
      <c r="AF957" s="22" t="str">
        <f>IF(ISBLANK(RiskRegister[[#This Row],[Risk Due Date]]), "Missing Risk Due Date", TEXT(RiskRegister[[#This Row],[Risk Due Date]], "YYYY-MM"))</f>
        <v>Missing Risk Due Date</v>
      </c>
      <c r="AG957" s="22" t="str">
        <f>IF(RiskRegister[[#This Row],[Created Date]]="","Created Date missing",(TEXT(RiskRegister[[#This Row],[Created Date]],"mmm") &amp; "-" &amp; YEAR(RiskRegister[[#This Row],[Created Date]])))</f>
        <v>Created Date missing</v>
      </c>
      <c r="AH957" s="79">
        <f>IF(RiskRegister[[#This Row],[Risk Status]]="Closed",RiskRegister[[#This Row],[Risk Close Date]],RiskRegister[[#This Row],[Risk Due Date]])</f>
        <v>0</v>
      </c>
      <c r="AI957" s="79">
        <f>IF(RiskRegister[[#This Row],[Risk-Change-Date]]=0,DATE(2030,1,1),RiskRegister[[#This Row],[Risk-Change-Date]])</f>
        <v>47484</v>
      </c>
      <c r="AJ957" s="22" t="str">
        <f>RiskRegister[[#This Row],[Inherent Impact Level]]&amp;"-"&amp;RiskRegister[[#This Row],[Inherent Likelihood Level]]</f>
        <v>-- Select Impact ----- Select Likelihood --</v>
      </c>
      <c r="AK957" s="22" t="str">
        <f>RiskRegister[[#This Row],[Residual Impact Level]]&amp;"-"&amp;RiskRegister[[#This Row],[Residual Likelihood Level]]</f>
        <v>-- Select Impact ----- Select Likelihood --</v>
      </c>
      <c r="AL957" s="22" t="str">
        <f t="shared" si="28"/>
        <v>Error</v>
      </c>
      <c r="AM957" s="22" t="str">
        <f>IF(RiskRegister[[#This Row],[Risk Status]]="Closed",RiskRegister[[#This Row],[Residual Impact Level]],RiskRegister[[#This Row],[Inherent Impact Level]])</f>
        <v>-- Select Impact --</v>
      </c>
      <c r="AN957" s="22" t="str">
        <f>IF(RiskRegister[[#This Row],[Risk Status]]="Closed",RiskRegister[[#This Row],[Residual Likelihood Level]],RiskRegister[[#This Row],[Inherent Likelihood Level]])</f>
        <v>-- Select Likelihood --</v>
      </c>
      <c r="AO957" s="22" t="str">
        <f>IF(RiskRegister[[#This Row],[Risk Status]]="Closed",RiskRegister[[#This Row],[Residual-I-L-Combo]],RiskRegister[[#This Row],[Inherent-I-L-Combo]])</f>
        <v>-- Select Impact ----- Select Likelihood --</v>
      </c>
      <c r="AP957" s="22" t="str">
        <f t="shared" si="29"/>
        <v>-- Error --</v>
      </c>
    </row>
    <row r="958" spans="1:42" s="18" customFormat="1" ht="64" x14ac:dyDescent="0.2">
      <c r="A958" s="18">
        <v>955</v>
      </c>
      <c r="G958" s="18" t="s">
        <v>87</v>
      </c>
      <c r="I958" s="18" t="s">
        <v>85</v>
      </c>
      <c r="L958" s="18" t="s">
        <v>112</v>
      </c>
      <c r="M958" s="19" t="str">
        <f>VLOOKUP(RiskRegister[[#This Row],[Inherent Impact Level]],'Rating factors'!$F$4:$G$9,2,FALSE)</f>
        <v>--- Error ---</v>
      </c>
      <c r="N958" s="18" t="s">
        <v>89</v>
      </c>
      <c r="O958" s="19" t="str">
        <f>VLOOKUP(RiskRegister[[#This Row],[Inherent Likelihood Level]],'Rating factors'!$F$16:$G$21,2,FALSE)</f>
        <v>--- Error ---</v>
      </c>
      <c r="P958" s="19" t="str">
        <f>IFERROR(VLOOKUP(RiskRegister[[#This Row],[Inherent Risk Rating]],'Rating factors'!$F$30:$G$44,2,FALSE),"-- Error --")</f>
        <v>-- Error --</v>
      </c>
      <c r="Q958" s="19" t="str">
        <f>IFERROR(RiskRegister[[#This Row],[Inherent Impact Rating]]*RiskRegister[[#This Row],[Inherent Likelihood Rating]],"-- Error --")</f>
        <v>-- Error --</v>
      </c>
      <c r="R958" s="18" t="s">
        <v>111</v>
      </c>
      <c r="T958" s="18" t="s">
        <v>112</v>
      </c>
      <c r="U958" s="19" t="str">
        <f>VLOOKUP(RiskRegister[[#This Row],[Residual Impact Level]],'Rating factors'!$F$4:$G$9,2,FALSE)</f>
        <v>--- Error ---</v>
      </c>
      <c r="V958" s="18" t="s">
        <v>89</v>
      </c>
      <c r="W958" s="19" t="str">
        <f>VLOOKUP(RiskRegister[[#This Row],[Residual Likelihood Level]],'Rating factors'!$F$16:$G$21,2,FALSE)</f>
        <v>--- Error ---</v>
      </c>
      <c r="X958" s="19" t="str">
        <f>IFERROR(VLOOKUP(RiskRegister[[#This Row],[Residual Risk Rating]],'Rating factors'!$F$30:$G$44,2,FALSE),"-- Error --")</f>
        <v>-- Error --</v>
      </c>
      <c r="Y958" s="19" t="str">
        <f>IFERROR(RiskRegister[[#This Row],[Residual Impact Rating]]*RiskRegister[[#This Row],[Residual Likelihood Rating]],"-- Error --")</f>
        <v>-- Error --</v>
      </c>
      <c r="Z958" s="18" t="s">
        <v>113</v>
      </c>
      <c r="AB958" s="61"/>
      <c r="AD958" s="22" t="str">
        <f ca="1">IF(ISBLANK(RiskRegister[[#This Row],[Risk Due Date]]), "Missing Risk Due Date", IF(RiskRegister[[#This Row],[Risk Due Date]] &lt; TODAY(), "Overdue", "Not Overdue"))</f>
        <v>Missing Risk Due Date</v>
      </c>
      <c r="AF958" s="22" t="str">
        <f>IF(ISBLANK(RiskRegister[[#This Row],[Risk Due Date]]), "Missing Risk Due Date", TEXT(RiskRegister[[#This Row],[Risk Due Date]], "YYYY-MM"))</f>
        <v>Missing Risk Due Date</v>
      </c>
      <c r="AG958" s="22" t="str">
        <f>IF(RiskRegister[[#This Row],[Created Date]]="","Created Date missing",(TEXT(RiskRegister[[#This Row],[Created Date]],"mmm") &amp; "-" &amp; YEAR(RiskRegister[[#This Row],[Created Date]])))</f>
        <v>Created Date missing</v>
      </c>
      <c r="AH958" s="79">
        <f>IF(RiskRegister[[#This Row],[Risk Status]]="Closed",RiskRegister[[#This Row],[Risk Close Date]],RiskRegister[[#This Row],[Risk Due Date]])</f>
        <v>0</v>
      </c>
      <c r="AI958" s="79">
        <f>IF(RiskRegister[[#This Row],[Risk-Change-Date]]=0,DATE(2030,1,1),RiskRegister[[#This Row],[Risk-Change-Date]])</f>
        <v>47484</v>
      </c>
      <c r="AJ958" s="22" t="str">
        <f>RiskRegister[[#This Row],[Inherent Impact Level]]&amp;"-"&amp;RiskRegister[[#This Row],[Inherent Likelihood Level]]</f>
        <v>-- Select Impact ----- Select Likelihood --</v>
      </c>
      <c r="AK958" s="22" t="str">
        <f>RiskRegister[[#This Row],[Residual Impact Level]]&amp;"-"&amp;RiskRegister[[#This Row],[Residual Likelihood Level]]</f>
        <v>-- Select Impact ----- Select Likelihood --</v>
      </c>
      <c r="AL958" s="22" t="str">
        <f t="shared" si="28"/>
        <v>Error</v>
      </c>
      <c r="AM958" s="22" t="str">
        <f>IF(RiskRegister[[#This Row],[Risk Status]]="Closed",RiskRegister[[#This Row],[Residual Impact Level]],RiskRegister[[#This Row],[Inherent Impact Level]])</f>
        <v>-- Select Impact --</v>
      </c>
      <c r="AN958" s="22" t="str">
        <f>IF(RiskRegister[[#This Row],[Risk Status]]="Closed",RiskRegister[[#This Row],[Residual Likelihood Level]],RiskRegister[[#This Row],[Inherent Likelihood Level]])</f>
        <v>-- Select Likelihood --</v>
      </c>
      <c r="AO958" s="22" t="str">
        <f>IF(RiskRegister[[#This Row],[Risk Status]]="Closed",RiskRegister[[#This Row],[Residual-I-L-Combo]],RiskRegister[[#This Row],[Inherent-I-L-Combo]])</f>
        <v>-- Select Impact ----- Select Likelihood --</v>
      </c>
      <c r="AP958" s="22" t="str">
        <f t="shared" si="29"/>
        <v>-- Error --</v>
      </c>
    </row>
    <row r="959" spans="1:42" s="18" customFormat="1" ht="64" x14ac:dyDescent="0.2">
      <c r="A959" s="18">
        <v>956</v>
      </c>
      <c r="G959" s="18" t="s">
        <v>87</v>
      </c>
      <c r="I959" s="18" t="s">
        <v>85</v>
      </c>
      <c r="L959" s="18" t="s">
        <v>112</v>
      </c>
      <c r="M959" s="19" t="str">
        <f>VLOOKUP(RiskRegister[[#This Row],[Inherent Impact Level]],'Rating factors'!$F$4:$G$9,2,FALSE)</f>
        <v>--- Error ---</v>
      </c>
      <c r="N959" s="18" t="s">
        <v>89</v>
      </c>
      <c r="O959" s="19" t="str">
        <f>VLOOKUP(RiskRegister[[#This Row],[Inherent Likelihood Level]],'Rating factors'!$F$16:$G$21,2,FALSE)</f>
        <v>--- Error ---</v>
      </c>
      <c r="P959" s="19" t="str">
        <f>IFERROR(VLOOKUP(RiskRegister[[#This Row],[Inherent Risk Rating]],'Rating factors'!$F$30:$G$44,2,FALSE),"-- Error --")</f>
        <v>-- Error --</v>
      </c>
      <c r="Q959" s="19" t="str">
        <f>IFERROR(RiskRegister[[#This Row],[Inherent Impact Rating]]*RiskRegister[[#This Row],[Inherent Likelihood Rating]],"-- Error --")</f>
        <v>-- Error --</v>
      </c>
      <c r="R959" s="18" t="s">
        <v>111</v>
      </c>
      <c r="T959" s="18" t="s">
        <v>112</v>
      </c>
      <c r="U959" s="19" t="str">
        <f>VLOOKUP(RiskRegister[[#This Row],[Residual Impact Level]],'Rating factors'!$F$4:$G$9,2,FALSE)</f>
        <v>--- Error ---</v>
      </c>
      <c r="V959" s="18" t="s">
        <v>89</v>
      </c>
      <c r="W959" s="19" t="str">
        <f>VLOOKUP(RiskRegister[[#This Row],[Residual Likelihood Level]],'Rating factors'!$F$16:$G$21,2,FALSE)</f>
        <v>--- Error ---</v>
      </c>
      <c r="X959" s="19" t="str">
        <f>IFERROR(VLOOKUP(RiskRegister[[#This Row],[Residual Risk Rating]],'Rating factors'!$F$30:$G$44,2,FALSE),"-- Error --")</f>
        <v>-- Error --</v>
      </c>
      <c r="Y959" s="19" t="str">
        <f>IFERROR(RiskRegister[[#This Row],[Residual Impact Rating]]*RiskRegister[[#This Row],[Residual Likelihood Rating]],"-- Error --")</f>
        <v>-- Error --</v>
      </c>
      <c r="Z959" s="18" t="s">
        <v>113</v>
      </c>
      <c r="AB959" s="61"/>
      <c r="AD959" s="22" t="str">
        <f ca="1">IF(ISBLANK(RiskRegister[[#This Row],[Risk Due Date]]), "Missing Risk Due Date", IF(RiskRegister[[#This Row],[Risk Due Date]] &lt; TODAY(), "Overdue", "Not Overdue"))</f>
        <v>Missing Risk Due Date</v>
      </c>
      <c r="AF959" s="22" t="str">
        <f>IF(ISBLANK(RiskRegister[[#This Row],[Risk Due Date]]), "Missing Risk Due Date", TEXT(RiskRegister[[#This Row],[Risk Due Date]], "YYYY-MM"))</f>
        <v>Missing Risk Due Date</v>
      </c>
      <c r="AG959" s="22" t="str">
        <f>IF(RiskRegister[[#This Row],[Created Date]]="","Created Date missing",(TEXT(RiskRegister[[#This Row],[Created Date]],"mmm") &amp; "-" &amp; YEAR(RiskRegister[[#This Row],[Created Date]])))</f>
        <v>Created Date missing</v>
      </c>
      <c r="AH959" s="79">
        <f>IF(RiskRegister[[#This Row],[Risk Status]]="Closed",RiskRegister[[#This Row],[Risk Close Date]],RiskRegister[[#This Row],[Risk Due Date]])</f>
        <v>0</v>
      </c>
      <c r="AI959" s="79">
        <f>IF(RiskRegister[[#This Row],[Risk-Change-Date]]=0,DATE(2030,1,1),RiskRegister[[#This Row],[Risk-Change-Date]])</f>
        <v>47484</v>
      </c>
      <c r="AJ959" s="22" t="str">
        <f>RiskRegister[[#This Row],[Inherent Impact Level]]&amp;"-"&amp;RiskRegister[[#This Row],[Inherent Likelihood Level]]</f>
        <v>-- Select Impact ----- Select Likelihood --</v>
      </c>
      <c r="AK959" s="22" t="str">
        <f>RiskRegister[[#This Row],[Residual Impact Level]]&amp;"-"&amp;RiskRegister[[#This Row],[Residual Likelihood Level]]</f>
        <v>-- Select Impact ----- Select Likelihood --</v>
      </c>
      <c r="AL959" s="22" t="str">
        <f t="shared" si="28"/>
        <v>Error</v>
      </c>
      <c r="AM959" s="22" t="str">
        <f>IF(RiskRegister[[#This Row],[Risk Status]]="Closed",RiskRegister[[#This Row],[Residual Impact Level]],RiskRegister[[#This Row],[Inherent Impact Level]])</f>
        <v>-- Select Impact --</v>
      </c>
      <c r="AN959" s="22" t="str">
        <f>IF(RiskRegister[[#This Row],[Risk Status]]="Closed",RiskRegister[[#This Row],[Residual Likelihood Level]],RiskRegister[[#This Row],[Inherent Likelihood Level]])</f>
        <v>-- Select Likelihood --</v>
      </c>
      <c r="AO959" s="22" t="str">
        <f>IF(RiskRegister[[#This Row],[Risk Status]]="Closed",RiskRegister[[#This Row],[Residual-I-L-Combo]],RiskRegister[[#This Row],[Inherent-I-L-Combo]])</f>
        <v>-- Select Impact ----- Select Likelihood --</v>
      </c>
      <c r="AP959" s="22" t="str">
        <f t="shared" si="29"/>
        <v>-- Error --</v>
      </c>
    </row>
    <row r="960" spans="1:42" s="18" customFormat="1" ht="64" x14ac:dyDescent="0.2">
      <c r="A960" s="18">
        <v>957</v>
      </c>
      <c r="G960" s="18" t="s">
        <v>87</v>
      </c>
      <c r="I960" s="18" t="s">
        <v>85</v>
      </c>
      <c r="L960" s="18" t="s">
        <v>112</v>
      </c>
      <c r="M960" s="19" t="str">
        <f>VLOOKUP(RiskRegister[[#This Row],[Inherent Impact Level]],'Rating factors'!$F$4:$G$9,2,FALSE)</f>
        <v>--- Error ---</v>
      </c>
      <c r="N960" s="18" t="s">
        <v>89</v>
      </c>
      <c r="O960" s="19" t="str">
        <f>VLOOKUP(RiskRegister[[#This Row],[Inherent Likelihood Level]],'Rating factors'!$F$16:$G$21,2,FALSE)</f>
        <v>--- Error ---</v>
      </c>
      <c r="P960" s="19" t="str">
        <f>IFERROR(VLOOKUP(RiskRegister[[#This Row],[Inherent Risk Rating]],'Rating factors'!$F$30:$G$44,2,FALSE),"-- Error --")</f>
        <v>-- Error --</v>
      </c>
      <c r="Q960" s="19" t="str">
        <f>IFERROR(RiskRegister[[#This Row],[Inherent Impact Rating]]*RiskRegister[[#This Row],[Inherent Likelihood Rating]],"-- Error --")</f>
        <v>-- Error --</v>
      </c>
      <c r="R960" s="18" t="s">
        <v>111</v>
      </c>
      <c r="T960" s="18" t="s">
        <v>112</v>
      </c>
      <c r="U960" s="19" t="str">
        <f>VLOOKUP(RiskRegister[[#This Row],[Residual Impact Level]],'Rating factors'!$F$4:$G$9,2,FALSE)</f>
        <v>--- Error ---</v>
      </c>
      <c r="V960" s="18" t="s">
        <v>89</v>
      </c>
      <c r="W960" s="19" t="str">
        <f>VLOOKUP(RiskRegister[[#This Row],[Residual Likelihood Level]],'Rating factors'!$F$16:$G$21,2,FALSE)</f>
        <v>--- Error ---</v>
      </c>
      <c r="X960" s="19" t="str">
        <f>IFERROR(VLOOKUP(RiskRegister[[#This Row],[Residual Risk Rating]],'Rating factors'!$F$30:$G$44,2,FALSE),"-- Error --")</f>
        <v>-- Error --</v>
      </c>
      <c r="Y960" s="19" t="str">
        <f>IFERROR(RiskRegister[[#This Row],[Residual Impact Rating]]*RiskRegister[[#This Row],[Residual Likelihood Rating]],"-- Error --")</f>
        <v>-- Error --</v>
      </c>
      <c r="Z960" s="18" t="s">
        <v>113</v>
      </c>
      <c r="AB960" s="61"/>
      <c r="AD960" s="22" t="str">
        <f ca="1">IF(ISBLANK(RiskRegister[[#This Row],[Risk Due Date]]), "Missing Risk Due Date", IF(RiskRegister[[#This Row],[Risk Due Date]] &lt; TODAY(), "Overdue", "Not Overdue"))</f>
        <v>Missing Risk Due Date</v>
      </c>
      <c r="AF960" s="22" t="str">
        <f>IF(ISBLANK(RiskRegister[[#This Row],[Risk Due Date]]), "Missing Risk Due Date", TEXT(RiskRegister[[#This Row],[Risk Due Date]], "YYYY-MM"))</f>
        <v>Missing Risk Due Date</v>
      </c>
      <c r="AG960" s="22" t="str">
        <f>IF(RiskRegister[[#This Row],[Created Date]]="","Created Date missing",(TEXT(RiskRegister[[#This Row],[Created Date]],"mmm") &amp; "-" &amp; YEAR(RiskRegister[[#This Row],[Created Date]])))</f>
        <v>Created Date missing</v>
      </c>
      <c r="AH960" s="79">
        <f>IF(RiskRegister[[#This Row],[Risk Status]]="Closed",RiskRegister[[#This Row],[Risk Close Date]],RiskRegister[[#This Row],[Risk Due Date]])</f>
        <v>0</v>
      </c>
      <c r="AI960" s="79">
        <f>IF(RiskRegister[[#This Row],[Risk-Change-Date]]=0,DATE(2030,1,1),RiskRegister[[#This Row],[Risk-Change-Date]])</f>
        <v>47484</v>
      </c>
      <c r="AJ960" s="22" t="str">
        <f>RiskRegister[[#This Row],[Inherent Impact Level]]&amp;"-"&amp;RiskRegister[[#This Row],[Inherent Likelihood Level]]</f>
        <v>-- Select Impact ----- Select Likelihood --</v>
      </c>
      <c r="AK960" s="22" t="str">
        <f>RiskRegister[[#This Row],[Residual Impact Level]]&amp;"-"&amp;RiskRegister[[#This Row],[Residual Likelihood Level]]</f>
        <v>-- Select Impact ----- Select Likelihood --</v>
      </c>
      <c r="AL960" s="22" t="str">
        <f t="shared" si="28"/>
        <v>Error</v>
      </c>
      <c r="AM960" s="22" t="str">
        <f>IF(RiskRegister[[#This Row],[Risk Status]]="Closed",RiskRegister[[#This Row],[Residual Impact Level]],RiskRegister[[#This Row],[Inherent Impact Level]])</f>
        <v>-- Select Impact --</v>
      </c>
      <c r="AN960" s="22" t="str">
        <f>IF(RiskRegister[[#This Row],[Risk Status]]="Closed",RiskRegister[[#This Row],[Residual Likelihood Level]],RiskRegister[[#This Row],[Inherent Likelihood Level]])</f>
        <v>-- Select Likelihood --</v>
      </c>
      <c r="AO960" s="22" t="str">
        <f>IF(RiskRegister[[#This Row],[Risk Status]]="Closed",RiskRegister[[#This Row],[Residual-I-L-Combo]],RiskRegister[[#This Row],[Inherent-I-L-Combo]])</f>
        <v>-- Select Impact ----- Select Likelihood --</v>
      </c>
      <c r="AP960" s="22" t="str">
        <f t="shared" si="29"/>
        <v>-- Error --</v>
      </c>
    </row>
    <row r="961" spans="1:42" s="18" customFormat="1" ht="64" x14ac:dyDescent="0.2">
      <c r="A961" s="18">
        <v>958</v>
      </c>
      <c r="G961" s="18" t="s">
        <v>87</v>
      </c>
      <c r="I961" s="18" t="s">
        <v>85</v>
      </c>
      <c r="L961" s="18" t="s">
        <v>112</v>
      </c>
      <c r="M961" s="19" t="str">
        <f>VLOOKUP(RiskRegister[[#This Row],[Inherent Impact Level]],'Rating factors'!$F$4:$G$9,2,FALSE)</f>
        <v>--- Error ---</v>
      </c>
      <c r="N961" s="18" t="s">
        <v>89</v>
      </c>
      <c r="O961" s="19" t="str">
        <f>VLOOKUP(RiskRegister[[#This Row],[Inherent Likelihood Level]],'Rating factors'!$F$16:$G$21,2,FALSE)</f>
        <v>--- Error ---</v>
      </c>
      <c r="P961" s="19" t="str">
        <f>IFERROR(VLOOKUP(RiskRegister[[#This Row],[Inherent Risk Rating]],'Rating factors'!$F$30:$G$44,2,FALSE),"-- Error --")</f>
        <v>-- Error --</v>
      </c>
      <c r="Q961" s="19" t="str">
        <f>IFERROR(RiskRegister[[#This Row],[Inherent Impact Rating]]*RiskRegister[[#This Row],[Inherent Likelihood Rating]],"-- Error --")</f>
        <v>-- Error --</v>
      </c>
      <c r="R961" s="18" t="s">
        <v>111</v>
      </c>
      <c r="T961" s="18" t="s">
        <v>112</v>
      </c>
      <c r="U961" s="19" t="str">
        <f>VLOOKUP(RiskRegister[[#This Row],[Residual Impact Level]],'Rating factors'!$F$4:$G$9,2,FALSE)</f>
        <v>--- Error ---</v>
      </c>
      <c r="V961" s="18" t="s">
        <v>89</v>
      </c>
      <c r="W961" s="19" t="str">
        <f>VLOOKUP(RiskRegister[[#This Row],[Residual Likelihood Level]],'Rating factors'!$F$16:$G$21,2,FALSE)</f>
        <v>--- Error ---</v>
      </c>
      <c r="X961" s="19" t="str">
        <f>IFERROR(VLOOKUP(RiskRegister[[#This Row],[Residual Risk Rating]],'Rating factors'!$F$30:$G$44,2,FALSE),"-- Error --")</f>
        <v>-- Error --</v>
      </c>
      <c r="Y961" s="19" t="str">
        <f>IFERROR(RiskRegister[[#This Row],[Residual Impact Rating]]*RiskRegister[[#This Row],[Residual Likelihood Rating]],"-- Error --")</f>
        <v>-- Error --</v>
      </c>
      <c r="Z961" s="18" t="s">
        <v>113</v>
      </c>
      <c r="AB961" s="61"/>
      <c r="AD961" s="22" t="str">
        <f ca="1">IF(ISBLANK(RiskRegister[[#This Row],[Risk Due Date]]), "Missing Risk Due Date", IF(RiskRegister[[#This Row],[Risk Due Date]] &lt; TODAY(), "Overdue", "Not Overdue"))</f>
        <v>Missing Risk Due Date</v>
      </c>
      <c r="AF961" s="22" t="str">
        <f>IF(ISBLANK(RiskRegister[[#This Row],[Risk Due Date]]), "Missing Risk Due Date", TEXT(RiskRegister[[#This Row],[Risk Due Date]], "YYYY-MM"))</f>
        <v>Missing Risk Due Date</v>
      </c>
      <c r="AG961" s="22" t="str">
        <f>IF(RiskRegister[[#This Row],[Created Date]]="","Created Date missing",(TEXT(RiskRegister[[#This Row],[Created Date]],"mmm") &amp; "-" &amp; YEAR(RiskRegister[[#This Row],[Created Date]])))</f>
        <v>Created Date missing</v>
      </c>
      <c r="AH961" s="79">
        <f>IF(RiskRegister[[#This Row],[Risk Status]]="Closed",RiskRegister[[#This Row],[Risk Close Date]],RiskRegister[[#This Row],[Risk Due Date]])</f>
        <v>0</v>
      </c>
      <c r="AI961" s="79">
        <f>IF(RiskRegister[[#This Row],[Risk-Change-Date]]=0,DATE(2030,1,1),RiskRegister[[#This Row],[Risk-Change-Date]])</f>
        <v>47484</v>
      </c>
      <c r="AJ961" s="22" t="str">
        <f>RiskRegister[[#This Row],[Inherent Impact Level]]&amp;"-"&amp;RiskRegister[[#This Row],[Inherent Likelihood Level]]</f>
        <v>-- Select Impact ----- Select Likelihood --</v>
      </c>
      <c r="AK961" s="22" t="str">
        <f>RiskRegister[[#This Row],[Residual Impact Level]]&amp;"-"&amp;RiskRegister[[#This Row],[Residual Likelihood Level]]</f>
        <v>-- Select Impact ----- Select Likelihood --</v>
      </c>
      <c r="AL961" s="22" t="str">
        <f t="shared" si="28"/>
        <v>Error</v>
      </c>
      <c r="AM961" s="22" t="str">
        <f>IF(RiskRegister[[#This Row],[Risk Status]]="Closed",RiskRegister[[#This Row],[Residual Impact Level]],RiskRegister[[#This Row],[Inherent Impact Level]])</f>
        <v>-- Select Impact --</v>
      </c>
      <c r="AN961" s="22" t="str">
        <f>IF(RiskRegister[[#This Row],[Risk Status]]="Closed",RiskRegister[[#This Row],[Residual Likelihood Level]],RiskRegister[[#This Row],[Inherent Likelihood Level]])</f>
        <v>-- Select Likelihood --</v>
      </c>
      <c r="AO961" s="22" t="str">
        <f>IF(RiskRegister[[#This Row],[Risk Status]]="Closed",RiskRegister[[#This Row],[Residual-I-L-Combo]],RiskRegister[[#This Row],[Inherent-I-L-Combo]])</f>
        <v>-- Select Impact ----- Select Likelihood --</v>
      </c>
      <c r="AP961" s="22" t="str">
        <f t="shared" si="29"/>
        <v>-- Error --</v>
      </c>
    </row>
    <row r="962" spans="1:42" s="18" customFormat="1" ht="64" x14ac:dyDescent="0.2">
      <c r="A962" s="18">
        <v>959</v>
      </c>
      <c r="G962" s="18" t="s">
        <v>87</v>
      </c>
      <c r="I962" s="18" t="s">
        <v>85</v>
      </c>
      <c r="L962" s="18" t="s">
        <v>112</v>
      </c>
      <c r="M962" s="19" t="str">
        <f>VLOOKUP(RiskRegister[[#This Row],[Inherent Impact Level]],'Rating factors'!$F$4:$G$9,2,FALSE)</f>
        <v>--- Error ---</v>
      </c>
      <c r="N962" s="18" t="s">
        <v>89</v>
      </c>
      <c r="O962" s="19" t="str">
        <f>VLOOKUP(RiskRegister[[#This Row],[Inherent Likelihood Level]],'Rating factors'!$F$16:$G$21,2,FALSE)</f>
        <v>--- Error ---</v>
      </c>
      <c r="P962" s="19" t="str">
        <f>IFERROR(VLOOKUP(RiskRegister[[#This Row],[Inherent Risk Rating]],'Rating factors'!$F$30:$G$44,2,FALSE),"-- Error --")</f>
        <v>-- Error --</v>
      </c>
      <c r="Q962" s="19" t="str">
        <f>IFERROR(RiskRegister[[#This Row],[Inherent Impact Rating]]*RiskRegister[[#This Row],[Inherent Likelihood Rating]],"-- Error --")</f>
        <v>-- Error --</v>
      </c>
      <c r="R962" s="18" t="s">
        <v>111</v>
      </c>
      <c r="T962" s="18" t="s">
        <v>112</v>
      </c>
      <c r="U962" s="19" t="str">
        <f>VLOOKUP(RiskRegister[[#This Row],[Residual Impact Level]],'Rating factors'!$F$4:$G$9,2,FALSE)</f>
        <v>--- Error ---</v>
      </c>
      <c r="V962" s="18" t="s">
        <v>89</v>
      </c>
      <c r="W962" s="19" t="str">
        <f>VLOOKUP(RiskRegister[[#This Row],[Residual Likelihood Level]],'Rating factors'!$F$16:$G$21,2,FALSE)</f>
        <v>--- Error ---</v>
      </c>
      <c r="X962" s="19" t="str">
        <f>IFERROR(VLOOKUP(RiskRegister[[#This Row],[Residual Risk Rating]],'Rating factors'!$F$30:$G$44,2,FALSE),"-- Error --")</f>
        <v>-- Error --</v>
      </c>
      <c r="Y962" s="19" t="str">
        <f>IFERROR(RiskRegister[[#This Row],[Residual Impact Rating]]*RiskRegister[[#This Row],[Residual Likelihood Rating]],"-- Error --")</f>
        <v>-- Error --</v>
      </c>
      <c r="Z962" s="18" t="s">
        <v>113</v>
      </c>
      <c r="AB962" s="61"/>
      <c r="AD962" s="22" t="str">
        <f ca="1">IF(ISBLANK(RiskRegister[[#This Row],[Risk Due Date]]), "Missing Risk Due Date", IF(RiskRegister[[#This Row],[Risk Due Date]] &lt; TODAY(), "Overdue", "Not Overdue"))</f>
        <v>Missing Risk Due Date</v>
      </c>
      <c r="AF962" s="22" t="str">
        <f>IF(ISBLANK(RiskRegister[[#This Row],[Risk Due Date]]), "Missing Risk Due Date", TEXT(RiskRegister[[#This Row],[Risk Due Date]], "YYYY-MM"))</f>
        <v>Missing Risk Due Date</v>
      </c>
      <c r="AG962" s="22" t="str">
        <f>IF(RiskRegister[[#This Row],[Created Date]]="","Created Date missing",(TEXT(RiskRegister[[#This Row],[Created Date]],"mmm") &amp; "-" &amp; YEAR(RiskRegister[[#This Row],[Created Date]])))</f>
        <v>Created Date missing</v>
      </c>
      <c r="AH962" s="79">
        <f>IF(RiskRegister[[#This Row],[Risk Status]]="Closed",RiskRegister[[#This Row],[Risk Close Date]],RiskRegister[[#This Row],[Risk Due Date]])</f>
        <v>0</v>
      </c>
      <c r="AI962" s="79">
        <f>IF(RiskRegister[[#This Row],[Risk-Change-Date]]=0,DATE(2030,1,1),RiskRegister[[#This Row],[Risk-Change-Date]])</f>
        <v>47484</v>
      </c>
      <c r="AJ962" s="22" t="str">
        <f>RiskRegister[[#This Row],[Inherent Impact Level]]&amp;"-"&amp;RiskRegister[[#This Row],[Inherent Likelihood Level]]</f>
        <v>-- Select Impact ----- Select Likelihood --</v>
      </c>
      <c r="AK962" s="22" t="str">
        <f>RiskRegister[[#This Row],[Residual Impact Level]]&amp;"-"&amp;RiskRegister[[#This Row],[Residual Likelihood Level]]</f>
        <v>-- Select Impact ----- Select Likelihood --</v>
      </c>
      <c r="AL962" s="22" t="str">
        <f t="shared" si="28"/>
        <v>Error</v>
      </c>
      <c r="AM962" s="22" t="str">
        <f>IF(RiskRegister[[#This Row],[Risk Status]]="Closed",RiskRegister[[#This Row],[Residual Impact Level]],RiskRegister[[#This Row],[Inherent Impact Level]])</f>
        <v>-- Select Impact --</v>
      </c>
      <c r="AN962" s="22" t="str">
        <f>IF(RiskRegister[[#This Row],[Risk Status]]="Closed",RiskRegister[[#This Row],[Residual Likelihood Level]],RiskRegister[[#This Row],[Inherent Likelihood Level]])</f>
        <v>-- Select Likelihood --</v>
      </c>
      <c r="AO962" s="22" t="str">
        <f>IF(RiskRegister[[#This Row],[Risk Status]]="Closed",RiskRegister[[#This Row],[Residual-I-L-Combo]],RiskRegister[[#This Row],[Inherent-I-L-Combo]])</f>
        <v>-- Select Impact ----- Select Likelihood --</v>
      </c>
      <c r="AP962" s="22" t="str">
        <f t="shared" si="29"/>
        <v>-- Error --</v>
      </c>
    </row>
    <row r="963" spans="1:42" s="18" customFormat="1" ht="64" x14ac:dyDescent="0.2">
      <c r="A963" s="18">
        <v>960</v>
      </c>
      <c r="G963" s="18" t="s">
        <v>87</v>
      </c>
      <c r="I963" s="18" t="s">
        <v>85</v>
      </c>
      <c r="L963" s="18" t="s">
        <v>112</v>
      </c>
      <c r="M963" s="19" t="str">
        <f>VLOOKUP(RiskRegister[[#This Row],[Inherent Impact Level]],'Rating factors'!$F$4:$G$9,2,FALSE)</f>
        <v>--- Error ---</v>
      </c>
      <c r="N963" s="18" t="s">
        <v>89</v>
      </c>
      <c r="O963" s="19" t="str">
        <f>VLOOKUP(RiskRegister[[#This Row],[Inherent Likelihood Level]],'Rating factors'!$F$16:$G$21,2,FALSE)</f>
        <v>--- Error ---</v>
      </c>
      <c r="P963" s="19" t="str">
        <f>IFERROR(VLOOKUP(RiskRegister[[#This Row],[Inherent Risk Rating]],'Rating factors'!$F$30:$G$44,2,FALSE),"-- Error --")</f>
        <v>-- Error --</v>
      </c>
      <c r="Q963" s="19" t="str">
        <f>IFERROR(RiskRegister[[#This Row],[Inherent Impact Rating]]*RiskRegister[[#This Row],[Inherent Likelihood Rating]],"-- Error --")</f>
        <v>-- Error --</v>
      </c>
      <c r="R963" s="18" t="s">
        <v>111</v>
      </c>
      <c r="T963" s="18" t="s">
        <v>112</v>
      </c>
      <c r="U963" s="19" t="str">
        <f>VLOOKUP(RiskRegister[[#This Row],[Residual Impact Level]],'Rating factors'!$F$4:$G$9,2,FALSE)</f>
        <v>--- Error ---</v>
      </c>
      <c r="V963" s="18" t="s">
        <v>89</v>
      </c>
      <c r="W963" s="19" t="str">
        <f>VLOOKUP(RiskRegister[[#This Row],[Residual Likelihood Level]],'Rating factors'!$F$16:$G$21,2,FALSE)</f>
        <v>--- Error ---</v>
      </c>
      <c r="X963" s="19" t="str">
        <f>IFERROR(VLOOKUP(RiskRegister[[#This Row],[Residual Risk Rating]],'Rating factors'!$F$30:$G$44,2,FALSE),"-- Error --")</f>
        <v>-- Error --</v>
      </c>
      <c r="Y963" s="19" t="str">
        <f>IFERROR(RiskRegister[[#This Row],[Residual Impact Rating]]*RiskRegister[[#This Row],[Residual Likelihood Rating]],"-- Error --")</f>
        <v>-- Error --</v>
      </c>
      <c r="Z963" s="18" t="s">
        <v>113</v>
      </c>
      <c r="AB963" s="61"/>
      <c r="AD963" s="22" t="str">
        <f ca="1">IF(ISBLANK(RiskRegister[[#This Row],[Risk Due Date]]), "Missing Risk Due Date", IF(RiskRegister[[#This Row],[Risk Due Date]] &lt; TODAY(), "Overdue", "Not Overdue"))</f>
        <v>Missing Risk Due Date</v>
      </c>
      <c r="AF963" s="22" t="str">
        <f>IF(ISBLANK(RiskRegister[[#This Row],[Risk Due Date]]), "Missing Risk Due Date", TEXT(RiskRegister[[#This Row],[Risk Due Date]], "YYYY-MM"))</f>
        <v>Missing Risk Due Date</v>
      </c>
      <c r="AG963" s="22" t="str">
        <f>IF(RiskRegister[[#This Row],[Created Date]]="","Created Date missing",(TEXT(RiskRegister[[#This Row],[Created Date]],"mmm") &amp; "-" &amp; YEAR(RiskRegister[[#This Row],[Created Date]])))</f>
        <v>Created Date missing</v>
      </c>
      <c r="AH963" s="79">
        <f>IF(RiskRegister[[#This Row],[Risk Status]]="Closed",RiskRegister[[#This Row],[Risk Close Date]],RiskRegister[[#This Row],[Risk Due Date]])</f>
        <v>0</v>
      </c>
      <c r="AI963" s="79">
        <f>IF(RiskRegister[[#This Row],[Risk-Change-Date]]=0,DATE(2030,1,1),RiskRegister[[#This Row],[Risk-Change-Date]])</f>
        <v>47484</v>
      </c>
      <c r="AJ963" s="22" t="str">
        <f>RiskRegister[[#This Row],[Inherent Impact Level]]&amp;"-"&amp;RiskRegister[[#This Row],[Inherent Likelihood Level]]</f>
        <v>-- Select Impact ----- Select Likelihood --</v>
      </c>
      <c r="AK963" s="22" t="str">
        <f>RiskRegister[[#This Row],[Residual Impact Level]]&amp;"-"&amp;RiskRegister[[#This Row],[Residual Likelihood Level]]</f>
        <v>-- Select Impact ----- Select Likelihood --</v>
      </c>
      <c r="AL963" s="22" t="str">
        <f t="shared" si="28"/>
        <v>Error</v>
      </c>
      <c r="AM963" s="22" t="str">
        <f>IF(RiskRegister[[#This Row],[Risk Status]]="Closed",RiskRegister[[#This Row],[Residual Impact Level]],RiskRegister[[#This Row],[Inherent Impact Level]])</f>
        <v>-- Select Impact --</v>
      </c>
      <c r="AN963" s="22" t="str">
        <f>IF(RiskRegister[[#This Row],[Risk Status]]="Closed",RiskRegister[[#This Row],[Residual Likelihood Level]],RiskRegister[[#This Row],[Inherent Likelihood Level]])</f>
        <v>-- Select Likelihood --</v>
      </c>
      <c r="AO963" s="22" t="str">
        <f>IF(RiskRegister[[#This Row],[Risk Status]]="Closed",RiskRegister[[#This Row],[Residual-I-L-Combo]],RiskRegister[[#This Row],[Inherent-I-L-Combo]])</f>
        <v>-- Select Impact ----- Select Likelihood --</v>
      </c>
      <c r="AP963" s="22" t="str">
        <f t="shared" si="29"/>
        <v>-- Error --</v>
      </c>
    </row>
    <row r="964" spans="1:42" s="18" customFormat="1" ht="64" x14ac:dyDescent="0.2">
      <c r="A964" s="18">
        <v>961</v>
      </c>
      <c r="G964" s="18" t="s">
        <v>87</v>
      </c>
      <c r="I964" s="18" t="s">
        <v>85</v>
      </c>
      <c r="L964" s="18" t="s">
        <v>112</v>
      </c>
      <c r="M964" s="19" t="str">
        <f>VLOOKUP(RiskRegister[[#This Row],[Inherent Impact Level]],'Rating factors'!$F$4:$G$9,2,FALSE)</f>
        <v>--- Error ---</v>
      </c>
      <c r="N964" s="18" t="s">
        <v>89</v>
      </c>
      <c r="O964" s="19" t="str">
        <f>VLOOKUP(RiskRegister[[#This Row],[Inherent Likelihood Level]],'Rating factors'!$F$16:$G$21,2,FALSE)</f>
        <v>--- Error ---</v>
      </c>
      <c r="P964" s="19" t="str">
        <f>IFERROR(VLOOKUP(RiskRegister[[#This Row],[Inherent Risk Rating]],'Rating factors'!$F$30:$G$44,2,FALSE),"-- Error --")</f>
        <v>-- Error --</v>
      </c>
      <c r="Q964" s="19" t="str">
        <f>IFERROR(RiskRegister[[#This Row],[Inherent Impact Rating]]*RiskRegister[[#This Row],[Inherent Likelihood Rating]],"-- Error --")</f>
        <v>-- Error --</v>
      </c>
      <c r="R964" s="18" t="s">
        <v>111</v>
      </c>
      <c r="T964" s="18" t="s">
        <v>112</v>
      </c>
      <c r="U964" s="19" t="str">
        <f>VLOOKUP(RiskRegister[[#This Row],[Residual Impact Level]],'Rating factors'!$F$4:$G$9,2,FALSE)</f>
        <v>--- Error ---</v>
      </c>
      <c r="V964" s="18" t="s">
        <v>89</v>
      </c>
      <c r="W964" s="19" t="str">
        <f>VLOOKUP(RiskRegister[[#This Row],[Residual Likelihood Level]],'Rating factors'!$F$16:$G$21,2,FALSE)</f>
        <v>--- Error ---</v>
      </c>
      <c r="X964" s="19" t="str">
        <f>IFERROR(VLOOKUP(RiskRegister[[#This Row],[Residual Risk Rating]],'Rating factors'!$F$30:$G$44,2,FALSE),"-- Error --")</f>
        <v>-- Error --</v>
      </c>
      <c r="Y964" s="19" t="str">
        <f>IFERROR(RiskRegister[[#This Row],[Residual Impact Rating]]*RiskRegister[[#This Row],[Residual Likelihood Rating]],"-- Error --")</f>
        <v>-- Error --</v>
      </c>
      <c r="Z964" s="18" t="s">
        <v>113</v>
      </c>
      <c r="AB964" s="61"/>
      <c r="AD964" s="22" t="str">
        <f ca="1">IF(ISBLANK(RiskRegister[[#This Row],[Risk Due Date]]), "Missing Risk Due Date", IF(RiskRegister[[#This Row],[Risk Due Date]] &lt; TODAY(), "Overdue", "Not Overdue"))</f>
        <v>Missing Risk Due Date</v>
      </c>
      <c r="AF964" s="22" t="str">
        <f>IF(ISBLANK(RiskRegister[[#This Row],[Risk Due Date]]), "Missing Risk Due Date", TEXT(RiskRegister[[#This Row],[Risk Due Date]], "YYYY-MM"))</f>
        <v>Missing Risk Due Date</v>
      </c>
      <c r="AG964" s="22" t="str">
        <f>IF(RiskRegister[[#This Row],[Created Date]]="","Created Date missing",(TEXT(RiskRegister[[#This Row],[Created Date]],"mmm") &amp; "-" &amp; YEAR(RiskRegister[[#This Row],[Created Date]])))</f>
        <v>Created Date missing</v>
      </c>
      <c r="AH964" s="79">
        <f>IF(RiskRegister[[#This Row],[Risk Status]]="Closed",RiskRegister[[#This Row],[Risk Close Date]],RiskRegister[[#This Row],[Risk Due Date]])</f>
        <v>0</v>
      </c>
      <c r="AI964" s="79">
        <f>IF(RiskRegister[[#This Row],[Risk-Change-Date]]=0,DATE(2030,1,1),RiskRegister[[#This Row],[Risk-Change-Date]])</f>
        <v>47484</v>
      </c>
      <c r="AJ964" s="22" t="str">
        <f>RiskRegister[[#This Row],[Inherent Impact Level]]&amp;"-"&amp;RiskRegister[[#This Row],[Inherent Likelihood Level]]</f>
        <v>-- Select Impact ----- Select Likelihood --</v>
      </c>
      <c r="AK964" s="22" t="str">
        <f>RiskRegister[[#This Row],[Residual Impact Level]]&amp;"-"&amp;RiskRegister[[#This Row],[Residual Likelihood Level]]</f>
        <v>-- Select Impact ----- Select Likelihood --</v>
      </c>
      <c r="AL964" s="22" t="str">
        <f t="shared" ref="AL964:AL1003" si="30">IF(OR(R964="-- Select Risk Response --", Z964="-- Select Risk Status --"), "Error", IF(AND(Z964="Closed", R964="Mitigate"), "Yes", "No"))</f>
        <v>Error</v>
      </c>
      <c r="AM964" s="22" t="str">
        <f>IF(RiskRegister[[#This Row],[Risk Status]]="Closed",RiskRegister[[#This Row],[Residual Impact Level]],RiskRegister[[#This Row],[Inherent Impact Level]])</f>
        <v>-- Select Impact --</v>
      </c>
      <c r="AN964" s="22" t="str">
        <f>IF(RiskRegister[[#This Row],[Risk Status]]="Closed",RiskRegister[[#This Row],[Residual Likelihood Level]],RiskRegister[[#This Row],[Inherent Likelihood Level]])</f>
        <v>-- Select Likelihood --</v>
      </c>
      <c r="AO964" s="22" t="str">
        <f>IF(RiskRegister[[#This Row],[Risk Status]]="Closed",RiskRegister[[#This Row],[Residual-I-L-Combo]],RiskRegister[[#This Row],[Inherent-I-L-Combo]])</f>
        <v>-- Select Impact ----- Select Likelihood --</v>
      </c>
      <c r="AP964" s="22" t="str">
        <f t="shared" ref="AP964:AP1003" si="31">IF(Z964="Closed", X964, P964)</f>
        <v>-- Error --</v>
      </c>
    </row>
    <row r="965" spans="1:42" s="18" customFormat="1" ht="64" x14ac:dyDescent="0.2">
      <c r="A965" s="18">
        <v>962</v>
      </c>
      <c r="G965" s="18" t="s">
        <v>87</v>
      </c>
      <c r="I965" s="18" t="s">
        <v>85</v>
      </c>
      <c r="L965" s="18" t="s">
        <v>112</v>
      </c>
      <c r="M965" s="19" t="str">
        <f>VLOOKUP(RiskRegister[[#This Row],[Inherent Impact Level]],'Rating factors'!$F$4:$G$9,2,FALSE)</f>
        <v>--- Error ---</v>
      </c>
      <c r="N965" s="18" t="s">
        <v>89</v>
      </c>
      <c r="O965" s="19" t="str">
        <f>VLOOKUP(RiskRegister[[#This Row],[Inherent Likelihood Level]],'Rating factors'!$F$16:$G$21,2,FALSE)</f>
        <v>--- Error ---</v>
      </c>
      <c r="P965" s="19" t="str">
        <f>IFERROR(VLOOKUP(RiskRegister[[#This Row],[Inherent Risk Rating]],'Rating factors'!$F$30:$G$44,2,FALSE),"-- Error --")</f>
        <v>-- Error --</v>
      </c>
      <c r="Q965" s="19" t="str">
        <f>IFERROR(RiskRegister[[#This Row],[Inherent Impact Rating]]*RiskRegister[[#This Row],[Inherent Likelihood Rating]],"-- Error --")</f>
        <v>-- Error --</v>
      </c>
      <c r="R965" s="18" t="s">
        <v>111</v>
      </c>
      <c r="T965" s="18" t="s">
        <v>112</v>
      </c>
      <c r="U965" s="19" t="str">
        <f>VLOOKUP(RiskRegister[[#This Row],[Residual Impact Level]],'Rating factors'!$F$4:$G$9,2,FALSE)</f>
        <v>--- Error ---</v>
      </c>
      <c r="V965" s="18" t="s">
        <v>89</v>
      </c>
      <c r="W965" s="19" t="str">
        <f>VLOOKUP(RiskRegister[[#This Row],[Residual Likelihood Level]],'Rating factors'!$F$16:$G$21,2,FALSE)</f>
        <v>--- Error ---</v>
      </c>
      <c r="X965" s="19" t="str">
        <f>IFERROR(VLOOKUP(RiskRegister[[#This Row],[Residual Risk Rating]],'Rating factors'!$F$30:$G$44,2,FALSE),"-- Error --")</f>
        <v>-- Error --</v>
      </c>
      <c r="Y965" s="19" t="str">
        <f>IFERROR(RiskRegister[[#This Row],[Residual Impact Rating]]*RiskRegister[[#This Row],[Residual Likelihood Rating]],"-- Error --")</f>
        <v>-- Error --</v>
      </c>
      <c r="Z965" s="18" t="s">
        <v>113</v>
      </c>
      <c r="AB965" s="61"/>
      <c r="AD965" s="22" t="str">
        <f ca="1">IF(ISBLANK(RiskRegister[[#This Row],[Risk Due Date]]), "Missing Risk Due Date", IF(RiskRegister[[#This Row],[Risk Due Date]] &lt; TODAY(), "Overdue", "Not Overdue"))</f>
        <v>Missing Risk Due Date</v>
      </c>
      <c r="AF965" s="22" t="str">
        <f>IF(ISBLANK(RiskRegister[[#This Row],[Risk Due Date]]), "Missing Risk Due Date", TEXT(RiskRegister[[#This Row],[Risk Due Date]], "YYYY-MM"))</f>
        <v>Missing Risk Due Date</v>
      </c>
      <c r="AG965" s="22" t="str">
        <f>IF(RiskRegister[[#This Row],[Created Date]]="","Created Date missing",(TEXT(RiskRegister[[#This Row],[Created Date]],"mmm") &amp; "-" &amp; YEAR(RiskRegister[[#This Row],[Created Date]])))</f>
        <v>Created Date missing</v>
      </c>
      <c r="AH965" s="79">
        <f>IF(RiskRegister[[#This Row],[Risk Status]]="Closed",RiskRegister[[#This Row],[Risk Close Date]],RiskRegister[[#This Row],[Risk Due Date]])</f>
        <v>0</v>
      </c>
      <c r="AI965" s="79">
        <f>IF(RiskRegister[[#This Row],[Risk-Change-Date]]=0,DATE(2030,1,1),RiskRegister[[#This Row],[Risk-Change-Date]])</f>
        <v>47484</v>
      </c>
      <c r="AJ965" s="22" t="str">
        <f>RiskRegister[[#This Row],[Inherent Impact Level]]&amp;"-"&amp;RiskRegister[[#This Row],[Inherent Likelihood Level]]</f>
        <v>-- Select Impact ----- Select Likelihood --</v>
      </c>
      <c r="AK965" s="22" t="str">
        <f>RiskRegister[[#This Row],[Residual Impact Level]]&amp;"-"&amp;RiskRegister[[#This Row],[Residual Likelihood Level]]</f>
        <v>-- Select Impact ----- Select Likelihood --</v>
      </c>
      <c r="AL965" s="22" t="str">
        <f t="shared" si="30"/>
        <v>Error</v>
      </c>
      <c r="AM965" s="22" t="str">
        <f>IF(RiskRegister[[#This Row],[Risk Status]]="Closed",RiskRegister[[#This Row],[Residual Impact Level]],RiskRegister[[#This Row],[Inherent Impact Level]])</f>
        <v>-- Select Impact --</v>
      </c>
      <c r="AN965" s="22" t="str">
        <f>IF(RiskRegister[[#This Row],[Risk Status]]="Closed",RiskRegister[[#This Row],[Residual Likelihood Level]],RiskRegister[[#This Row],[Inherent Likelihood Level]])</f>
        <v>-- Select Likelihood --</v>
      </c>
      <c r="AO965" s="22" t="str">
        <f>IF(RiskRegister[[#This Row],[Risk Status]]="Closed",RiskRegister[[#This Row],[Residual-I-L-Combo]],RiskRegister[[#This Row],[Inherent-I-L-Combo]])</f>
        <v>-- Select Impact ----- Select Likelihood --</v>
      </c>
      <c r="AP965" s="22" t="str">
        <f t="shared" si="31"/>
        <v>-- Error --</v>
      </c>
    </row>
    <row r="966" spans="1:42" s="18" customFormat="1" ht="64" x14ac:dyDescent="0.2">
      <c r="A966" s="18">
        <v>963</v>
      </c>
      <c r="G966" s="18" t="s">
        <v>87</v>
      </c>
      <c r="I966" s="18" t="s">
        <v>85</v>
      </c>
      <c r="L966" s="18" t="s">
        <v>112</v>
      </c>
      <c r="M966" s="19" t="str">
        <f>VLOOKUP(RiskRegister[[#This Row],[Inherent Impact Level]],'Rating factors'!$F$4:$G$9,2,FALSE)</f>
        <v>--- Error ---</v>
      </c>
      <c r="N966" s="18" t="s">
        <v>89</v>
      </c>
      <c r="O966" s="19" t="str">
        <f>VLOOKUP(RiskRegister[[#This Row],[Inherent Likelihood Level]],'Rating factors'!$F$16:$G$21,2,FALSE)</f>
        <v>--- Error ---</v>
      </c>
      <c r="P966" s="19" t="str">
        <f>IFERROR(VLOOKUP(RiskRegister[[#This Row],[Inherent Risk Rating]],'Rating factors'!$F$30:$G$44,2,FALSE),"-- Error --")</f>
        <v>-- Error --</v>
      </c>
      <c r="Q966" s="19" t="str">
        <f>IFERROR(RiskRegister[[#This Row],[Inherent Impact Rating]]*RiskRegister[[#This Row],[Inherent Likelihood Rating]],"-- Error --")</f>
        <v>-- Error --</v>
      </c>
      <c r="R966" s="18" t="s">
        <v>111</v>
      </c>
      <c r="T966" s="18" t="s">
        <v>112</v>
      </c>
      <c r="U966" s="19" t="str">
        <f>VLOOKUP(RiskRegister[[#This Row],[Residual Impact Level]],'Rating factors'!$F$4:$G$9,2,FALSE)</f>
        <v>--- Error ---</v>
      </c>
      <c r="V966" s="18" t="s">
        <v>89</v>
      </c>
      <c r="W966" s="19" t="str">
        <f>VLOOKUP(RiskRegister[[#This Row],[Residual Likelihood Level]],'Rating factors'!$F$16:$G$21,2,FALSE)</f>
        <v>--- Error ---</v>
      </c>
      <c r="X966" s="19" t="str">
        <f>IFERROR(VLOOKUP(RiskRegister[[#This Row],[Residual Risk Rating]],'Rating factors'!$F$30:$G$44,2,FALSE),"-- Error --")</f>
        <v>-- Error --</v>
      </c>
      <c r="Y966" s="19" t="str">
        <f>IFERROR(RiskRegister[[#This Row],[Residual Impact Rating]]*RiskRegister[[#This Row],[Residual Likelihood Rating]],"-- Error --")</f>
        <v>-- Error --</v>
      </c>
      <c r="Z966" s="18" t="s">
        <v>113</v>
      </c>
      <c r="AB966" s="61"/>
      <c r="AD966" s="22" t="str">
        <f ca="1">IF(ISBLANK(RiskRegister[[#This Row],[Risk Due Date]]), "Missing Risk Due Date", IF(RiskRegister[[#This Row],[Risk Due Date]] &lt; TODAY(), "Overdue", "Not Overdue"))</f>
        <v>Missing Risk Due Date</v>
      </c>
      <c r="AF966" s="22" t="str">
        <f>IF(ISBLANK(RiskRegister[[#This Row],[Risk Due Date]]), "Missing Risk Due Date", TEXT(RiskRegister[[#This Row],[Risk Due Date]], "YYYY-MM"))</f>
        <v>Missing Risk Due Date</v>
      </c>
      <c r="AG966" s="22" t="str">
        <f>IF(RiskRegister[[#This Row],[Created Date]]="","Created Date missing",(TEXT(RiskRegister[[#This Row],[Created Date]],"mmm") &amp; "-" &amp; YEAR(RiskRegister[[#This Row],[Created Date]])))</f>
        <v>Created Date missing</v>
      </c>
      <c r="AH966" s="79">
        <f>IF(RiskRegister[[#This Row],[Risk Status]]="Closed",RiskRegister[[#This Row],[Risk Close Date]],RiskRegister[[#This Row],[Risk Due Date]])</f>
        <v>0</v>
      </c>
      <c r="AI966" s="79">
        <f>IF(RiskRegister[[#This Row],[Risk-Change-Date]]=0,DATE(2030,1,1),RiskRegister[[#This Row],[Risk-Change-Date]])</f>
        <v>47484</v>
      </c>
      <c r="AJ966" s="22" t="str">
        <f>RiskRegister[[#This Row],[Inherent Impact Level]]&amp;"-"&amp;RiskRegister[[#This Row],[Inherent Likelihood Level]]</f>
        <v>-- Select Impact ----- Select Likelihood --</v>
      </c>
      <c r="AK966" s="22" t="str">
        <f>RiskRegister[[#This Row],[Residual Impact Level]]&amp;"-"&amp;RiskRegister[[#This Row],[Residual Likelihood Level]]</f>
        <v>-- Select Impact ----- Select Likelihood --</v>
      </c>
      <c r="AL966" s="22" t="str">
        <f t="shared" si="30"/>
        <v>Error</v>
      </c>
      <c r="AM966" s="22" t="str">
        <f>IF(RiskRegister[[#This Row],[Risk Status]]="Closed",RiskRegister[[#This Row],[Residual Impact Level]],RiskRegister[[#This Row],[Inherent Impact Level]])</f>
        <v>-- Select Impact --</v>
      </c>
      <c r="AN966" s="22" t="str">
        <f>IF(RiskRegister[[#This Row],[Risk Status]]="Closed",RiskRegister[[#This Row],[Residual Likelihood Level]],RiskRegister[[#This Row],[Inherent Likelihood Level]])</f>
        <v>-- Select Likelihood --</v>
      </c>
      <c r="AO966" s="22" t="str">
        <f>IF(RiskRegister[[#This Row],[Risk Status]]="Closed",RiskRegister[[#This Row],[Residual-I-L-Combo]],RiskRegister[[#This Row],[Inherent-I-L-Combo]])</f>
        <v>-- Select Impact ----- Select Likelihood --</v>
      </c>
      <c r="AP966" s="22" t="str">
        <f t="shared" si="31"/>
        <v>-- Error --</v>
      </c>
    </row>
    <row r="967" spans="1:42" s="18" customFormat="1" ht="64" x14ac:dyDescent="0.2">
      <c r="A967" s="18">
        <v>964</v>
      </c>
      <c r="G967" s="18" t="s">
        <v>87</v>
      </c>
      <c r="I967" s="18" t="s">
        <v>85</v>
      </c>
      <c r="L967" s="18" t="s">
        <v>112</v>
      </c>
      <c r="M967" s="19" t="str">
        <f>VLOOKUP(RiskRegister[[#This Row],[Inherent Impact Level]],'Rating factors'!$F$4:$G$9,2,FALSE)</f>
        <v>--- Error ---</v>
      </c>
      <c r="N967" s="18" t="s">
        <v>89</v>
      </c>
      <c r="O967" s="19" t="str">
        <f>VLOOKUP(RiskRegister[[#This Row],[Inherent Likelihood Level]],'Rating factors'!$F$16:$G$21,2,FALSE)</f>
        <v>--- Error ---</v>
      </c>
      <c r="P967" s="19" t="str">
        <f>IFERROR(VLOOKUP(RiskRegister[[#This Row],[Inherent Risk Rating]],'Rating factors'!$F$30:$G$44,2,FALSE),"-- Error --")</f>
        <v>-- Error --</v>
      </c>
      <c r="Q967" s="19" t="str">
        <f>IFERROR(RiskRegister[[#This Row],[Inherent Impact Rating]]*RiskRegister[[#This Row],[Inherent Likelihood Rating]],"-- Error --")</f>
        <v>-- Error --</v>
      </c>
      <c r="R967" s="18" t="s">
        <v>111</v>
      </c>
      <c r="T967" s="18" t="s">
        <v>112</v>
      </c>
      <c r="U967" s="19" t="str">
        <f>VLOOKUP(RiskRegister[[#This Row],[Residual Impact Level]],'Rating factors'!$F$4:$G$9,2,FALSE)</f>
        <v>--- Error ---</v>
      </c>
      <c r="V967" s="18" t="s">
        <v>89</v>
      </c>
      <c r="W967" s="19" t="str">
        <f>VLOOKUP(RiskRegister[[#This Row],[Residual Likelihood Level]],'Rating factors'!$F$16:$G$21,2,FALSE)</f>
        <v>--- Error ---</v>
      </c>
      <c r="X967" s="19" t="str">
        <f>IFERROR(VLOOKUP(RiskRegister[[#This Row],[Residual Risk Rating]],'Rating factors'!$F$30:$G$44,2,FALSE),"-- Error --")</f>
        <v>-- Error --</v>
      </c>
      <c r="Y967" s="19" t="str">
        <f>IFERROR(RiskRegister[[#This Row],[Residual Impact Rating]]*RiskRegister[[#This Row],[Residual Likelihood Rating]],"-- Error --")</f>
        <v>-- Error --</v>
      </c>
      <c r="Z967" s="18" t="s">
        <v>113</v>
      </c>
      <c r="AB967" s="61"/>
      <c r="AD967" s="22" t="str">
        <f ca="1">IF(ISBLANK(RiskRegister[[#This Row],[Risk Due Date]]), "Missing Risk Due Date", IF(RiskRegister[[#This Row],[Risk Due Date]] &lt; TODAY(), "Overdue", "Not Overdue"))</f>
        <v>Missing Risk Due Date</v>
      </c>
      <c r="AF967" s="22" t="str">
        <f>IF(ISBLANK(RiskRegister[[#This Row],[Risk Due Date]]), "Missing Risk Due Date", TEXT(RiskRegister[[#This Row],[Risk Due Date]], "YYYY-MM"))</f>
        <v>Missing Risk Due Date</v>
      </c>
      <c r="AG967" s="22" t="str">
        <f>IF(RiskRegister[[#This Row],[Created Date]]="","Created Date missing",(TEXT(RiskRegister[[#This Row],[Created Date]],"mmm") &amp; "-" &amp; YEAR(RiskRegister[[#This Row],[Created Date]])))</f>
        <v>Created Date missing</v>
      </c>
      <c r="AH967" s="79">
        <f>IF(RiskRegister[[#This Row],[Risk Status]]="Closed",RiskRegister[[#This Row],[Risk Close Date]],RiskRegister[[#This Row],[Risk Due Date]])</f>
        <v>0</v>
      </c>
      <c r="AI967" s="79">
        <f>IF(RiskRegister[[#This Row],[Risk-Change-Date]]=0,DATE(2030,1,1),RiskRegister[[#This Row],[Risk-Change-Date]])</f>
        <v>47484</v>
      </c>
      <c r="AJ967" s="22" t="str">
        <f>RiskRegister[[#This Row],[Inherent Impact Level]]&amp;"-"&amp;RiskRegister[[#This Row],[Inherent Likelihood Level]]</f>
        <v>-- Select Impact ----- Select Likelihood --</v>
      </c>
      <c r="AK967" s="22" t="str">
        <f>RiskRegister[[#This Row],[Residual Impact Level]]&amp;"-"&amp;RiskRegister[[#This Row],[Residual Likelihood Level]]</f>
        <v>-- Select Impact ----- Select Likelihood --</v>
      </c>
      <c r="AL967" s="22" t="str">
        <f t="shared" si="30"/>
        <v>Error</v>
      </c>
      <c r="AM967" s="22" t="str">
        <f>IF(RiskRegister[[#This Row],[Risk Status]]="Closed",RiskRegister[[#This Row],[Residual Impact Level]],RiskRegister[[#This Row],[Inherent Impact Level]])</f>
        <v>-- Select Impact --</v>
      </c>
      <c r="AN967" s="22" t="str">
        <f>IF(RiskRegister[[#This Row],[Risk Status]]="Closed",RiskRegister[[#This Row],[Residual Likelihood Level]],RiskRegister[[#This Row],[Inherent Likelihood Level]])</f>
        <v>-- Select Likelihood --</v>
      </c>
      <c r="AO967" s="22" t="str">
        <f>IF(RiskRegister[[#This Row],[Risk Status]]="Closed",RiskRegister[[#This Row],[Residual-I-L-Combo]],RiskRegister[[#This Row],[Inherent-I-L-Combo]])</f>
        <v>-- Select Impact ----- Select Likelihood --</v>
      </c>
      <c r="AP967" s="22" t="str">
        <f t="shared" si="31"/>
        <v>-- Error --</v>
      </c>
    </row>
    <row r="968" spans="1:42" s="18" customFormat="1" ht="64" x14ac:dyDescent="0.2">
      <c r="A968" s="18">
        <v>965</v>
      </c>
      <c r="G968" s="18" t="s">
        <v>87</v>
      </c>
      <c r="I968" s="18" t="s">
        <v>85</v>
      </c>
      <c r="L968" s="18" t="s">
        <v>112</v>
      </c>
      <c r="M968" s="19" t="str">
        <f>VLOOKUP(RiskRegister[[#This Row],[Inherent Impact Level]],'Rating factors'!$F$4:$G$9,2,FALSE)</f>
        <v>--- Error ---</v>
      </c>
      <c r="N968" s="18" t="s">
        <v>89</v>
      </c>
      <c r="O968" s="19" t="str">
        <f>VLOOKUP(RiskRegister[[#This Row],[Inherent Likelihood Level]],'Rating factors'!$F$16:$G$21,2,FALSE)</f>
        <v>--- Error ---</v>
      </c>
      <c r="P968" s="19" t="str">
        <f>IFERROR(VLOOKUP(RiskRegister[[#This Row],[Inherent Risk Rating]],'Rating factors'!$F$30:$G$44,2,FALSE),"-- Error --")</f>
        <v>-- Error --</v>
      </c>
      <c r="Q968" s="19" t="str">
        <f>IFERROR(RiskRegister[[#This Row],[Inherent Impact Rating]]*RiskRegister[[#This Row],[Inherent Likelihood Rating]],"-- Error --")</f>
        <v>-- Error --</v>
      </c>
      <c r="R968" s="18" t="s">
        <v>111</v>
      </c>
      <c r="T968" s="18" t="s">
        <v>112</v>
      </c>
      <c r="U968" s="19" t="str">
        <f>VLOOKUP(RiskRegister[[#This Row],[Residual Impact Level]],'Rating factors'!$F$4:$G$9,2,FALSE)</f>
        <v>--- Error ---</v>
      </c>
      <c r="V968" s="18" t="s">
        <v>89</v>
      </c>
      <c r="W968" s="19" t="str">
        <f>VLOOKUP(RiskRegister[[#This Row],[Residual Likelihood Level]],'Rating factors'!$F$16:$G$21,2,FALSE)</f>
        <v>--- Error ---</v>
      </c>
      <c r="X968" s="19" t="str">
        <f>IFERROR(VLOOKUP(RiskRegister[[#This Row],[Residual Risk Rating]],'Rating factors'!$F$30:$G$44,2,FALSE),"-- Error --")</f>
        <v>-- Error --</v>
      </c>
      <c r="Y968" s="19" t="str">
        <f>IFERROR(RiskRegister[[#This Row],[Residual Impact Rating]]*RiskRegister[[#This Row],[Residual Likelihood Rating]],"-- Error --")</f>
        <v>-- Error --</v>
      </c>
      <c r="Z968" s="18" t="s">
        <v>113</v>
      </c>
      <c r="AB968" s="61"/>
      <c r="AD968" s="22" t="str">
        <f ca="1">IF(ISBLANK(RiskRegister[[#This Row],[Risk Due Date]]), "Missing Risk Due Date", IF(RiskRegister[[#This Row],[Risk Due Date]] &lt; TODAY(), "Overdue", "Not Overdue"))</f>
        <v>Missing Risk Due Date</v>
      </c>
      <c r="AF968" s="22" t="str">
        <f>IF(ISBLANK(RiskRegister[[#This Row],[Risk Due Date]]), "Missing Risk Due Date", TEXT(RiskRegister[[#This Row],[Risk Due Date]], "YYYY-MM"))</f>
        <v>Missing Risk Due Date</v>
      </c>
      <c r="AG968" s="22" t="str">
        <f>IF(RiskRegister[[#This Row],[Created Date]]="","Created Date missing",(TEXT(RiskRegister[[#This Row],[Created Date]],"mmm") &amp; "-" &amp; YEAR(RiskRegister[[#This Row],[Created Date]])))</f>
        <v>Created Date missing</v>
      </c>
      <c r="AH968" s="79">
        <f>IF(RiskRegister[[#This Row],[Risk Status]]="Closed",RiskRegister[[#This Row],[Risk Close Date]],RiskRegister[[#This Row],[Risk Due Date]])</f>
        <v>0</v>
      </c>
      <c r="AI968" s="79">
        <f>IF(RiskRegister[[#This Row],[Risk-Change-Date]]=0,DATE(2030,1,1),RiskRegister[[#This Row],[Risk-Change-Date]])</f>
        <v>47484</v>
      </c>
      <c r="AJ968" s="22" t="str">
        <f>RiskRegister[[#This Row],[Inherent Impact Level]]&amp;"-"&amp;RiskRegister[[#This Row],[Inherent Likelihood Level]]</f>
        <v>-- Select Impact ----- Select Likelihood --</v>
      </c>
      <c r="AK968" s="22" t="str">
        <f>RiskRegister[[#This Row],[Residual Impact Level]]&amp;"-"&amp;RiskRegister[[#This Row],[Residual Likelihood Level]]</f>
        <v>-- Select Impact ----- Select Likelihood --</v>
      </c>
      <c r="AL968" s="22" t="str">
        <f t="shared" si="30"/>
        <v>Error</v>
      </c>
      <c r="AM968" s="22" t="str">
        <f>IF(RiskRegister[[#This Row],[Risk Status]]="Closed",RiskRegister[[#This Row],[Residual Impact Level]],RiskRegister[[#This Row],[Inherent Impact Level]])</f>
        <v>-- Select Impact --</v>
      </c>
      <c r="AN968" s="22" t="str">
        <f>IF(RiskRegister[[#This Row],[Risk Status]]="Closed",RiskRegister[[#This Row],[Residual Likelihood Level]],RiskRegister[[#This Row],[Inherent Likelihood Level]])</f>
        <v>-- Select Likelihood --</v>
      </c>
      <c r="AO968" s="22" t="str">
        <f>IF(RiskRegister[[#This Row],[Risk Status]]="Closed",RiskRegister[[#This Row],[Residual-I-L-Combo]],RiskRegister[[#This Row],[Inherent-I-L-Combo]])</f>
        <v>-- Select Impact ----- Select Likelihood --</v>
      </c>
      <c r="AP968" s="22" t="str">
        <f t="shared" si="31"/>
        <v>-- Error --</v>
      </c>
    </row>
    <row r="969" spans="1:42" s="18" customFormat="1" ht="64" x14ac:dyDescent="0.2">
      <c r="A969" s="18">
        <v>966</v>
      </c>
      <c r="G969" s="18" t="s">
        <v>87</v>
      </c>
      <c r="I969" s="18" t="s">
        <v>85</v>
      </c>
      <c r="L969" s="18" t="s">
        <v>112</v>
      </c>
      <c r="M969" s="19" t="str">
        <f>VLOOKUP(RiskRegister[[#This Row],[Inherent Impact Level]],'Rating factors'!$F$4:$G$9,2,FALSE)</f>
        <v>--- Error ---</v>
      </c>
      <c r="N969" s="18" t="s">
        <v>89</v>
      </c>
      <c r="O969" s="19" t="str">
        <f>VLOOKUP(RiskRegister[[#This Row],[Inherent Likelihood Level]],'Rating factors'!$F$16:$G$21,2,FALSE)</f>
        <v>--- Error ---</v>
      </c>
      <c r="P969" s="19" t="str">
        <f>IFERROR(VLOOKUP(RiskRegister[[#This Row],[Inherent Risk Rating]],'Rating factors'!$F$30:$G$44,2,FALSE),"-- Error --")</f>
        <v>-- Error --</v>
      </c>
      <c r="Q969" s="19" t="str">
        <f>IFERROR(RiskRegister[[#This Row],[Inherent Impact Rating]]*RiskRegister[[#This Row],[Inherent Likelihood Rating]],"-- Error --")</f>
        <v>-- Error --</v>
      </c>
      <c r="R969" s="18" t="s">
        <v>111</v>
      </c>
      <c r="T969" s="18" t="s">
        <v>112</v>
      </c>
      <c r="U969" s="19" t="str">
        <f>VLOOKUP(RiskRegister[[#This Row],[Residual Impact Level]],'Rating factors'!$F$4:$G$9,2,FALSE)</f>
        <v>--- Error ---</v>
      </c>
      <c r="V969" s="18" t="s">
        <v>89</v>
      </c>
      <c r="W969" s="19" t="str">
        <f>VLOOKUP(RiskRegister[[#This Row],[Residual Likelihood Level]],'Rating factors'!$F$16:$G$21,2,FALSE)</f>
        <v>--- Error ---</v>
      </c>
      <c r="X969" s="19" t="str">
        <f>IFERROR(VLOOKUP(RiskRegister[[#This Row],[Residual Risk Rating]],'Rating factors'!$F$30:$G$44,2,FALSE),"-- Error --")</f>
        <v>-- Error --</v>
      </c>
      <c r="Y969" s="19" t="str">
        <f>IFERROR(RiskRegister[[#This Row],[Residual Impact Rating]]*RiskRegister[[#This Row],[Residual Likelihood Rating]],"-- Error --")</f>
        <v>-- Error --</v>
      </c>
      <c r="Z969" s="18" t="s">
        <v>113</v>
      </c>
      <c r="AB969" s="61"/>
      <c r="AD969" s="22" t="str">
        <f ca="1">IF(ISBLANK(RiskRegister[[#This Row],[Risk Due Date]]), "Missing Risk Due Date", IF(RiskRegister[[#This Row],[Risk Due Date]] &lt; TODAY(), "Overdue", "Not Overdue"))</f>
        <v>Missing Risk Due Date</v>
      </c>
      <c r="AF969" s="22" t="str">
        <f>IF(ISBLANK(RiskRegister[[#This Row],[Risk Due Date]]), "Missing Risk Due Date", TEXT(RiskRegister[[#This Row],[Risk Due Date]], "YYYY-MM"))</f>
        <v>Missing Risk Due Date</v>
      </c>
      <c r="AG969" s="22" t="str">
        <f>IF(RiskRegister[[#This Row],[Created Date]]="","Created Date missing",(TEXT(RiskRegister[[#This Row],[Created Date]],"mmm") &amp; "-" &amp; YEAR(RiskRegister[[#This Row],[Created Date]])))</f>
        <v>Created Date missing</v>
      </c>
      <c r="AH969" s="79">
        <f>IF(RiskRegister[[#This Row],[Risk Status]]="Closed",RiskRegister[[#This Row],[Risk Close Date]],RiskRegister[[#This Row],[Risk Due Date]])</f>
        <v>0</v>
      </c>
      <c r="AI969" s="79">
        <f>IF(RiskRegister[[#This Row],[Risk-Change-Date]]=0,DATE(2030,1,1),RiskRegister[[#This Row],[Risk-Change-Date]])</f>
        <v>47484</v>
      </c>
      <c r="AJ969" s="22" t="str">
        <f>RiskRegister[[#This Row],[Inherent Impact Level]]&amp;"-"&amp;RiskRegister[[#This Row],[Inherent Likelihood Level]]</f>
        <v>-- Select Impact ----- Select Likelihood --</v>
      </c>
      <c r="AK969" s="22" t="str">
        <f>RiskRegister[[#This Row],[Residual Impact Level]]&amp;"-"&amp;RiskRegister[[#This Row],[Residual Likelihood Level]]</f>
        <v>-- Select Impact ----- Select Likelihood --</v>
      </c>
      <c r="AL969" s="22" t="str">
        <f t="shared" si="30"/>
        <v>Error</v>
      </c>
      <c r="AM969" s="22" t="str">
        <f>IF(RiskRegister[[#This Row],[Risk Status]]="Closed",RiskRegister[[#This Row],[Residual Impact Level]],RiskRegister[[#This Row],[Inherent Impact Level]])</f>
        <v>-- Select Impact --</v>
      </c>
      <c r="AN969" s="22" t="str">
        <f>IF(RiskRegister[[#This Row],[Risk Status]]="Closed",RiskRegister[[#This Row],[Residual Likelihood Level]],RiskRegister[[#This Row],[Inherent Likelihood Level]])</f>
        <v>-- Select Likelihood --</v>
      </c>
      <c r="AO969" s="22" t="str">
        <f>IF(RiskRegister[[#This Row],[Risk Status]]="Closed",RiskRegister[[#This Row],[Residual-I-L-Combo]],RiskRegister[[#This Row],[Inherent-I-L-Combo]])</f>
        <v>-- Select Impact ----- Select Likelihood --</v>
      </c>
      <c r="AP969" s="22" t="str">
        <f t="shared" si="31"/>
        <v>-- Error --</v>
      </c>
    </row>
    <row r="970" spans="1:42" s="18" customFormat="1" ht="64" x14ac:dyDescent="0.2">
      <c r="A970" s="18">
        <v>967</v>
      </c>
      <c r="G970" s="18" t="s">
        <v>87</v>
      </c>
      <c r="I970" s="18" t="s">
        <v>85</v>
      </c>
      <c r="L970" s="18" t="s">
        <v>112</v>
      </c>
      <c r="M970" s="19" t="str">
        <f>VLOOKUP(RiskRegister[[#This Row],[Inherent Impact Level]],'Rating factors'!$F$4:$G$9,2,FALSE)</f>
        <v>--- Error ---</v>
      </c>
      <c r="N970" s="18" t="s">
        <v>89</v>
      </c>
      <c r="O970" s="19" t="str">
        <f>VLOOKUP(RiskRegister[[#This Row],[Inherent Likelihood Level]],'Rating factors'!$F$16:$G$21,2,FALSE)</f>
        <v>--- Error ---</v>
      </c>
      <c r="P970" s="19" t="str">
        <f>IFERROR(VLOOKUP(RiskRegister[[#This Row],[Inherent Risk Rating]],'Rating factors'!$F$30:$G$44,2,FALSE),"-- Error --")</f>
        <v>-- Error --</v>
      </c>
      <c r="Q970" s="19" t="str">
        <f>IFERROR(RiskRegister[[#This Row],[Inherent Impact Rating]]*RiskRegister[[#This Row],[Inherent Likelihood Rating]],"-- Error --")</f>
        <v>-- Error --</v>
      </c>
      <c r="R970" s="18" t="s">
        <v>111</v>
      </c>
      <c r="T970" s="18" t="s">
        <v>112</v>
      </c>
      <c r="U970" s="19" t="str">
        <f>VLOOKUP(RiskRegister[[#This Row],[Residual Impact Level]],'Rating factors'!$F$4:$G$9,2,FALSE)</f>
        <v>--- Error ---</v>
      </c>
      <c r="V970" s="18" t="s">
        <v>89</v>
      </c>
      <c r="W970" s="19" t="str">
        <f>VLOOKUP(RiskRegister[[#This Row],[Residual Likelihood Level]],'Rating factors'!$F$16:$G$21,2,FALSE)</f>
        <v>--- Error ---</v>
      </c>
      <c r="X970" s="19" t="str">
        <f>IFERROR(VLOOKUP(RiskRegister[[#This Row],[Residual Risk Rating]],'Rating factors'!$F$30:$G$44,2,FALSE),"-- Error --")</f>
        <v>-- Error --</v>
      </c>
      <c r="Y970" s="19" t="str">
        <f>IFERROR(RiskRegister[[#This Row],[Residual Impact Rating]]*RiskRegister[[#This Row],[Residual Likelihood Rating]],"-- Error --")</f>
        <v>-- Error --</v>
      </c>
      <c r="Z970" s="18" t="s">
        <v>113</v>
      </c>
      <c r="AB970" s="61"/>
      <c r="AD970" s="22" t="str">
        <f ca="1">IF(ISBLANK(RiskRegister[[#This Row],[Risk Due Date]]), "Missing Risk Due Date", IF(RiskRegister[[#This Row],[Risk Due Date]] &lt; TODAY(), "Overdue", "Not Overdue"))</f>
        <v>Missing Risk Due Date</v>
      </c>
      <c r="AF970" s="22" t="str">
        <f>IF(ISBLANK(RiskRegister[[#This Row],[Risk Due Date]]), "Missing Risk Due Date", TEXT(RiskRegister[[#This Row],[Risk Due Date]], "YYYY-MM"))</f>
        <v>Missing Risk Due Date</v>
      </c>
      <c r="AG970" s="22" t="str">
        <f>IF(RiskRegister[[#This Row],[Created Date]]="","Created Date missing",(TEXT(RiskRegister[[#This Row],[Created Date]],"mmm") &amp; "-" &amp; YEAR(RiskRegister[[#This Row],[Created Date]])))</f>
        <v>Created Date missing</v>
      </c>
      <c r="AH970" s="79">
        <f>IF(RiskRegister[[#This Row],[Risk Status]]="Closed",RiskRegister[[#This Row],[Risk Close Date]],RiskRegister[[#This Row],[Risk Due Date]])</f>
        <v>0</v>
      </c>
      <c r="AI970" s="79">
        <f>IF(RiskRegister[[#This Row],[Risk-Change-Date]]=0,DATE(2030,1,1),RiskRegister[[#This Row],[Risk-Change-Date]])</f>
        <v>47484</v>
      </c>
      <c r="AJ970" s="22" t="str">
        <f>RiskRegister[[#This Row],[Inherent Impact Level]]&amp;"-"&amp;RiskRegister[[#This Row],[Inherent Likelihood Level]]</f>
        <v>-- Select Impact ----- Select Likelihood --</v>
      </c>
      <c r="AK970" s="22" t="str">
        <f>RiskRegister[[#This Row],[Residual Impact Level]]&amp;"-"&amp;RiskRegister[[#This Row],[Residual Likelihood Level]]</f>
        <v>-- Select Impact ----- Select Likelihood --</v>
      </c>
      <c r="AL970" s="22" t="str">
        <f t="shared" si="30"/>
        <v>Error</v>
      </c>
      <c r="AM970" s="22" t="str">
        <f>IF(RiskRegister[[#This Row],[Risk Status]]="Closed",RiskRegister[[#This Row],[Residual Impact Level]],RiskRegister[[#This Row],[Inherent Impact Level]])</f>
        <v>-- Select Impact --</v>
      </c>
      <c r="AN970" s="22" t="str">
        <f>IF(RiskRegister[[#This Row],[Risk Status]]="Closed",RiskRegister[[#This Row],[Residual Likelihood Level]],RiskRegister[[#This Row],[Inherent Likelihood Level]])</f>
        <v>-- Select Likelihood --</v>
      </c>
      <c r="AO970" s="22" t="str">
        <f>IF(RiskRegister[[#This Row],[Risk Status]]="Closed",RiskRegister[[#This Row],[Residual-I-L-Combo]],RiskRegister[[#This Row],[Inherent-I-L-Combo]])</f>
        <v>-- Select Impact ----- Select Likelihood --</v>
      </c>
      <c r="AP970" s="22" t="str">
        <f t="shared" si="31"/>
        <v>-- Error --</v>
      </c>
    </row>
    <row r="971" spans="1:42" s="18" customFormat="1" ht="64" x14ac:dyDescent="0.2">
      <c r="A971" s="18">
        <v>968</v>
      </c>
      <c r="G971" s="18" t="s">
        <v>87</v>
      </c>
      <c r="I971" s="18" t="s">
        <v>85</v>
      </c>
      <c r="L971" s="18" t="s">
        <v>112</v>
      </c>
      <c r="M971" s="19" t="str">
        <f>VLOOKUP(RiskRegister[[#This Row],[Inherent Impact Level]],'Rating factors'!$F$4:$G$9,2,FALSE)</f>
        <v>--- Error ---</v>
      </c>
      <c r="N971" s="18" t="s">
        <v>89</v>
      </c>
      <c r="O971" s="19" t="str">
        <f>VLOOKUP(RiskRegister[[#This Row],[Inherent Likelihood Level]],'Rating factors'!$F$16:$G$21,2,FALSE)</f>
        <v>--- Error ---</v>
      </c>
      <c r="P971" s="19" t="str">
        <f>IFERROR(VLOOKUP(RiskRegister[[#This Row],[Inherent Risk Rating]],'Rating factors'!$F$30:$G$44,2,FALSE),"-- Error --")</f>
        <v>-- Error --</v>
      </c>
      <c r="Q971" s="19" t="str">
        <f>IFERROR(RiskRegister[[#This Row],[Inherent Impact Rating]]*RiskRegister[[#This Row],[Inherent Likelihood Rating]],"-- Error --")</f>
        <v>-- Error --</v>
      </c>
      <c r="R971" s="18" t="s">
        <v>111</v>
      </c>
      <c r="T971" s="18" t="s">
        <v>112</v>
      </c>
      <c r="U971" s="19" t="str">
        <f>VLOOKUP(RiskRegister[[#This Row],[Residual Impact Level]],'Rating factors'!$F$4:$G$9,2,FALSE)</f>
        <v>--- Error ---</v>
      </c>
      <c r="V971" s="18" t="s">
        <v>89</v>
      </c>
      <c r="W971" s="19" t="str">
        <f>VLOOKUP(RiskRegister[[#This Row],[Residual Likelihood Level]],'Rating factors'!$F$16:$G$21,2,FALSE)</f>
        <v>--- Error ---</v>
      </c>
      <c r="X971" s="19" t="str">
        <f>IFERROR(VLOOKUP(RiskRegister[[#This Row],[Residual Risk Rating]],'Rating factors'!$F$30:$G$44,2,FALSE),"-- Error --")</f>
        <v>-- Error --</v>
      </c>
      <c r="Y971" s="19" t="str">
        <f>IFERROR(RiskRegister[[#This Row],[Residual Impact Rating]]*RiskRegister[[#This Row],[Residual Likelihood Rating]],"-- Error --")</f>
        <v>-- Error --</v>
      </c>
      <c r="Z971" s="18" t="s">
        <v>113</v>
      </c>
      <c r="AB971" s="61"/>
      <c r="AD971" s="22" t="str">
        <f ca="1">IF(ISBLANK(RiskRegister[[#This Row],[Risk Due Date]]), "Missing Risk Due Date", IF(RiskRegister[[#This Row],[Risk Due Date]] &lt; TODAY(), "Overdue", "Not Overdue"))</f>
        <v>Missing Risk Due Date</v>
      </c>
      <c r="AF971" s="22" t="str">
        <f>IF(ISBLANK(RiskRegister[[#This Row],[Risk Due Date]]), "Missing Risk Due Date", TEXT(RiskRegister[[#This Row],[Risk Due Date]], "YYYY-MM"))</f>
        <v>Missing Risk Due Date</v>
      </c>
      <c r="AG971" s="22" t="str">
        <f>IF(RiskRegister[[#This Row],[Created Date]]="","Created Date missing",(TEXT(RiskRegister[[#This Row],[Created Date]],"mmm") &amp; "-" &amp; YEAR(RiskRegister[[#This Row],[Created Date]])))</f>
        <v>Created Date missing</v>
      </c>
      <c r="AH971" s="79">
        <f>IF(RiskRegister[[#This Row],[Risk Status]]="Closed",RiskRegister[[#This Row],[Risk Close Date]],RiskRegister[[#This Row],[Risk Due Date]])</f>
        <v>0</v>
      </c>
      <c r="AI971" s="79">
        <f>IF(RiskRegister[[#This Row],[Risk-Change-Date]]=0,DATE(2030,1,1),RiskRegister[[#This Row],[Risk-Change-Date]])</f>
        <v>47484</v>
      </c>
      <c r="AJ971" s="22" t="str">
        <f>RiskRegister[[#This Row],[Inherent Impact Level]]&amp;"-"&amp;RiskRegister[[#This Row],[Inherent Likelihood Level]]</f>
        <v>-- Select Impact ----- Select Likelihood --</v>
      </c>
      <c r="AK971" s="22" t="str">
        <f>RiskRegister[[#This Row],[Residual Impact Level]]&amp;"-"&amp;RiskRegister[[#This Row],[Residual Likelihood Level]]</f>
        <v>-- Select Impact ----- Select Likelihood --</v>
      </c>
      <c r="AL971" s="22" t="str">
        <f t="shared" si="30"/>
        <v>Error</v>
      </c>
      <c r="AM971" s="22" t="str">
        <f>IF(RiskRegister[[#This Row],[Risk Status]]="Closed",RiskRegister[[#This Row],[Residual Impact Level]],RiskRegister[[#This Row],[Inherent Impact Level]])</f>
        <v>-- Select Impact --</v>
      </c>
      <c r="AN971" s="22" t="str">
        <f>IF(RiskRegister[[#This Row],[Risk Status]]="Closed",RiskRegister[[#This Row],[Residual Likelihood Level]],RiskRegister[[#This Row],[Inherent Likelihood Level]])</f>
        <v>-- Select Likelihood --</v>
      </c>
      <c r="AO971" s="22" t="str">
        <f>IF(RiskRegister[[#This Row],[Risk Status]]="Closed",RiskRegister[[#This Row],[Residual-I-L-Combo]],RiskRegister[[#This Row],[Inherent-I-L-Combo]])</f>
        <v>-- Select Impact ----- Select Likelihood --</v>
      </c>
      <c r="AP971" s="22" t="str">
        <f t="shared" si="31"/>
        <v>-- Error --</v>
      </c>
    </row>
    <row r="972" spans="1:42" s="18" customFormat="1" ht="64" x14ac:dyDescent="0.2">
      <c r="A972" s="18">
        <v>969</v>
      </c>
      <c r="G972" s="18" t="s">
        <v>87</v>
      </c>
      <c r="I972" s="18" t="s">
        <v>85</v>
      </c>
      <c r="L972" s="18" t="s">
        <v>112</v>
      </c>
      <c r="M972" s="19" t="str">
        <f>VLOOKUP(RiskRegister[[#This Row],[Inherent Impact Level]],'Rating factors'!$F$4:$G$9,2,FALSE)</f>
        <v>--- Error ---</v>
      </c>
      <c r="N972" s="18" t="s">
        <v>89</v>
      </c>
      <c r="O972" s="19" t="str">
        <f>VLOOKUP(RiskRegister[[#This Row],[Inherent Likelihood Level]],'Rating factors'!$F$16:$G$21,2,FALSE)</f>
        <v>--- Error ---</v>
      </c>
      <c r="P972" s="19" t="str">
        <f>IFERROR(VLOOKUP(RiskRegister[[#This Row],[Inherent Risk Rating]],'Rating factors'!$F$30:$G$44,2,FALSE),"-- Error --")</f>
        <v>-- Error --</v>
      </c>
      <c r="Q972" s="19" t="str">
        <f>IFERROR(RiskRegister[[#This Row],[Inherent Impact Rating]]*RiskRegister[[#This Row],[Inherent Likelihood Rating]],"-- Error --")</f>
        <v>-- Error --</v>
      </c>
      <c r="R972" s="18" t="s">
        <v>111</v>
      </c>
      <c r="T972" s="18" t="s">
        <v>112</v>
      </c>
      <c r="U972" s="19" t="str">
        <f>VLOOKUP(RiskRegister[[#This Row],[Residual Impact Level]],'Rating factors'!$F$4:$G$9,2,FALSE)</f>
        <v>--- Error ---</v>
      </c>
      <c r="V972" s="18" t="s">
        <v>89</v>
      </c>
      <c r="W972" s="19" t="str">
        <f>VLOOKUP(RiskRegister[[#This Row],[Residual Likelihood Level]],'Rating factors'!$F$16:$G$21,2,FALSE)</f>
        <v>--- Error ---</v>
      </c>
      <c r="X972" s="19" t="str">
        <f>IFERROR(VLOOKUP(RiskRegister[[#This Row],[Residual Risk Rating]],'Rating factors'!$F$30:$G$44,2,FALSE),"-- Error --")</f>
        <v>-- Error --</v>
      </c>
      <c r="Y972" s="19" t="str">
        <f>IFERROR(RiskRegister[[#This Row],[Residual Impact Rating]]*RiskRegister[[#This Row],[Residual Likelihood Rating]],"-- Error --")</f>
        <v>-- Error --</v>
      </c>
      <c r="Z972" s="18" t="s">
        <v>113</v>
      </c>
      <c r="AB972" s="61"/>
      <c r="AD972" s="22" t="str">
        <f ca="1">IF(ISBLANK(RiskRegister[[#This Row],[Risk Due Date]]), "Missing Risk Due Date", IF(RiskRegister[[#This Row],[Risk Due Date]] &lt; TODAY(), "Overdue", "Not Overdue"))</f>
        <v>Missing Risk Due Date</v>
      </c>
      <c r="AF972" s="22" t="str">
        <f>IF(ISBLANK(RiskRegister[[#This Row],[Risk Due Date]]), "Missing Risk Due Date", TEXT(RiskRegister[[#This Row],[Risk Due Date]], "YYYY-MM"))</f>
        <v>Missing Risk Due Date</v>
      </c>
      <c r="AG972" s="22" t="str">
        <f>IF(RiskRegister[[#This Row],[Created Date]]="","Created Date missing",(TEXT(RiskRegister[[#This Row],[Created Date]],"mmm") &amp; "-" &amp; YEAR(RiskRegister[[#This Row],[Created Date]])))</f>
        <v>Created Date missing</v>
      </c>
      <c r="AH972" s="79">
        <f>IF(RiskRegister[[#This Row],[Risk Status]]="Closed",RiskRegister[[#This Row],[Risk Close Date]],RiskRegister[[#This Row],[Risk Due Date]])</f>
        <v>0</v>
      </c>
      <c r="AI972" s="79">
        <f>IF(RiskRegister[[#This Row],[Risk-Change-Date]]=0,DATE(2030,1,1),RiskRegister[[#This Row],[Risk-Change-Date]])</f>
        <v>47484</v>
      </c>
      <c r="AJ972" s="22" t="str">
        <f>RiskRegister[[#This Row],[Inherent Impact Level]]&amp;"-"&amp;RiskRegister[[#This Row],[Inherent Likelihood Level]]</f>
        <v>-- Select Impact ----- Select Likelihood --</v>
      </c>
      <c r="AK972" s="22" t="str">
        <f>RiskRegister[[#This Row],[Residual Impact Level]]&amp;"-"&amp;RiskRegister[[#This Row],[Residual Likelihood Level]]</f>
        <v>-- Select Impact ----- Select Likelihood --</v>
      </c>
      <c r="AL972" s="22" t="str">
        <f t="shared" si="30"/>
        <v>Error</v>
      </c>
      <c r="AM972" s="22" t="str">
        <f>IF(RiskRegister[[#This Row],[Risk Status]]="Closed",RiskRegister[[#This Row],[Residual Impact Level]],RiskRegister[[#This Row],[Inherent Impact Level]])</f>
        <v>-- Select Impact --</v>
      </c>
      <c r="AN972" s="22" t="str">
        <f>IF(RiskRegister[[#This Row],[Risk Status]]="Closed",RiskRegister[[#This Row],[Residual Likelihood Level]],RiskRegister[[#This Row],[Inherent Likelihood Level]])</f>
        <v>-- Select Likelihood --</v>
      </c>
      <c r="AO972" s="22" t="str">
        <f>IF(RiskRegister[[#This Row],[Risk Status]]="Closed",RiskRegister[[#This Row],[Residual-I-L-Combo]],RiskRegister[[#This Row],[Inherent-I-L-Combo]])</f>
        <v>-- Select Impact ----- Select Likelihood --</v>
      </c>
      <c r="AP972" s="22" t="str">
        <f t="shared" si="31"/>
        <v>-- Error --</v>
      </c>
    </row>
    <row r="973" spans="1:42" s="18" customFormat="1" ht="64" x14ac:dyDescent="0.2">
      <c r="A973" s="18">
        <v>970</v>
      </c>
      <c r="G973" s="18" t="s">
        <v>87</v>
      </c>
      <c r="I973" s="18" t="s">
        <v>85</v>
      </c>
      <c r="L973" s="18" t="s">
        <v>112</v>
      </c>
      <c r="M973" s="19" t="str">
        <f>VLOOKUP(RiskRegister[[#This Row],[Inherent Impact Level]],'Rating factors'!$F$4:$G$9,2,FALSE)</f>
        <v>--- Error ---</v>
      </c>
      <c r="N973" s="18" t="s">
        <v>89</v>
      </c>
      <c r="O973" s="19" t="str">
        <f>VLOOKUP(RiskRegister[[#This Row],[Inherent Likelihood Level]],'Rating factors'!$F$16:$G$21,2,FALSE)</f>
        <v>--- Error ---</v>
      </c>
      <c r="P973" s="19" t="str">
        <f>IFERROR(VLOOKUP(RiskRegister[[#This Row],[Inherent Risk Rating]],'Rating factors'!$F$30:$G$44,2,FALSE),"-- Error --")</f>
        <v>-- Error --</v>
      </c>
      <c r="Q973" s="19" t="str">
        <f>IFERROR(RiskRegister[[#This Row],[Inherent Impact Rating]]*RiskRegister[[#This Row],[Inherent Likelihood Rating]],"-- Error --")</f>
        <v>-- Error --</v>
      </c>
      <c r="R973" s="18" t="s">
        <v>111</v>
      </c>
      <c r="T973" s="18" t="s">
        <v>112</v>
      </c>
      <c r="U973" s="19" t="str">
        <f>VLOOKUP(RiskRegister[[#This Row],[Residual Impact Level]],'Rating factors'!$F$4:$G$9,2,FALSE)</f>
        <v>--- Error ---</v>
      </c>
      <c r="V973" s="18" t="s">
        <v>89</v>
      </c>
      <c r="W973" s="19" t="str">
        <f>VLOOKUP(RiskRegister[[#This Row],[Residual Likelihood Level]],'Rating factors'!$F$16:$G$21,2,FALSE)</f>
        <v>--- Error ---</v>
      </c>
      <c r="X973" s="19" t="str">
        <f>IFERROR(VLOOKUP(RiskRegister[[#This Row],[Residual Risk Rating]],'Rating factors'!$F$30:$G$44,2,FALSE),"-- Error --")</f>
        <v>-- Error --</v>
      </c>
      <c r="Y973" s="19" t="str">
        <f>IFERROR(RiskRegister[[#This Row],[Residual Impact Rating]]*RiskRegister[[#This Row],[Residual Likelihood Rating]],"-- Error --")</f>
        <v>-- Error --</v>
      </c>
      <c r="Z973" s="18" t="s">
        <v>113</v>
      </c>
      <c r="AB973" s="61"/>
      <c r="AD973" s="22" t="str">
        <f ca="1">IF(ISBLANK(RiskRegister[[#This Row],[Risk Due Date]]), "Missing Risk Due Date", IF(RiskRegister[[#This Row],[Risk Due Date]] &lt; TODAY(), "Overdue", "Not Overdue"))</f>
        <v>Missing Risk Due Date</v>
      </c>
      <c r="AF973" s="22" t="str">
        <f>IF(ISBLANK(RiskRegister[[#This Row],[Risk Due Date]]), "Missing Risk Due Date", TEXT(RiskRegister[[#This Row],[Risk Due Date]], "YYYY-MM"))</f>
        <v>Missing Risk Due Date</v>
      </c>
      <c r="AG973" s="22" t="str">
        <f>IF(RiskRegister[[#This Row],[Created Date]]="","Created Date missing",(TEXT(RiskRegister[[#This Row],[Created Date]],"mmm") &amp; "-" &amp; YEAR(RiskRegister[[#This Row],[Created Date]])))</f>
        <v>Created Date missing</v>
      </c>
      <c r="AH973" s="79">
        <f>IF(RiskRegister[[#This Row],[Risk Status]]="Closed",RiskRegister[[#This Row],[Risk Close Date]],RiskRegister[[#This Row],[Risk Due Date]])</f>
        <v>0</v>
      </c>
      <c r="AI973" s="79">
        <f>IF(RiskRegister[[#This Row],[Risk-Change-Date]]=0,DATE(2030,1,1),RiskRegister[[#This Row],[Risk-Change-Date]])</f>
        <v>47484</v>
      </c>
      <c r="AJ973" s="22" t="str">
        <f>RiskRegister[[#This Row],[Inherent Impact Level]]&amp;"-"&amp;RiskRegister[[#This Row],[Inherent Likelihood Level]]</f>
        <v>-- Select Impact ----- Select Likelihood --</v>
      </c>
      <c r="AK973" s="22" t="str">
        <f>RiskRegister[[#This Row],[Residual Impact Level]]&amp;"-"&amp;RiskRegister[[#This Row],[Residual Likelihood Level]]</f>
        <v>-- Select Impact ----- Select Likelihood --</v>
      </c>
      <c r="AL973" s="22" t="str">
        <f t="shared" si="30"/>
        <v>Error</v>
      </c>
      <c r="AM973" s="22" t="str">
        <f>IF(RiskRegister[[#This Row],[Risk Status]]="Closed",RiskRegister[[#This Row],[Residual Impact Level]],RiskRegister[[#This Row],[Inherent Impact Level]])</f>
        <v>-- Select Impact --</v>
      </c>
      <c r="AN973" s="22" t="str">
        <f>IF(RiskRegister[[#This Row],[Risk Status]]="Closed",RiskRegister[[#This Row],[Residual Likelihood Level]],RiskRegister[[#This Row],[Inherent Likelihood Level]])</f>
        <v>-- Select Likelihood --</v>
      </c>
      <c r="AO973" s="22" t="str">
        <f>IF(RiskRegister[[#This Row],[Risk Status]]="Closed",RiskRegister[[#This Row],[Residual-I-L-Combo]],RiskRegister[[#This Row],[Inherent-I-L-Combo]])</f>
        <v>-- Select Impact ----- Select Likelihood --</v>
      </c>
      <c r="AP973" s="22" t="str">
        <f t="shared" si="31"/>
        <v>-- Error --</v>
      </c>
    </row>
    <row r="974" spans="1:42" s="18" customFormat="1" ht="64" x14ac:dyDescent="0.2">
      <c r="A974" s="18">
        <v>971</v>
      </c>
      <c r="G974" s="18" t="s">
        <v>87</v>
      </c>
      <c r="I974" s="18" t="s">
        <v>85</v>
      </c>
      <c r="L974" s="18" t="s">
        <v>112</v>
      </c>
      <c r="M974" s="19" t="str">
        <f>VLOOKUP(RiskRegister[[#This Row],[Inherent Impact Level]],'Rating factors'!$F$4:$G$9,2,FALSE)</f>
        <v>--- Error ---</v>
      </c>
      <c r="N974" s="18" t="s">
        <v>89</v>
      </c>
      <c r="O974" s="19" t="str">
        <f>VLOOKUP(RiskRegister[[#This Row],[Inherent Likelihood Level]],'Rating factors'!$F$16:$G$21,2,FALSE)</f>
        <v>--- Error ---</v>
      </c>
      <c r="P974" s="19" t="str">
        <f>IFERROR(VLOOKUP(RiskRegister[[#This Row],[Inherent Risk Rating]],'Rating factors'!$F$30:$G$44,2,FALSE),"-- Error --")</f>
        <v>-- Error --</v>
      </c>
      <c r="Q974" s="19" t="str">
        <f>IFERROR(RiskRegister[[#This Row],[Inherent Impact Rating]]*RiskRegister[[#This Row],[Inherent Likelihood Rating]],"-- Error --")</f>
        <v>-- Error --</v>
      </c>
      <c r="R974" s="18" t="s">
        <v>111</v>
      </c>
      <c r="T974" s="18" t="s">
        <v>112</v>
      </c>
      <c r="U974" s="19" t="str">
        <f>VLOOKUP(RiskRegister[[#This Row],[Residual Impact Level]],'Rating factors'!$F$4:$G$9,2,FALSE)</f>
        <v>--- Error ---</v>
      </c>
      <c r="V974" s="18" t="s">
        <v>89</v>
      </c>
      <c r="W974" s="19" t="str">
        <f>VLOOKUP(RiskRegister[[#This Row],[Residual Likelihood Level]],'Rating factors'!$F$16:$G$21,2,FALSE)</f>
        <v>--- Error ---</v>
      </c>
      <c r="X974" s="19" t="str">
        <f>IFERROR(VLOOKUP(RiskRegister[[#This Row],[Residual Risk Rating]],'Rating factors'!$F$30:$G$44,2,FALSE),"-- Error --")</f>
        <v>-- Error --</v>
      </c>
      <c r="Y974" s="19" t="str">
        <f>IFERROR(RiskRegister[[#This Row],[Residual Impact Rating]]*RiskRegister[[#This Row],[Residual Likelihood Rating]],"-- Error --")</f>
        <v>-- Error --</v>
      </c>
      <c r="Z974" s="18" t="s">
        <v>113</v>
      </c>
      <c r="AB974" s="61"/>
      <c r="AD974" s="22" t="str">
        <f ca="1">IF(ISBLANK(RiskRegister[[#This Row],[Risk Due Date]]), "Missing Risk Due Date", IF(RiskRegister[[#This Row],[Risk Due Date]] &lt; TODAY(), "Overdue", "Not Overdue"))</f>
        <v>Missing Risk Due Date</v>
      </c>
      <c r="AF974" s="22" t="str">
        <f>IF(ISBLANK(RiskRegister[[#This Row],[Risk Due Date]]), "Missing Risk Due Date", TEXT(RiskRegister[[#This Row],[Risk Due Date]], "YYYY-MM"))</f>
        <v>Missing Risk Due Date</v>
      </c>
      <c r="AG974" s="22" t="str">
        <f>IF(RiskRegister[[#This Row],[Created Date]]="","Created Date missing",(TEXT(RiskRegister[[#This Row],[Created Date]],"mmm") &amp; "-" &amp; YEAR(RiskRegister[[#This Row],[Created Date]])))</f>
        <v>Created Date missing</v>
      </c>
      <c r="AH974" s="79">
        <f>IF(RiskRegister[[#This Row],[Risk Status]]="Closed",RiskRegister[[#This Row],[Risk Close Date]],RiskRegister[[#This Row],[Risk Due Date]])</f>
        <v>0</v>
      </c>
      <c r="AI974" s="79">
        <f>IF(RiskRegister[[#This Row],[Risk-Change-Date]]=0,DATE(2030,1,1),RiskRegister[[#This Row],[Risk-Change-Date]])</f>
        <v>47484</v>
      </c>
      <c r="AJ974" s="22" t="str">
        <f>RiskRegister[[#This Row],[Inherent Impact Level]]&amp;"-"&amp;RiskRegister[[#This Row],[Inherent Likelihood Level]]</f>
        <v>-- Select Impact ----- Select Likelihood --</v>
      </c>
      <c r="AK974" s="22" t="str">
        <f>RiskRegister[[#This Row],[Residual Impact Level]]&amp;"-"&amp;RiskRegister[[#This Row],[Residual Likelihood Level]]</f>
        <v>-- Select Impact ----- Select Likelihood --</v>
      </c>
      <c r="AL974" s="22" t="str">
        <f t="shared" si="30"/>
        <v>Error</v>
      </c>
      <c r="AM974" s="22" t="str">
        <f>IF(RiskRegister[[#This Row],[Risk Status]]="Closed",RiskRegister[[#This Row],[Residual Impact Level]],RiskRegister[[#This Row],[Inherent Impact Level]])</f>
        <v>-- Select Impact --</v>
      </c>
      <c r="AN974" s="22" t="str">
        <f>IF(RiskRegister[[#This Row],[Risk Status]]="Closed",RiskRegister[[#This Row],[Residual Likelihood Level]],RiskRegister[[#This Row],[Inherent Likelihood Level]])</f>
        <v>-- Select Likelihood --</v>
      </c>
      <c r="AO974" s="22" t="str">
        <f>IF(RiskRegister[[#This Row],[Risk Status]]="Closed",RiskRegister[[#This Row],[Residual-I-L-Combo]],RiskRegister[[#This Row],[Inherent-I-L-Combo]])</f>
        <v>-- Select Impact ----- Select Likelihood --</v>
      </c>
      <c r="AP974" s="22" t="str">
        <f t="shared" si="31"/>
        <v>-- Error --</v>
      </c>
    </row>
    <row r="975" spans="1:42" s="18" customFormat="1" ht="64" x14ac:dyDescent="0.2">
      <c r="A975" s="18">
        <v>972</v>
      </c>
      <c r="G975" s="18" t="s">
        <v>87</v>
      </c>
      <c r="I975" s="18" t="s">
        <v>85</v>
      </c>
      <c r="L975" s="18" t="s">
        <v>112</v>
      </c>
      <c r="M975" s="19" t="str">
        <f>VLOOKUP(RiskRegister[[#This Row],[Inherent Impact Level]],'Rating factors'!$F$4:$G$9,2,FALSE)</f>
        <v>--- Error ---</v>
      </c>
      <c r="N975" s="18" t="s">
        <v>89</v>
      </c>
      <c r="O975" s="19" t="str">
        <f>VLOOKUP(RiskRegister[[#This Row],[Inherent Likelihood Level]],'Rating factors'!$F$16:$G$21,2,FALSE)</f>
        <v>--- Error ---</v>
      </c>
      <c r="P975" s="19" t="str">
        <f>IFERROR(VLOOKUP(RiskRegister[[#This Row],[Inherent Risk Rating]],'Rating factors'!$F$30:$G$44,2,FALSE),"-- Error --")</f>
        <v>-- Error --</v>
      </c>
      <c r="Q975" s="19" t="str">
        <f>IFERROR(RiskRegister[[#This Row],[Inherent Impact Rating]]*RiskRegister[[#This Row],[Inherent Likelihood Rating]],"-- Error --")</f>
        <v>-- Error --</v>
      </c>
      <c r="R975" s="18" t="s">
        <v>111</v>
      </c>
      <c r="T975" s="18" t="s">
        <v>112</v>
      </c>
      <c r="U975" s="19" t="str">
        <f>VLOOKUP(RiskRegister[[#This Row],[Residual Impact Level]],'Rating factors'!$F$4:$G$9,2,FALSE)</f>
        <v>--- Error ---</v>
      </c>
      <c r="V975" s="18" t="s">
        <v>89</v>
      </c>
      <c r="W975" s="19" t="str">
        <f>VLOOKUP(RiskRegister[[#This Row],[Residual Likelihood Level]],'Rating factors'!$F$16:$G$21,2,FALSE)</f>
        <v>--- Error ---</v>
      </c>
      <c r="X975" s="19" t="str">
        <f>IFERROR(VLOOKUP(RiskRegister[[#This Row],[Residual Risk Rating]],'Rating factors'!$F$30:$G$44,2,FALSE),"-- Error --")</f>
        <v>-- Error --</v>
      </c>
      <c r="Y975" s="19" t="str">
        <f>IFERROR(RiskRegister[[#This Row],[Residual Impact Rating]]*RiskRegister[[#This Row],[Residual Likelihood Rating]],"-- Error --")</f>
        <v>-- Error --</v>
      </c>
      <c r="Z975" s="18" t="s">
        <v>113</v>
      </c>
      <c r="AB975" s="61"/>
      <c r="AD975" s="22" t="str">
        <f ca="1">IF(ISBLANK(RiskRegister[[#This Row],[Risk Due Date]]), "Missing Risk Due Date", IF(RiskRegister[[#This Row],[Risk Due Date]] &lt; TODAY(), "Overdue", "Not Overdue"))</f>
        <v>Missing Risk Due Date</v>
      </c>
      <c r="AF975" s="22" t="str">
        <f>IF(ISBLANK(RiskRegister[[#This Row],[Risk Due Date]]), "Missing Risk Due Date", TEXT(RiskRegister[[#This Row],[Risk Due Date]], "YYYY-MM"))</f>
        <v>Missing Risk Due Date</v>
      </c>
      <c r="AG975" s="22" t="str">
        <f>IF(RiskRegister[[#This Row],[Created Date]]="","Created Date missing",(TEXT(RiskRegister[[#This Row],[Created Date]],"mmm") &amp; "-" &amp; YEAR(RiskRegister[[#This Row],[Created Date]])))</f>
        <v>Created Date missing</v>
      </c>
      <c r="AH975" s="79">
        <f>IF(RiskRegister[[#This Row],[Risk Status]]="Closed",RiskRegister[[#This Row],[Risk Close Date]],RiskRegister[[#This Row],[Risk Due Date]])</f>
        <v>0</v>
      </c>
      <c r="AI975" s="79">
        <f>IF(RiskRegister[[#This Row],[Risk-Change-Date]]=0,DATE(2030,1,1),RiskRegister[[#This Row],[Risk-Change-Date]])</f>
        <v>47484</v>
      </c>
      <c r="AJ975" s="22" t="str">
        <f>RiskRegister[[#This Row],[Inherent Impact Level]]&amp;"-"&amp;RiskRegister[[#This Row],[Inherent Likelihood Level]]</f>
        <v>-- Select Impact ----- Select Likelihood --</v>
      </c>
      <c r="AK975" s="22" t="str">
        <f>RiskRegister[[#This Row],[Residual Impact Level]]&amp;"-"&amp;RiskRegister[[#This Row],[Residual Likelihood Level]]</f>
        <v>-- Select Impact ----- Select Likelihood --</v>
      </c>
      <c r="AL975" s="22" t="str">
        <f t="shared" si="30"/>
        <v>Error</v>
      </c>
      <c r="AM975" s="22" t="str">
        <f>IF(RiskRegister[[#This Row],[Risk Status]]="Closed",RiskRegister[[#This Row],[Residual Impact Level]],RiskRegister[[#This Row],[Inherent Impact Level]])</f>
        <v>-- Select Impact --</v>
      </c>
      <c r="AN975" s="22" t="str">
        <f>IF(RiskRegister[[#This Row],[Risk Status]]="Closed",RiskRegister[[#This Row],[Residual Likelihood Level]],RiskRegister[[#This Row],[Inherent Likelihood Level]])</f>
        <v>-- Select Likelihood --</v>
      </c>
      <c r="AO975" s="22" t="str">
        <f>IF(RiskRegister[[#This Row],[Risk Status]]="Closed",RiskRegister[[#This Row],[Residual-I-L-Combo]],RiskRegister[[#This Row],[Inherent-I-L-Combo]])</f>
        <v>-- Select Impact ----- Select Likelihood --</v>
      </c>
      <c r="AP975" s="22" t="str">
        <f t="shared" si="31"/>
        <v>-- Error --</v>
      </c>
    </row>
    <row r="976" spans="1:42" s="18" customFormat="1" ht="64" x14ac:dyDescent="0.2">
      <c r="A976" s="18">
        <v>973</v>
      </c>
      <c r="G976" s="18" t="s">
        <v>87</v>
      </c>
      <c r="I976" s="18" t="s">
        <v>85</v>
      </c>
      <c r="L976" s="18" t="s">
        <v>112</v>
      </c>
      <c r="M976" s="19" t="str">
        <f>VLOOKUP(RiskRegister[[#This Row],[Inherent Impact Level]],'Rating factors'!$F$4:$G$9,2,FALSE)</f>
        <v>--- Error ---</v>
      </c>
      <c r="N976" s="18" t="s">
        <v>89</v>
      </c>
      <c r="O976" s="19" t="str">
        <f>VLOOKUP(RiskRegister[[#This Row],[Inherent Likelihood Level]],'Rating factors'!$F$16:$G$21,2,FALSE)</f>
        <v>--- Error ---</v>
      </c>
      <c r="P976" s="19" t="str">
        <f>IFERROR(VLOOKUP(RiskRegister[[#This Row],[Inherent Risk Rating]],'Rating factors'!$F$30:$G$44,2,FALSE),"-- Error --")</f>
        <v>-- Error --</v>
      </c>
      <c r="Q976" s="19" t="str">
        <f>IFERROR(RiskRegister[[#This Row],[Inherent Impact Rating]]*RiskRegister[[#This Row],[Inherent Likelihood Rating]],"-- Error --")</f>
        <v>-- Error --</v>
      </c>
      <c r="R976" s="18" t="s">
        <v>111</v>
      </c>
      <c r="T976" s="18" t="s">
        <v>112</v>
      </c>
      <c r="U976" s="19" t="str">
        <f>VLOOKUP(RiskRegister[[#This Row],[Residual Impact Level]],'Rating factors'!$F$4:$G$9,2,FALSE)</f>
        <v>--- Error ---</v>
      </c>
      <c r="V976" s="18" t="s">
        <v>89</v>
      </c>
      <c r="W976" s="19" t="str">
        <f>VLOOKUP(RiskRegister[[#This Row],[Residual Likelihood Level]],'Rating factors'!$F$16:$G$21,2,FALSE)</f>
        <v>--- Error ---</v>
      </c>
      <c r="X976" s="19" t="str">
        <f>IFERROR(VLOOKUP(RiskRegister[[#This Row],[Residual Risk Rating]],'Rating factors'!$F$30:$G$44,2,FALSE),"-- Error --")</f>
        <v>-- Error --</v>
      </c>
      <c r="Y976" s="19" t="str">
        <f>IFERROR(RiskRegister[[#This Row],[Residual Impact Rating]]*RiskRegister[[#This Row],[Residual Likelihood Rating]],"-- Error --")</f>
        <v>-- Error --</v>
      </c>
      <c r="Z976" s="18" t="s">
        <v>113</v>
      </c>
      <c r="AB976" s="61"/>
      <c r="AD976" s="22" t="str">
        <f ca="1">IF(ISBLANK(RiskRegister[[#This Row],[Risk Due Date]]), "Missing Risk Due Date", IF(RiskRegister[[#This Row],[Risk Due Date]] &lt; TODAY(), "Overdue", "Not Overdue"))</f>
        <v>Missing Risk Due Date</v>
      </c>
      <c r="AF976" s="22" t="str">
        <f>IF(ISBLANK(RiskRegister[[#This Row],[Risk Due Date]]), "Missing Risk Due Date", TEXT(RiskRegister[[#This Row],[Risk Due Date]], "YYYY-MM"))</f>
        <v>Missing Risk Due Date</v>
      </c>
      <c r="AG976" s="22" t="str">
        <f>IF(RiskRegister[[#This Row],[Created Date]]="","Created Date missing",(TEXT(RiskRegister[[#This Row],[Created Date]],"mmm") &amp; "-" &amp; YEAR(RiskRegister[[#This Row],[Created Date]])))</f>
        <v>Created Date missing</v>
      </c>
      <c r="AH976" s="79">
        <f>IF(RiskRegister[[#This Row],[Risk Status]]="Closed",RiskRegister[[#This Row],[Risk Close Date]],RiskRegister[[#This Row],[Risk Due Date]])</f>
        <v>0</v>
      </c>
      <c r="AI976" s="79">
        <f>IF(RiskRegister[[#This Row],[Risk-Change-Date]]=0,DATE(2030,1,1),RiskRegister[[#This Row],[Risk-Change-Date]])</f>
        <v>47484</v>
      </c>
      <c r="AJ976" s="22" t="str">
        <f>RiskRegister[[#This Row],[Inherent Impact Level]]&amp;"-"&amp;RiskRegister[[#This Row],[Inherent Likelihood Level]]</f>
        <v>-- Select Impact ----- Select Likelihood --</v>
      </c>
      <c r="AK976" s="22" t="str">
        <f>RiskRegister[[#This Row],[Residual Impact Level]]&amp;"-"&amp;RiskRegister[[#This Row],[Residual Likelihood Level]]</f>
        <v>-- Select Impact ----- Select Likelihood --</v>
      </c>
      <c r="AL976" s="22" t="str">
        <f t="shared" si="30"/>
        <v>Error</v>
      </c>
      <c r="AM976" s="22" t="str">
        <f>IF(RiskRegister[[#This Row],[Risk Status]]="Closed",RiskRegister[[#This Row],[Residual Impact Level]],RiskRegister[[#This Row],[Inherent Impact Level]])</f>
        <v>-- Select Impact --</v>
      </c>
      <c r="AN976" s="22" t="str">
        <f>IF(RiskRegister[[#This Row],[Risk Status]]="Closed",RiskRegister[[#This Row],[Residual Likelihood Level]],RiskRegister[[#This Row],[Inherent Likelihood Level]])</f>
        <v>-- Select Likelihood --</v>
      </c>
      <c r="AO976" s="22" t="str">
        <f>IF(RiskRegister[[#This Row],[Risk Status]]="Closed",RiskRegister[[#This Row],[Residual-I-L-Combo]],RiskRegister[[#This Row],[Inherent-I-L-Combo]])</f>
        <v>-- Select Impact ----- Select Likelihood --</v>
      </c>
      <c r="AP976" s="22" t="str">
        <f t="shared" si="31"/>
        <v>-- Error --</v>
      </c>
    </row>
    <row r="977" spans="1:42" s="18" customFormat="1" ht="64" x14ac:dyDescent="0.2">
      <c r="A977" s="18">
        <v>974</v>
      </c>
      <c r="G977" s="18" t="s">
        <v>87</v>
      </c>
      <c r="I977" s="18" t="s">
        <v>85</v>
      </c>
      <c r="L977" s="18" t="s">
        <v>112</v>
      </c>
      <c r="M977" s="19" t="str">
        <f>VLOOKUP(RiskRegister[[#This Row],[Inherent Impact Level]],'Rating factors'!$F$4:$G$9,2,FALSE)</f>
        <v>--- Error ---</v>
      </c>
      <c r="N977" s="18" t="s">
        <v>89</v>
      </c>
      <c r="O977" s="19" t="str">
        <f>VLOOKUP(RiskRegister[[#This Row],[Inherent Likelihood Level]],'Rating factors'!$F$16:$G$21,2,FALSE)</f>
        <v>--- Error ---</v>
      </c>
      <c r="P977" s="19" t="str">
        <f>IFERROR(VLOOKUP(RiskRegister[[#This Row],[Inherent Risk Rating]],'Rating factors'!$F$30:$G$44,2,FALSE),"-- Error --")</f>
        <v>-- Error --</v>
      </c>
      <c r="Q977" s="19" t="str">
        <f>IFERROR(RiskRegister[[#This Row],[Inherent Impact Rating]]*RiskRegister[[#This Row],[Inherent Likelihood Rating]],"-- Error --")</f>
        <v>-- Error --</v>
      </c>
      <c r="R977" s="18" t="s">
        <v>111</v>
      </c>
      <c r="T977" s="18" t="s">
        <v>112</v>
      </c>
      <c r="U977" s="19" t="str">
        <f>VLOOKUP(RiskRegister[[#This Row],[Residual Impact Level]],'Rating factors'!$F$4:$G$9,2,FALSE)</f>
        <v>--- Error ---</v>
      </c>
      <c r="V977" s="18" t="s">
        <v>89</v>
      </c>
      <c r="W977" s="19" t="str">
        <f>VLOOKUP(RiskRegister[[#This Row],[Residual Likelihood Level]],'Rating factors'!$F$16:$G$21,2,FALSE)</f>
        <v>--- Error ---</v>
      </c>
      <c r="X977" s="19" t="str">
        <f>IFERROR(VLOOKUP(RiskRegister[[#This Row],[Residual Risk Rating]],'Rating factors'!$F$30:$G$44,2,FALSE),"-- Error --")</f>
        <v>-- Error --</v>
      </c>
      <c r="Y977" s="19" t="str">
        <f>IFERROR(RiskRegister[[#This Row],[Residual Impact Rating]]*RiskRegister[[#This Row],[Residual Likelihood Rating]],"-- Error --")</f>
        <v>-- Error --</v>
      </c>
      <c r="Z977" s="18" t="s">
        <v>113</v>
      </c>
      <c r="AB977" s="61"/>
      <c r="AD977" s="22" t="str">
        <f ca="1">IF(ISBLANK(RiskRegister[[#This Row],[Risk Due Date]]), "Missing Risk Due Date", IF(RiskRegister[[#This Row],[Risk Due Date]] &lt; TODAY(), "Overdue", "Not Overdue"))</f>
        <v>Missing Risk Due Date</v>
      </c>
      <c r="AF977" s="22" t="str">
        <f>IF(ISBLANK(RiskRegister[[#This Row],[Risk Due Date]]), "Missing Risk Due Date", TEXT(RiskRegister[[#This Row],[Risk Due Date]], "YYYY-MM"))</f>
        <v>Missing Risk Due Date</v>
      </c>
      <c r="AG977" s="22" t="str">
        <f>IF(RiskRegister[[#This Row],[Created Date]]="","Created Date missing",(TEXT(RiskRegister[[#This Row],[Created Date]],"mmm") &amp; "-" &amp; YEAR(RiskRegister[[#This Row],[Created Date]])))</f>
        <v>Created Date missing</v>
      </c>
      <c r="AH977" s="79">
        <f>IF(RiskRegister[[#This Row],[Risk Status]]="Closed",RiskRegister[[#This Row],[Risk Close Date]],RiskRegister[[#This Row],[Risk Due Date]])</f>
        <v>0</v>
      </c>
      <c r="AI977" s="79">
        <f>IF(RiskRegister[[#This Row],[Risk-Change-Date]]=0,DATE(2030,1,1),RiskRegister[[#This Row],[Risk-Change-Date]])</f>
        <v>47484</v>
      </c>
      <c r="AJ977" s="22" t="str">
        <f>RiskRegister[[#This Row],[Inherent Impact Level]]&amp;"-"&amp;RiskRegister[[#This Row],[Inherent Likelihood Level]]</f>
        <v>-- Select Impact ----- Select Likelihood --</v>
      </c>
      <c r="AK977" s="22" t="str">
        <f>RiskRegister[[#This Row],[Residual Impact Level]]&amp;"-"&amp;RiskRegister[[#This Row],[Residual Likelihood Level]]</f>
        <v>-- Select Impact ----- Select Likelihood --</v>
      </c>
      <c r="AL977" s="22" t="str">
        <f t="shared" si="30"/>
        <v>Error</v>
      </c>
      <c r="AM977" s="22" t="str">
        <f>IF(RiskRegister[[#This Row],[Risk Status]]="Closed",RiskRegister[[#This Row],[Residual Impact Level]],RiskRegister[[#This Row],[Inherent Impact Level]])</f>
        <v>-- Select Impact --</v>
      </c>
      <c r="AN977" s="22" t="str">
        <f>IF(RiskRegister[[#This Row],[Risk Status]]="Closed",RiskRegister[[#This Row],[Residual Likelihood Level]],RiskRegister[[#This Row],[Inherent Likelihood Level]])</f>
        <v>-- Select Likelihood --</v>
      </c>
      <c r="AO977" s="22" t="str">
        <f>IF(RiskRegister[[#This Row],[Risk Status]]="Closed",RiskRegister[[#This Row],[Residual-I-L-Combo]],RiskRegister[[#This Row],[Inherent-I-L-Combo]])</f>
        <v>-- Select Impact ----- Select Likelihood --</v>
      </c>
      <c r="AP977" s="22" t="str">
        <f t="shared" si="31"/>
        <v>-- Error --</v>
      </c>
    </row>
    <row r="978" spans="1:42" s="18" customFormat="1" ht="64" x14ac:dyDescent="0.2">
      <c r="A978" s="18">
        <v>975</v>
      </c>
      <c r="G978" s="18" t="s">
        <v>87</v>
      </c>
      <c r="I978" s="18" t="s">
        <v>85</v>
      </c>
      <c r="L978" s="18" t="s">
        <v>112</v>
      </c>
      <c r="M978" s="19" t="str">
        <f>VLOOKUP(RiskRegister[[#This Row],[Inherent Impact Level]],'Rating factors'!$F$4:$G$9,2,FALSE)</f>
        <v>--- Error ---</v>
      </c>
      <c r="N978" s="18" t="s">
        <v>89</v>
      </c>
      <c r="O978" s="19" t="str">
        <f>VLOOKUP(RiskRegister[[#This Row],[Inherent Likelihood Level]],'Rating factors'!$F$16:$G$21,2,FALSE)</f>
        <v>--- Error ---</v>
      </c>
      <c r="P978" s="19" t="str">
        <f>IFERROR(VLOOKUP(RiskRegister[[#This Row],[Inherent Risk Rating]],'Rating factors'!$F$30:$G$44,2,FALSE),"-- Error --")</f>
        <v>-- Error --</v>
      </c>
      <c r="Q978" s="19" t="str">
        <f>IFERROR(RiskRegister[[#This Row],[Inherent Impact Rating]]*RiskRegister[[#This Row],[Inherent Likelihood Rating]],"-- Error --")</f>
        <v>-- Error --</v>
      </c>
      <c r="R978" s="18" t="s">
        <v>111</v>
      </c>
      <c r="T978" s="18" t="s">
        <v>112</v>
      </c>
      <c r="U978" s="19" t="str">
        <f>VLOOKUP(RiskRegister[[#This Row],[Residual Impact Level]],'Rating factors'!$F$4:$G$9,2,FALSE)</f>
        <v>--- Error ---</v>
      </c>
      <c r="V978" s="18" t="s">
        <v>89</v>
      </c>
      <c r="W978" s="19" t="str">
        <f>VLOOKUP(RiskRegister[[#This Row],[Residual Likelihood Level]],'Rating factors'!$F$16:$G$21,2,FALSE)</f>
        <v>--- Error ---</v>
      </c>
      <c r="X978" s="19" t="str">
        <f>IFERROR(VLOOKUP(RiskRegister[[#This Row],[Residual Risk Rating]],'Rating factors'!$F$30:$G$44,2,FALSE),"-- Error --")</f>
        <v>-- Error --</v>
      </c>
      <c r="Y978" s="19" t="str">
        <f>IFERROR(RiskRegister[[#This Row],[Residual Impact Rating]]*RiskRegister[[#This Row],[Residual Likelihood Rating]],"-- Error --")</f>
        <v>-- Error --</v>
      </c>
      <c r="Z978" s="18" t="s">
        <v>113</v>
      </c>
      <c r="AB978" s="61"/>
      <c r="AD978" s="22" t="str">
        <f ca="1">IF(ISBLANK(RiskRegister[[#This Row],[Risk Due Date]]), "Missing Risk Due Date", IF(RiskRegister[[#This Row],[Risk Due Date]] &lt; TODAY(), "Overdue", "Not Overdue"))</f>
        <v>Missing Risk Due Date</v>
      </c>
      <c r="AF978" s="22" t="str">
        <f>IF(ISBLANK(RiskRegister[[#This Row],[Risk Due Date]]), "Missing Risk Due Date", TEXT(RiskRegister[[#This Row],[Risk Due Date]], "YYYY-MM"))</f>
        <v>Missing Risk Due Date</v>
      </c>
      <c r="AG978" s="22" t="str">
        <f>IF(RiskRegister[[#This Row],[Created Date]]="","Created Date missing",(TEXT(RiskRegister[[#This Row],[Created Date]],"mmm") &amp; "-" &amp; YEAR(RiskRegister[[#This Row],[Created Date]])))</f>
        <v>Created Date missing</v>
      </c>
      <c r="AH978" s="79">
        <f>IF(RiskRegister[[#This Row],[Risk Status]]="Closed",RiskRegister[[#This Row],[Risk Close Date]],RiskRegister[[#This Row],[Risk Due Date]])</f>
        <v>0</v>
      </c>
      <c r="AI978" s="79">
        <f>IF(RiskRegister[[#This Row],[Risk-Change-Date]]=0,DATE(2030,1,1),RiskRegister[[#This Row],[Risk-Change-Date]])</f>
        <v>47484</v>
      </c>
      <c r="AJ978" s="22" t="str">
        <f>RiskRegister[[#This Row],[Inherent Impact Level]]&amp;"-"&amp;RiskRegister[[#This Row],[Inherent Likelihood Level]]</f>
        <v>-- Select Impact ----- Select Likelihood --</v>
      </c>
      <c r="AK978" s="22" t="str">
        <f>RiskRegister[[#This Row],[Residual Impact Level]]&amp;"-"&amp;RiskRegister[[#This Row],[Residual Likelihood Level]]</f>
        <v>-- Select Impact ----- Select Likelihood --</v>
      </c>
      <c r="AL978" s="22" t="str">
        <f t="shared" si="30"/>
        <v>Error</v>
      </c>
      <c r="AM978" s="22" t="str">
        <f>IF(RiskRegister[[#This Row],[Risk Status]]="Closed",RiskRegister[[#This Row],[Residual Impact Level]],RiskRegister[[#This Row],[Inherent Impact Level]])</f>
        <v>-- Select Impact --</v>
      </c>
      <c r="AN978" s="22" t="str">
        <f>IF(RiskRegister[[#This Row],[Risk Status]]="Closed",RiskRegister[[#This Row],[Residual Likelihood Level]],RiskRegister[[#This Row],[Inherent Likelihood Level]])</f>
        <v>-- Select Likelihood --</v>
      </c>
      <c r="AO978" s="22" t="str">
        <f>IF(RiskRegister[[#This Row],[Risk Status]]="Closed",RiskRegister[[#This Row],[Residual-I-L-Combo]],RiskRegister[[#This Row],[Inherent-I-L-Combo]])</f>
        <v>-- Select Impact ----- Select Likelihood --</v>
      </c>
      <c r="AP978" s="22" t="str">
        <f t="shared" si="31"/>
        <v>-- Error --</v>
      </c>
    </row>
    <row r="979" spans="1:42" s="18" customFormat="1" ht="64" x14ac:dyDescent="0.2">
      <c r="A979" s="18">
        <v>976</v>
      </c>
      <c r="G979" s="18" t="s">
        <v>87</v>
      </c>
      <c r="I979" s="18" t="s">
        <v>85</v>
      </c>
      <c r="L979" s="18" t="s">
        <v>112</v>
      </c>
      <c r="M979" s="19" t="str">
        <f>VLOOKUP(RiskRegister[[#This Row],[Inherent Impact Level]],'Rating factors'!$F$4:$G$9,2,FALSE)</f>
        <v>--- Error ---</v>
      </c>
      <c r="N979" s="18" t="s">
        <v>89</v>
      </c>
      <c r="O979" s="19" t="str">
        <f>VLOOKUP(RiskRegister[[#This Row],[Inherent Likelihood Level]],'Rating factors'!$F$16:$G$21,2,FALSE)</f>
        <v>--- Error ---</v>
      </c>
      <c r="P979" s="19" t="str">
        <f>IFERROR(VLOOKUP(RiskRegister[[#This Row],[Inherent Risk Rating]],'Rating factors'!$F$30:$G$44,2,FALSE),"-- Error --")</f>
        <v>-- Error --</v>
      </c>
      <c r="Q979" s="19" t="str">
        <f>IFERROR(RiskRegister[[#This Row],[Inherent Impact Rating]]*RiskRegister[[#This Row],[Inherent Likelihood Rating]],"-- Error --")</f>
        <v>-- Error --</v>
      </c>
      <c r="R979" s="18" t="s">
        <v>111</v>
      </c>
      <c r="T979" s="18" t="s">
        <v>112</v>
      </c>
      <c r="U979" s="19" t="str">
        <f>VLOOKUP(RiskRegister[[#This Row],[Residual Impact Level]],'Rating factors'!$F$4:$G$9,2,FALSE)</f>
        <v>--- Error ---</v>
      </c>
      <c r="V979" s="18" t="s">
        <v>89</v>
      </c>
      <c r="W979" s="19" t="str">
        <f>VLOOKUP(RiskRegister[[#This Row],[Residual Likelihood Level]],'Rating factors'!$F$16:$G$21,2,FALSE)</f>
        <v>--- Error ---</v>
      </c>
      <c r="X979" s="19" t="str">
        <f>IFERROR(VLOOKUP(RiskRegister[[#This Row],[Residual Risk Rating]],'Rating factors'!$F$30:$G$44,2,FALSE),"-- Error --")</f>
        <v>-- Error --</v>
      </c>
      <c r="Y979" s="19" t="str">
        <f>IFERROR(RiskRegister[[#This Row],[Residual Impact Rating]]*RiskRegister[[#This Row],[Residual Likelihood Rating]],"-- Error --")</f>
        <v>-- Error --</v>
      </c>
      <c r="Z979" s="18" t="s">
        <v>113</v>
      </c>
      <c r="AB979" s="61"/>
      <c r="AD979" s="22" t="str">
        <f ca="1">IF(ISBLANK(RiskRegister[[#This Row],[Risk Due Date]]), "Missing Risk Due Date", IF(RiskRegister[[#This Row],[Risk Due Date]] &lt; TODAY(), "Overdue", "Not Overdue"))</f>
        <v>Missing Risk Due Date</v>
      </c>
      <c r="AF979" s="22" t="str">
        <f>IF(ISBLANK(RiskRegister[[#This Row],[Risk Due Date]]), "Missing Risk Due Date", TEXT(RiskRegister[[#This Row],[Risk Due Date]], "YYYY-MM"))</f>
        <v>Missing Risk Due Date</v>
      </c>
      <c r="AG979" s="22" t="str">
        <f>IF(RiskRegister[[#This Row],[Created Date]]="","Created Date missing",(TEXT(RiskRegister[[#This Row],[Created Date]],"mmm") &amp; "-" &amp; YEAR(RiskRegister[[#This Row],[Created Date]])))</f>
        <v>Created Date missing</v>
      </c>
      <c r="AH979" s="79">
        <f>IF(RiskRegister[[#This Row],[Risk Status]]="Closed",RiskRegister[[#This Row],[Risk Close Date]],RiskRegister[[#This Row],[Risk Due Date]])</f>
        <v>0</v>
      </c>
      <c r="AI979" s="79">
        <f>IF(RiskRegister[[#This Row],[Risk-Change-Date]]=0,DATE(2030,1,1),RiskRegister[[#This Row],[Risk-Change-Date]])</f>
        <v>47484</v>
      </c>
      <c r="AJ979" s="22" t="str">
        <f>RiskRegister[[#This Row],[Inherent Impact Level]]&amp;"-"&amp;RiskRegister[[#This Row],[Inherent Likelihood Level]]</f>
        <v>-- Select Impact ----- Select Likelihood --</v>
      </c>
      <c r="AK979" s="22" t="str">
        <f>RiskRegister[[#This Row],[Residual Impact Level]]&amp;"-"&amp;RiskRegister[[#This Row],[Residual Likelihood Level]]</f>
        <v>-- Select Impact ----- Select Likelihood --</v>
      </c>
      <c r="AL979" s="22" t="str">
        <f t="shared" si="30"/>
        <v>Error</v>
      </c>
      <c r="AM979" s="22" t="str">
        <f>IF(RiskRegister[[#This Row],[Risk Status]]="Closed",RiskRegister[[#This Row],[Residual Impact Level]],RiskRegister[[#This Row],[Inherent Impact Level]])</f>
        <v>-- Select Impact --</v>
      </c>
      <c r="AN979" s="22" t="str">
        <f>IF(RiskRegister[[#This Row],[Risk Status]]="Closed",RiskRegister[[#This Row],[Residual Likelihood Level]],RiskRegister[[#This Row],[Inherent Likelihood Level]])</f>
        <v>-- Select Likelihood --</v>
      </c>
      <c r="AO979" s="22" t="str">
        <f>IF(RiskRegister[[#This Row],[Risk Status]]="Closed",RiskRegister[[#This Row],[Residual-I-L-Combo]],RiskRegister[[#This Row],[Inherent-I-L-Combo]])</f>
        <v>-- Select Impact ----- Select Likelihood --</v>
      </c>
      <c r="AP979" s="22" t="str">
        <f t="shared" si="31"/>
        <v>-- Error --</v>
      </c>
    </row>
    <row r="980" spans="1:42" s="18" customFormat="1" ht="64" x14ac:dyDescent="0.2">
      <c r="A980" s="18">
        <v>977</v>
      </c>
      <c r="G980" s="18" t="s">
        <v>87</v>
      </c>
      <c r="I980" s="18" t="s">
        <v>85</v>
      </c>
      <c r="L980" s="18" t="s">
        <v>112</v>
      </c>
      <c r="M980" s="19" t="str">
        <f>VLOOKUP(RiskRegister[[#This Row],[Inherent Impact Level]],'Rating factors'!$F$4:$G$9,2,FALSE)</f>
        <v>--- Error ---</v>
      </c>
      <c r="N980" s="18" t="s">
        <v>89</v>
      </c>
      <c r="O980" s="19" t="str">
        <f>VLOOKUP(RiskRegister[[#This Row],[Inherent Likelihood Level]],'Rating factors'!$F$16:$G$21,2,FALSE)</f>
        <v>--- Error ---</v>
      </c>
      <c r="P980" s="19" t="str">
        <f>IFERROR(VLOOKUP(RiskRegister[[#This Row],[Inherent Risk Rating]],'Rating factors'!$F$30:$G$44,2,FALSE),"-- Error --")</f>
        <v>-- Error --</v>
      </c>
      <c r="Q980" s="19" t="str">
        <f>IFERROR(RiskRegister[[#This Row],[Inherent Impact Rating]]*RiskRegister[[#This Row],[Inherent Likelihood Rating]],"-- Error --")</f>
        <v>-- Error --</v>
      </c>
      <c r="R980" s="18" t="s">
        <v>111</v>
      </c>
      <c r="T980" s="18" t="s">
        <v>112</v>
      </c>
      <c r="U980" s="19" t="str">
        <f>VLOOKUP(RiskRegister[[#This Row],[Residual Impact Level]],'Rating factors'!$F$4:$G$9,2,FALSE)</f>
        <v>--- Error ---</v>
      </c>
      <c r="V980" s="18" t="s">
        <v>89</v>
      </c>
      <c r="W980" s="19" t="str">
        <f>VLOOKUP(RiskRegister[[#This Row],[Residual Likelihood Level]],'Rating factors'!$F$16:$G$21,2,FALSE)</f>
        <v>--- Error ---</v>
      </c>
      <c r="X980" s="19" t="str">
        <f>IFERROR(VLOOKUP(RiskRegister[[#This Row],[Residual Risk Rating]],'Rating factors'!$F$30:$G$44,2,FALSE),"-- Error --")</f>
        <v>-- Error --</v>
      </c>
      <c r="Y980" s="19" t="str">
        <f>IFERROR(RiskRegister[[#This Row],[Residual Impact Rating]]*RiskRegister[[#This Row],[Residual Likelihood Rating]],"-- Error --")</f>
        <v>-- Error --</v>
      </c>
      <c r="Z980" s="18" t="s">
        <v>113</v>
      </c>
      <c r="AB980" s="61"/>
      <c r="AD980" s="22" t="str">
        <f ca="1">IF(ISBLANK(RiskRegister[[#This Row],[Risk Due Date]]), "Missing Risk Due Date", IF(RiskRegister[[#This Row],[Risk Due Date]] &lt; TODAY(), "Overdue", "Not Overdue"))</f>
        <v>Missing Risk Due Date</v>
      </c>
      <c r="AF980" s="22" t="str">
        <f>IF(ISBLANK(RiskRegister[[#This Row],[Risk Due Date]]), "Missing Risk Due Date", TEXT(RiskRegister[[#This Row],[Risk Due Date]], "YYYY-MM"))</f>
        <v>Missing Risk Due Date</v>
      </c>
      <c r="AG980" s="22" t="str">
        <f>IF(RiskRegister[[#This Row],[Created Date]]="","Created Date missing",(TEXT(RiskRegister[[#This Row],[Created Date]],"mmm") &amp; "-" &amp; YEAR(RiskRegister[[#This Row],[Created Date]])))</f>
        <v>Created Date missing</v>
      </c>
      <c r="AH980" s="79">
        <f>IF(RiskRegister[[#This Row],[Risk Status]]="Closed",RiskRegister[[#This Row],[Risk Close Date]],RiskRegister[[#This Row],[Risk Due Date]])</f>
        <v>0</v>
      </c>
      <c r="AI980" s="79">
        <f>IF(RiskRegister[[#This Row],[Risk-Change-Date]]=0,DATE(2030,1,1),RiskRegister[[#This Row],[Risk-Change-Date]])</f>
        <v>47484</v>
      </c>
      <c r="AJ980" s="22" t="str">
        <f>RiskRegister[[#This Row],[Inherent Impact Level]]&amp;"-"&amp;RiskRegister[[#This Row],[Inherent Likelihood Level]]</f>
        <v>-- Select Impact ----- Select Likelihood --</v>
      </c>
      <c r="AK980" s="22" t="str">
        <f>RiskRegister[[#This Row],[Residual Impact Level]]&amp;"-"&amp;RiskRegister[[#This Row],[Residual Likelihood Level]]</f>
        <v>-- Select Impact ----- Select Likelihood --</v>
      </c>
      <c r="AL980" s="22" t="str">
        <f t="shared" si="30"/>
        <v>Error</v>
      </c>
      <c r="AM980" s="22" t="str">
        <f>IF(RiskRegister[[#This Row],[Risk Status]]="Closed",RiskRegister[[#This Row],[Residual Impact Level]],RiskRegister[[#This Row],[Inherent Impact Level]])</f>
        <v>-- Select Impact --</v>
      </c>
      <c r="AN980" s="22" t="str">
        <f>IF(RiskRegister[[#This Row],[Risk Status]]="Closed",RiskRegister[[#This Row],[Residual Likelihood Level]],RiskRegister[[#This Row],[Inherent Likelihood Level]])</f>
        <v>-- Select Likelihood --</v>
      </c>
      <c r="AO980" s="22" t="str">
        <f>IF(RiskRegister[[#This Row],[Risk Status]]="Closed",RiskRegister[[#This Row],[Residual-I-L-Combo]],RiskRegister[[#This Row],[Inherent-I-L-Combo]])</f>
        <v>-- Select Impact ----- Select Likelihood --</v>
      </c>
      <c r="AP980" s="22" t="str">
        <f t="shared" si="31"/>
        <v>-- Error --</v>
      </c>
    </row>
    <row r="981" spans="1:42" s="18" customFormat="1" ht="64" x14ac:dyDescent="0.2">
      <c r="A981" s="18">
        <v>978</v>
      </c>
      <c r="G981" s="18" t="s">
        <v>87</v>
      </c>
      <c r="I981" s="18" t="s">
        <v>85</v>
      </c>
      <c r="L981" s="18" t="s">
        <v>112</v>
      </c>
      <c r="M981" s="19" t="str">
        <f>VLOOKUP(RiskRegister[[#This Row],[Inherent Impact Level]],'Rating factors'!$F$4:$G$9,2,FALSE)</f>
        <v>--- Error ---</v>
      </c>
      <c r="N981" s="18" t="s">
        <v>89</v>
      </c>
      <c r="O981" s="19" t="str">
        <f>VLOOKUP(RiskRegister[[#This Row],[Inherent Likelihood Level]],'Rating factors'!$F$16:$G$21,2,FALSE)</f>
        <v>--- Error ---</v>
      </c>
      <c r="P981" s="19" t="str">
        <f>IFERROR(VLOOKUP(RiskRegister[[#This Row],[Inherent Risk Rating]],'Rating factors'!$F$30:$G$44,2,FALSE),"-- Error --")</f>
        <v>-- Error --</v>
      </c>
      <c r="Q981" s="19" t="str">
        <f>IFERROR(RiskRegister[[#This Row],[Inherent Impact Rating]]*RiskRegister[[#This Row],[Inherent Likelihood Rating]],"-- Error --")</f>
        <v>-- Error --</v>
      </c>
      <c r="R981" s="18" t="s">
        <v>111</v>
      </c>
      <c r="T981" s="18" t="s">
        <v>112</v>
      </c>
      <c r="U981" s="19" t="str">
        <f>VLOOKUP(RiskRegister[[#This Row],[Residual Impact Level]],'Rating factors'!$F$4:$G$9,2,FALSE)</f>
        <v>--- Error ---</v>
      </c>
      <c r="V981" s="18" t="s">
        <v>89</v>
      </c>
      <c r="W981" s="19" t="str">
        <f>VLOOKUP(RiskRegister[[#This Row],[Residual Likelihood Level]],'Rating factors'!$F$16:$G$21,2,FALSE)</f>
        <v>--- Error ---</v>
      </c>
      <c r="X981" s="19" t="str">
        <f>IFERROR(VLOOKUP(RiskRegister[[#This Row],[Residual Risk Rating]],'Rating factors'!$F$30:$G$44,2,FALSE),"-- Error --")</f>
        <v>-- Error --</v>
      </c>
      <c r="Y981" s="19" t="str">
        <f>IFERROR(RiskRegister[[#This Row],[Residual Impact Rating]]*RiskRegister[[#This Row],[Residual Likelihood Rating]],"-- Error --")</f>
        <v>-- Error --</v>
      </c>
      <c r="Z981" s="18" t="s">
        <v>113</v>
      </c>
      <c r="AB981" s="61"/>
      <c r="AD981" s="22" t="str">
        <f ca="1">IF(ISBLANK(RiskRegister[[#This Row],[Risk Due Date]]), "Missing Risk Due Date", IF(RiskRegister[[#This Row],[Risk Due Date]] &lt; TODAY(), "Overdue", "Not Overdue"))</f>
        <v>Missing Risk Due Date</v>
      </c>
      <c r="AF981" s="22" t="str">
        <f>IF(ISBLANK(RiskRegister[[#This Row],[Risk Due Date]]), "Missing Risk Due Date", TEXT(RiskRegister[[#This Row],[Risk Due Date]], "YYYY-MM"))</f>
        <v>Missing Risk Due Date</v>
      </c>
      <c r="AG981" s="22" t="str">
        <f>IF(RiskRegister[[#This Row],[Created Date]]="","Created Date missing",(TEXT(RiskRegister[[#This Row],[Created Date]],"mmm") &amp; "-" &amp; YEAR(RiskRegister[[#This Row],[Created Date]])))</f>
        <v>Created Date missing</v>
      </c>
      <c r="AH981" s="79">
        <f>IF(RiskRegister[[#This Row],[Risk Status]]="Closed",RiskRegister[[#This Row],[Risk Close Date]],RiskRegister[[#This Row],[Risk Due Date]])</f>
        <v>0</v>
      </c>
      <c r="AI981" s="79">
        <f>IF(RiskRegister[[#This Row],[Risk-Change-Date]]=0,DATE(2030,1,1),RiskRegister[[#This Row],[Risk-Change-Date]])</f>
        <v>47484</v>
      </c>
      <c r="AJ981" s="22" t="str">
        <f>RiskRegister[[#This Row],[Inherent Impact Level]]&amp;"-"&amp;RiskRegister[[#This Row],[Inherent Likelihood Level]]</f>
        <v>-- Select Impact ----- Select Likelihood --</v>
      </c>
      <c r="AK981" s="22" t="str">
        <f>RiskRegister[[#This Row],[Residual Impact Level]]&amp;"-"&amp;RiskRegister[[#This Row],[Residual Likelihood Level]]</f>
        <v>-- Select Impact ----- Select Likelihood --</v>
      </c>
      <c r="AL981" s="22" t="str">
        <f t="shared" si="30"/>
        <v>Error</v>
      </c>
      <c r="AM981" s="22" t="str">
        <f>IF(RiskRegister[[#This Row],[Risk Status]]="Closed",RiskRegister[[#This Row],[Residual Impact Level]],RiskRegister[[#This Row],[Inherent Impact Level]])</f>
        <v>-- Select Impact --</v>
      </c>
      <c r="AN981" s="22" t="str">
        <f>IF(RiskRegister[[#This Row],[Risk Status]]="Closed",RiskRegister[[#This Row],[Residual Likelihood Level]],RiskRegister[[#This Row],[Inherent Likelihood Level]])</f>
        <v>-- Select Likelihood --</v>
      </c>
      <c r="AO981" s="22" t="str">
        <f>IF(RiskRegister[[#This Row],[Risk Status]]="Closed",RiskRegister[[#This Row],[Residual-I-L-Combo]],RiskRegister[[#This Row],[Inherent-I-L-Combo]])</f>
        <v>-- Select Impact ----- Select Likelihood --</v>
      </c>
      <c r="AP981" s="22" t="str">
        <f t="shared" si="31"/>
        <v>-- Error --</v>
      </c>
    </row>
    <row r="982" spans="1:42" s="18" customFormat="1" ht="64" x14ac:dyDescent="0.2">
      <c r="A982" s="18">
        <v>979</v>
      </c>
      <c r="G982" s="18" t="s">
        <v>87</v>
      </c>
      <c r="I982" s="18" t="s">
        <v>85</v>
      </c>
      <c r="L982" s="18" t="s">
        <v>112</v>
      </c>
      <c r="M982" s="19" t="str">
        <f>VLOOKUP(RiskRegister[[#This Row],[Inherent Impact Level]],'Rating factors'!$F$4:$G$9,2,FALSE)</f>
        <v>--- Error ---</v>
      </c>
      <c r="N982" s="18" t="s">
        <v>89</v>
      </c>
      <c r="O982" s="19" t="str">
        <f>VLOOKUP(RiskRegister[[#This Row],[Inherent Likelihood Level]],'Rating factors'!$F$16:$G$21,2,FALSE)</f>
        <v>--- Error ---</v>
      </c>
      <c r="P982" s="19" t="str">
        <f>IFERROR(VLOOKUP(RiskRegister[[#This Row],[Inherent Risk Rating]],'Rating factors'!$F$30:$G$44,2,FALSE),"-- Error --")</f>
        <v>-- Error --</v>
      </c>
      <c r="Q982" s="19" t="str">
        <f>IFERROR(RiskRegister[[#This Row],[Inherent Impact Rating]]*RiskRegister[[#This Row],[Inherent Likelihood Rating]],"-- Error --")</f>
        <v>-- Error --</v>
      </c>
      <c r="R982" s="18" t="s">
        <v>111</v>
      </c>
      <c r="T982" s="18" t="s">
        <v>112</v>
      </c>
      <c r="U982" s="19" t="str">
        <f>VLOOKUP(RiskRegister[[#This Row],[Residual Impact Level]],'Rating factors'!$F$4:$G$9,2,FALSE)</f>
        <v>--- Error ---</v>
      </c>
      <c r="V982" s="18" t="s">
        <v>89</v>
      </c>
      <c r="W982" s="19" t="str">
        <f>VLOOKUP(RiskRegister[[#This Row],[Residual Likelihood Level]],'Rating factors'!$F$16:$G$21,2,FALSE)</f>
        <v>--- Error ---</v>
      </c>
      <c r="X982" s="19" t="str">
        <f>IFERROR(VLOOKUP(RiskRegister[[#This Row],[Residual Risk Rating]],'Rating factors'!$F$30:$G$44,2,FALSE),"-- Error --")</f>
        <v>-- Error --</v>
      </c>
      <c r="Y982" s="19" t="str">
        <f>IFERROR(RiskRegister[[#This Row],[Residual Impact Rating]]*RiskRegister[[#This Row],[Residual Likelihood Rating]],"-- Error --")</f>
        <v>-- Error --</v>
      </c>
      <c r="Z982" s="18" t="s">
        <v>113</v>
      </c>
      <c r="AB982" s="61"/>
      <c r="AD982" s="22" t="str">
        <f ca="1">IF(ISBLANK(RiskRegister[[#This Row],[Risk Due Date]]), "Missing Risk Due Date", IF(RiskRegister[[#This Row],[Risk Due Date]] &lt; TODAY(), "Overdue", "Not Overdue"))</f>
        <v>Missing Risk Due Date</v>
      </c>
      <c r="AF982" s="22" t="str">
        <f>IF(ISBLANK(RiskRegister[[#This Row],[Risk Due Date]]), "Missing Risk Due Date", TEXT(RiskRegister[[#This Row],[Risk Due Date]], "YYYY-MM"))</f>
        <v>Missing Risk Due Date</v>
      </c>
      <c r="AG982" s="22" t="str">
        <f>IF(RiskRegister[[#This Row],[Created Date]]="","Created Date missing",(TEXT(RiskRegister[[#This Row],[Created Date]],"mmm") &amp; "-" &amp; YEAR(RiskRegister[[#This Row],[Created Date]])))</f>
        <v>Created Date missing</v>
      </c>
      <c r="AH982" s="79">
        <f>IF(RiskRegister[[#This Row],[Risk Status]]="Closed",RiskRegister[[#This Row],[Risk Close Date]],RiskRegister[[#This Row],[Risk Due Date]])</f>
        <v>0</v>
      </c>
      <c r="AI982" s="79">
        <f>IF(RiskRegister[[#This Row],[Risk-Change-Date]]=0,DATE(2030,1,1),RiskRegister[[#This Row],[Risk-Change-Date]])</f>
        <v>47484</v>
      </c>
      <c r="AJ982" s="22" t="str">
        <f>RiskRegister[[#This Row],[Inherent Impact Level]]&amp;"-"&amp;RiskRegister[[#This Row],[Inherent Likelihood Level]]</f>
        <v>-- Select Impact ----- Select Likelihood --</v>
      </c>
      <c r="AK982" s="22" t="str">
        <f>RiskRegister[[#This Row],[Residual Impact Level]]&amp;"-"&amp;RiskRegister[[#This Row],[Residual Likelihood Level]]</f>
        <v>-- Select Impact ----- Select Likelihood --</v>
      </c>
      <c r="AL982" s="22" t="str">
        <f t="shared" si="30"/>
        <v>Error</v>
      </c>
      <c r="AM982" s="22" t="str">
        <f>IF(RiskRegister[[#This Row],[Risk Status]]="Closed",RiskRegister[[#This Row],[Residual Impact Level]],RiskRegister[[#This Row],[Inherent Impact Level]])</f>
        <v>-- Select Impact --</v>
      </c>
      <c r="AN982" s="22" t="str">
        <f>IF(RiskRegister[[#This Row],[Risk Status]]="Closed",RiskRegister[[#This Row],[Residual Likelihood Level]],RiskRegister[[#This Row],[Inherent Likelihood Level]])</f>
        <v>-- Select Likelihood --</v>
      </c>
      <c r="AO982" s="22" t="str">
        <f>IF(RiskRegister[[#This Row],[Risk Status]]="Closed",RiskRegister[[#This Row],[Residual-I-L-Combo]],RiskRegister[[#This Row],[Inherent-I-L-Combo]])</f>
        <v>-- Select Impact ----- Select Likelihood --</v>
      </c>
      <c r="AP982" s="22" t="str">
        <f t="shared" si="31"/>
        <v>-- Error --</v>
      </c>
    </row>
    <row r="983" spans="1:42" s="18" customFormat="1" ht="64" x14ac:dyDescent="0.2">
      <c r="A983" s="18">
        <v>980</v>
      </c>
      <c r="G983" s="18" t="s">
        <v>87</v>
      </c>
      <c r="I983" s="18" t="s">
        <v>85</v>
      </c>
      <c r="L983" s="18" t="s">
        <v>112</v>
      </c>
      <c r="M983" s="19" t="str">
        <f>VLOOKUP(RiskRegister[[#This Row],[Inherent Impact Level]],'Rating factors'!$F$4:$G$9,2,FALSE)</f>
        <v>--- Error ---</v>
      </c>
      <c r="N983" s="18" t="s">
        <v>89</v>
      </c>
      <c r="O983" s="19" t="str">
        <f>VLOOKUP(RiskRegister[[#This Row],[Inherent Likelihood Level]],'Rating factors'!$F$16:$G$21,2,FALSE)</f>
        <v>--- Error ---</v>
      </c>
      <c r="P983" s="19" t="str">
        <f>IFERROR(VLOOKUP(RiskRegister[[#This Row],[Inherent Risk Rating]],'Rating factors'!$F$30:$G$44,2,FALSE),"-- Error --")</f>
        <v>-- Error --</v>
      </c>
      <c r="Q983" s="19" t="str">
        <f>IFERROR(RiskRegister[[#This Row],[Inherent Impact Rating]]*RiskRegister[[#This Row],[Inherent Likelihood Rating]],"-- Error --")</f>
        <v>-- Error --</v>
      </c>
      <c r="R983" s="18" t="s">
        <v>111</v>
      </c>
      <c r="T983" s="18" t="s">
        <v>112</v>
      </c>
      <c r="U983" s="19" t="str">
        <f>VLOOKUP(RiskRegister[[#This Row],[Residual Impact Level]],'Rating factors'!$F$4:$G$9,2,FALSE)</f>
        <v>--- Error ---</v>
      </c>
      <c r="V983" s="18" t="s">
        <v>89</v>
      </c>
      <c r="W983" s="19" t="str">
        <f>VLOOKUP(RiskRegister[[#This Row],[Residual Likelihood Level]],'Rating factors'!$F$16:$G$21,2,FALSE)</f>
        <v>--- Error ---</v>
      </c>
      <c r="X983" s="19" t="str">
        <f>IFERROR(VLOOKUP(RiskRegister[[#This Row],[Residual Risk Rating]],'Rating factors'!$F$30:$G$44,2,FALSE),"-- Error --")</f>
        <v>-- Error --</v>
      </c>
      <c r="Y983" s="19" t="str">
        <f>IFERROR(RiskRegister[[#This Row],[Residual Impact Rating]]*RiskRegister[[#This Row],[Residual Likelihood Rating]],"-- Error --")</f>
        <v>-- Error --</v>
      </c>
      <c r="Z983" s="18" t="s">
        <v>113</v>
      </c>
      <c r="AB983" s="61"/>
      <c r="AD983" s="22" t="str">
        <f ca="1">IF(ISBLANK(RiskRegister[[#This Row],[Risk Due Date]]), "Missing Risk Due Date", IF(RiskRegister[[#This Row],[Risk Due Date]] &lt; TODAY(), "Overdue", "Not Overdue"))</f>
        <v>Missing Risk Due Date</v>
      </c>
      <c r="AF983" s="22" t="str">
        <f>IF(ISBLANK(RiskRegister[[#This Row],[Risk Due Date]]), "Missing Risk Due Date", TEXT(RiskRegister[[#This Row],[Risk Due Date]], "YYYY-MM"))</f>
        <v>Missing Risk Due Date</v>
      </c>
      <c r="AG983" s="22" t="str">
        <f>IF(RiskRegister[[#This Row],[Created Date]]="","Created Date missing",(TEXT(RiskRegister[[#This Row],[Created Date]],"mmm") &amp; "-" &amp; YEAR(RiskRegister[[#This Row],[Created Date]])))</f>
        <v>Created Date missing</v>
      </c>
      <c r="AH983" s="79">
        <f>IF(RiskRegister[[#This Row],[Risk Status]]="Closed",RiskRegister[[#This Row],[Risk Close Date]],RiskRegister[[#This Row],[Risk Due Date]])</f>
        <v>0</v>
      </c>
      <c r="AI983" s="79">
        <f>IF(RiskRegister[[#This Row],[Risk-Change-Date]]=0,DATE(2030,1,1),RiskRegister[[#This Row],[Risk-Change-Date]])</f>
        <v>47484</v>
      </c>
      <c r="AJ983" s="22" t="str">
        <f>RiskRegister[[#This Row],[Inherent Impact Level]]&amp;"-"&amp;RiskRegister[[#This Row],[Inherent Likelihood Level]]</f>
        <v>-- Select Impact ----- Select Likelihood --</v>
      </c>
      <c r="AK983" s="22" t="str">
        <f>RiskRegister[[#This Row],[Residual Impact Level]]&amp;"-"&amp;RiskRegister[[#This Row],[Residual Likelihood Level]]</f>
        <v>-- Select Impact ----- Select Likelihood --</v>
      </c>
      <c r="AL983" s="22" t="str">
        <f t="shared" si="30"/>
        <v>Error</v>
      </c>
      <c r="AM983" s="22" t="str">
        <f>IF(RiskRegister[[#This Row],[Risk Status]]="Closed",RiskRegister[[#This Row],[Residual Impact Level]],RiskRegister[[#This Row],[Inherent Impact Level]])</f>
        <v>-- Select Impact --</v>
      </c>
      <c r="AN983" s="22" t="str">
        <f>IF(RiskRegister[[#This Row],[Risk Status]]="Closed",RiskRegister[[#This Row],[Residual Likelihood Level]],RiskRegister[[#This Row],[Inherent Likelihood Level]])</f>
        <v>-- Select Likelihood --</v>
      </c>
      <c r="AO983" s="22" t="str">
        <f>IF(RiskRegister[[#This Row],[Risk Status]]="Closed",RiskRegister[[#This Row],[Residual-I-L-Combo]],RiskRegister[[#This Row],[Inherent-I-L-Combo]])</f>
        <v>-- Select Impact ----- Select Likelihood --</v>
      </c>
      <c r="AP983" s="22" t="str">
        <f t="shared" si="31"/>
        <v>-- Error --</v>
      </c>
    </row>
    <row r="984" spans="1:42" s="18" customFormat="1" ht="64" x14ac:dyDescent="0.2">
      <c r="A984" s="18">
        <v>981</v>
      </c>
      <c r="G984" s="18" t="s">
        <v>87</v>
      </c>
      <c r="I984" s="18" t="s">
        <v>85</v>
      </c>
      <c r="L984" s="18" t="s">
        <v>112</v>
      </c>
      <c r="M984" s="19" t="str">
        <f>VLOOKUP(RiskRegister[[#This Row],[Inherent Impact Level]],'Rating factors'!$F$4:$G$9,2,FALSE)</f>
        <v>--- Error ---</v>
      </c>
      <c r="N984" s="18" t="s">
        <v>89</v>
      </c>
      <c r="O984" s="19" t="str">
        <f>VLOOKUP(RiskRegister[[#This Row],[Inherent Likelihood Level]],'Rating factors'!$F$16:$G$21,2,FALSE)</f>
        <v>--- Error ---</v>
      </c>
      <c r="P984" s="19" t="str">
        <f>IFERROR(VLOOKUP(RiskRegister[[#This Row],[Inherent Risk Rating]],'Rating factors'!$F$30:$G$44,2,FALSE),"-- Error --")</f>
        <v>-- Error --</v>
      </c>
      <c r="Q984" s="19" t="str">
        <f>IFERROR(RiskRegister[[#This Row],[Inherent Impact Rating]]*RiskRegister[[#This Row],[Inherent Likelihood Rating]],"-- Error --")</f>
        <v>-- Error --</v>
      </c>
      <c r="R984" s="18" t="s">
        <v>111</v>
      </c>
      <c r="T984" s="18" t="s">
        <v>112</v>
      </c>
      <c r="U984" s="19" t="str">
        <f>VLOOKUP(RiskRegister[[#This Row],[Residual Impact Level]],'Rating factors'!$F$4:$G$9,2,FALSE)</f>
        <v>--- Error ---</v>
      </c>
      <c r="V984" s="18" t="s">
        <v>89</v>
      </c>
      <c r="W984" s="19" t="str">
        <f>VLOOKUP(RiskRegister[[#This Row],[Residual Likelihood Level]],'Rating factors'!$F$16:$G$21,2,FALSE)</f>
        <v>--- Error ---</v>
      </c>
      <c r="X984" s="19" t="str">
        <f>IFERROR(VLOOKUP(RiskRegister[[#This Row],[Residual Risk Rating]],'Rating factors'!$F$30:$G$44,2,FALSE),"-- Error --")</f>
        <v>-- Error --</v>
      </c>
      <c r="Y984" s="19" t="str">
        <f>IFERROR(RiskRegister[[#This Row],[Residual Impact Rating]]*RiskRegister[[#This Row],[Residual Likelihood Rating]],"-- Error --")</f>
        <v>-- Error --</v>
      </c>
      <c r="Z984" s="18" t="s">
        <v>113</v>
      </c>
      <c r="AB984" s="61"/>
      <c r="AD984" s="22" t="str">
        <f ca="1">IF(ISBLANK(RiskRegister[[#This Row],[Risk Due Date]]), "Missing Risk Due Date", IF(RiskRegister[[#This Row],[Risk Due Date]] &lt; TODAY(), "Overdue", "Not Overdue"))</f>
        <v>Missing Risk Due Date</v>
      </c>
      <c r="AF984" s="22" t="str">
        <f>IF(ISBLANK(RiskRegister[[#This Row],[Risk Due Date]]), "Missing Risk Due Date", TEXT(RiskRegister[[#This Row],[Risk Due Date]], "YYYY-MM"))</f>
        <v>Missing Risk Due Date</v>
      </c>
      <c r="AG984" s="22" t="str">
        <f>IF(RiskRegister[[#This Row],[Created Date]]="","Created Date missing",(TEXT(RiskRegister[[#This Row],[Created Date]],"mmm") &amp; "-" &amp; YEAR(RiskRegister[[#This Row],[Created Date]])))</f>
        <v>Created Date missing</v>
      </c>
      <c r="AH984" s="79">
        <f>IF(RiskRegister[[#This Row],[Risk Status]]="Closed",RiskRegister[[#This Row],[Risk Close Date]],RiskRegister[[#This Row],[Risk Due Date]])</f>
        <v>0</v>
      </c>
      <c r="AI984" s="79">
        <f>IF(RiskRegister[[#This Row],[Risk-Change-Date]]=0,DATE(2030,1,1),RiskRegister[[#This Row],[Risk-Change-Date]])</f>
        <v>47484</v>
      </c>
      <c r="AJ984" s="22" t="str">
        <f>RiskRegister[[#This Row],[Inherent Impact Level]]&amp;"-"&amp;RiskRegister[[#This Row],[Inherent Likelihood Level]]</f>
        <v>-- Select Impact ----- Select Likelihood --</v>
      </c>
      <c r="AK984" s="22" t="str">
        <f>RiskRegister[[#This Row],[Residual Impact Level]]&amp;"-"&amp;RiskRegister[[#This Row],[Residual Likelihood Level]]</f>
        <v>-- Select Impact ----- Select Likelihood --</v>
      </c>
      <c r="AL984" s="22" t="str">
        <f t="shared" si="30"/>
        <v>Error</v>
      </c>
      <c r="AM984" s="22" t="str">
        <f>IF(RiskRegister[[#This Row],[Risk Status]]="Closed",RiskRegister[[#This Row],[Residual Impact Level]],RiskRegister[[#This Row],[Inherent Impact Level]])</f>
        <v>-- Select Impact --</v>
      </c>
      <c r="AN984" s="22" t="str">
        <f>IF(RiskRegister[[#This Row],[Risk Status]]="Closed",RiskRegister[[#This Row],[Residual Likelihood Level]],RiskRegister[[#This Row],[Inherent Likelihood Level]])</f>
        <v>-- Select Likelihood --</v>
      </c>
      <c r="AO984" s="22" t="str">
        <f>IF(RiskRegister[[#This Row],[Risk Status]]="Closed",RiskRegister[[#This Row],[Residual-I-L-Combo]],RiskRegister[[#This Row],[Inherent-I-L-Combo]])</f>
        <v>-- Select Impact ----- Select Likelihood --</v>
      </c>
      <c r="AP984" s="22" t="str">
        <f t="shared" si="31"/>
        <v>-- Error --</v>
      </c>
    </row>
    <row r="985" spans="1:42" s="18" customFormat="1" ht="64" x14ac:dyDescent="0.2">
      <c r="A985" s="18">
        <v>982</v>
      </c>
      <c r="G985" s="18" t="s">
        <v>87</v>
      </c>
      <c r="I985" s="18" t="s">
        <v>85</v>
      </c>
      <c r="L985" s="18" t="s">
        <v>112</v>
      </c>
      <c r="M985" s="19" t="str">
        <f>VLOOKUP(RiskRegister[[#This Row],[Inherent Impact Level]],'Rating factors'!$F$4:$G$9,2,FALSE)</f>
        <v>--- Error ---</v>
      </c>
      <c r="N985" s="18" t="s">
        <v>89</v>
      </c>
      <c r="O985" s="19" t="str">
        <f>VLOOKUP(RiskRegister[[#This Row],[Inherent Likelihood Level]],'Rating factors'!$F$16:$G$21,2,FALSE)</f>
        <v>--- Error ---</v>
      </c>
      <c r="P985" s="19" t="str">
        <f>IFERROR(VLOOKUP(RiskRegister[[#This Row],[Inherent Risk Rating]],'Rating factors'!$F$30:$G$44,2,FALSE),"-- Error --")</f>
        <v>-- Error --</v>
      </c>
      <c r="Q985" s="19" t="str">
        <f>IFERROR(RiskRegister[[#This Row],[Inherent Impact Rating]]*RiskRegister[[#This Row],[Inherent Likelihood Rating]],"-- Error --")</f>
        <v>-- Error --</v>
      </c>
      <c r="R985" s="18" t="s">
        <v>111</v>
      </c>
      <c r="T985" s="18" t="s">
        <v>112</v>
      </c>
      <c r="U985" s="19" t="str">
        <f>VLOOKUP(RiskRegister[[#This Row],[Residual Impact Level]],'Rating factors'!$F$4:$G$9,2,FALSE)</f>
        <v>--- Error ---</v>
      </c>
      <c r="V985" s="18" t="s">
        <v>89</v>
      </c>
      <c r="W985" s="19" t="str">
        <f>VLOOKUP(RiskRegister[[#This Row],[Residual Likelihood Level]],'Rating factors'!$F$16:$G$21,2,FALSE)</f>
        <v>--- Error ---</v>
      </c>
      <c r="X985" s="19" t="str">
        <f>IFERROR(VLOOKUP(RiskRegister[[#This Row],[Residual Risk Rating]],'Rating factors'!$F$30:$G$44,2,FALSE),"-- Error --")</f>
        <v>-- Error --</v>
      </c>
      <c r="Y985" s="19" t="str">
        <f>IFERROR(RiskRegister[[#This Row],[Residual Impact Rating]]*RiskRegister[[#This Row],[Residual Likelihood Rating]],"-- Error --")</f>
        <v>-- Error --</v>
      </c>
      <c r="Z985" s="18" t="s">
        <v>113</v>
      </c>
      <c r="AB985" s="61"/>
      <c r="AD985" s="22" t="str">
        <f ca="1">IF(ISBLANK(RiskRegister[[#This Row],[Risk Due Date]]), "Missing Risk Due Date", IF(RiskRegister[[#This Row],[Risk Due Date]] &lt; TODAY(), "Overdue", "Not Overdue"))</f>
        <v>Missing Risk Due Date</v>
      </c>
      <c r="AF985" s="22" t="str">
        <f>IF(ISBLANK(RiskRegister[[#This Row],[Risk Due Date]]), "Missing Risk Due Date", TEXT(RiskRegister[[#This Row],[Risk Due Date]], "YYYY-MM"))</f>
        <v>Missing Risk Due Date</v>
      </c>
      <c r="AG985" s="22" t="str">
        <f>IF(RiskRegister[[#This Row],[Created Date]]="","Created Date missing",(TEXT(RiskRegister[[#This Row],[Created Date]],"mmm") &amp; "-" &amp; YEAR(RiskRegister[[#This Row],[Created Date]])))</f>
        <v>Created Date missing</v>
      </c>
      <c r="AH985" s="79">
        <f>IF(RiskRegister[[#This Row],[Risk Status]]="Closed",RiskRegister[[#This Row],[Risk Close Date]],RiskRegister[[#This Row],[Risk Due Date]])</f>
        <v>0</v>
      </c>
      <c r="AI985" s="79">
        <f>IF(RiskRegister[[#This Row],[Risk-Change-Date]]=0,DATE(2030,1,1),RiskRegister[[#This Row],[Risk-Change-Date]])</f>
        <v>47484</v>
      </c>
      <c r="AJ985" s="22" t="str">
        <f>RiskRegister[[#This Row],[Inherent Impact Level]]&amp;"-"&amp;RiskRegister[[#This Row],[Inherent Likelihood Level]]</f>
        <v>-- Select Impact ----- Select Likelihood --</v>
      </c>
      <c r="AK985" s="22" t="str">
        <f>RiskRegister[[#This Row],[Residual Impact Level]]&amp;"-"&amp;RiskRegister[[#This Row],[Residual Likelihood Level]]</f>
        <v>-- Select Impact ----- Select Likelihood --</v>
      </c>
      <c r="AL985" s="22" t="str">
        <f t="shared" si="30"/>
        <v>Error</v>
      </c>
      <c r="AM985" s="22" t="str">
        <f>IF(RiskRegister[[#This Row],[Risk Status]]="Closed",RiskRegister[[#This Row],[Residual Impact Level]],RiskRegister[[#This Row],[Inherent Impact Level]])</f>
        <v>-- Select Impact --</v>
      </c>
      <c r="AN985" s="22" t="str">
        <f>IF(RiskRegister[[#This Row],[Risk Status]]="Closed",RiskRegister[[#This Row],[Residual Likelihood Level]],RiskRegister[[#This Row],[Inherent Likelihood Level]])</f>
        <v>-- Select Likelihood --</v>
      </c>
      <c r="AO985" s="22" t="str">
        <f>IF(RiskRegister[[#This Row],[Risk Status]]="Closed",RiskRegister[[#This Row],[Residual-I-L-Combo]],RiskRegister[[#This Row],[Inherent-I-L-Combo]])</f>
        <v>-- Select Impact ----- Select Likelihood --</v>
      </c>
      <c r="AP985" s="22" t="str">
        <f t="shared" si="31"/>
        <v>-- Error --</v>
      </c>
    </row>
    <row r="986" spans="1:42" s="18" customFormat="1" ht="64" x14ac:dyDescent="0.2">
      <c r="A986" s="18">
        <v>983</v>
      </c>
      <c r="G986" s="18" t="s">
        <v>87</v>
      </c>
      <c r="I986" s="18" t="s">
        <v>85</v>
      </c>
      <c r="L986" s="18" t="s">
        <v>112</v>
      </c>
      <c r="M986" s="19" t="str">
        <f>VLOOKUP(RiskRegister[[#This Row],[Inherent Impact Level]],'Rating factors'!$F$4:$G$9,2,FALSE)</f>
        <v>--- Error ---</v>
      </c>
      <c r="N986" s="18" t="s">
        <v>89</v>
      </c>
      <c r="O986" s="19" t="str">
        <f>VLOOKUP(RiskRegister[[#This Row],[Inherent Likelihood Level]],'Rating factors'!$F$16:$G$21,2,FALSE)</f>
        <v>--- Error ---</v>
      </c>
      <c r="P986" s="19" t="str">
        <f>IFERROR(VLOOKUP(RiskRegister[[#This Row],[Inherent Risk Rating]],'Rating factors'!$F$30:$G$44,2,FALSE),"-- Error --")</f>
        <v>-- Error --</v>
      </c>
      <c r="Q986" s="19" t="str">
        <f>IFERROR(RiskRegister[[#This Row],[Inherent Impact Rating]]*RiskRegister[[#This Row],[Inherent Likelihood Rating]],"-- Error --")</f>
        <v>-- Error --</v>
      </c>
      <c r="R986" s="18" t="s">
        <v>111</v>
      </c>
      <c r="T986" s="18" t="s">
        <v>112</v>
      </c>
      <c r="U986" s="19" t="str">
        <f>VLOOKUP(RiskRegister[[#This Row],[Residual Impact Level]],'Rating factors'!$F$4:$G$9,2,FALSE)</f>
        <v>--- Error ---</v>
      </c>
      <c r="V986" s="18" t="s">
        <v>89</v>
      </c>
      <c r="W986" s="19" t="str">
        <f>VLOOKUP(RiskRegister[[#This Row],[Residual Likelihood Level]],'Rating factors'!$F$16:$G$21,2,FALSE)</f>
        <v>--- Error ---</v>
      </c>
      <c r="X986" s="19" t="str">
        <f>IFERROR(VLOOKUP(RiskRegister[[#This Row],[Residual Risk Rating]],'Rating factors'!$F$30:$G$44,2,FALSE),"-- Error --")</f>
        <v>-- Error --</v>
      </c>
      <c r="Y986" s="19" t="str">
        <f>IFERROR(RiskRegister[[#This Row],[Residual Impact Rating]]*RiskRegister[[#This Row],[Residual Likelihood Rating]],"-- Error --")</f>
        <v>-- Error --</v>
      </c>
      <c r="Z986" s="18" t="s">
        <v>113</v>
      </c>
      <c r="AB986" s="61"/>
      <c r="AD986" s="22" t="str">
        <f ca="1">IF(ISBLANK(RiskRegister[[#This Row],[Risk Due Date]]), "Missing Risk Due Date", IF(RiskRegister[[#This Row],[Risk Due Date]] &lt; TODAY(), "Overdue", "Not Overdue"))</f>
        <v>Missing Risk Due Date</v>
      </c>
      <c r="AF986" s="22" t="str">
        <f>IF(ISBLANK(RiskRegister[[#This Row],[Risk Due Date]]), "Missing Risk Due Date", TEXT(RiskRegister[[#This Row],[Risk Due Date]], "YYYY-MM"))</f>
        <v>Missing Risk Due Date</v>
      </c>
      <c r="AG986" s="22" t="str">
        <f>IF(RiskRegister[[#This Row],[Created Date]]="","Created Date missing",(TEXT(RiskRegister[[#This Row],[Created Date]],"mmm") &amp; "-" &amp; YEAR(RiskRegister[[#This Row],[Created Date]])))</f>
        <v>Created Date missing</v>
      </c>
      <c r="AH986" s="79">
        <f>IF(RiskRegister[[#This Row],[Risk Status]]="Closed",RiskRegister[[#This Row],[Risk Close Date]],RiskRegister[[#This Row],[Risk Due Date]])</f>
        <v>0</v>
      </c>
      <c r="AI986" s="79">
        <f>IF(RiskRegister[[#This Row],[Risk-Change-Date]]=0,DATE(2030,1,1),RiskRegister[[#This Row],[Risk-Change-Date]])</f>
        <v>47484</v>
      </c>
      <c r="AJ986" s="22" t="str">
        <f>RiskRegister[[#This Row],[Inherent Impact Level]]&amp;"-"&amp;RiskRegister[[#This Row],[Inherent Likelihood Level]]</f>
        <v>-- Select Impact ----- Select Likelihood --</v>
      </c>
      <c r="AK986" s="22" t="str">
        <f>RiskRegister[[#This Row],[Residual Impact Level]]&amp;"-"&amp;RiskRegister[[#This Row],[Residual Likelihood Level]]</f>
        <v>-- Select Impact ----- Select Likelihood --</v>
      </c>
      <c r="AL986" s="22" t="str">
        <f t="shared" si="30"/>
        <v>Error</v>
      </c>
      <c r="AM986" s="22" t="str">
        <f>IF(RiskRegister[[#This Row],[Risk Status]]="Closed",RiskRegister[[#This Row],[Residual Impact Level]],RiskRegister[[#This Row],[Inherent Impact Level]])</f>
        <v>-- Select Impact --</v>
      </c>
      <c r="AN986" s="22" t="str">
        <f>IF(RiskRegister[[#This Row],[Risk Status]]="Closed",RiskRegister[[#This Row],[Residual Likelihood Level]],RiskRegister[[#This Row],[Inherent Likelihood Level]])</f>
        <v>-- Select Likelihood --</v>
      </c>
      <c r="AO986" s="22" t="str">
        <f>IF(RiskRegister[[#This Row],[Risk Status]]="Closed",RiskRegister[[#This Row],[Residual-I-L-Combo]],RiskRegister[[#This Row],[Inherent-I-L-Combo]])</f>
        <v>-- Select Impact ----- Select Likelihood --</v>
      </c>
      <c r="AP986" s="22" t="str">
        <f t="shared" si="31"/>
        <v>-- Error --</v>
      </c>
    </row>
    <row r="987" spans="1:42" s="18" customFormat="1" ht="64" x14ac:dyDescent="0.2">
      <c r="A987" s="18">
        <v>984</v>
      </c>
      <c r="G987" s="18" t="s">
        <v>87</v>
      </c>
      <c r="I987" s="18" t="s">
        <v>85</v>
      </c>
      <c r="L987" s="18" t="s">
        <v>112</v>
      </c>
      <c r="M987" s="19" t="str">
        <f>VLOOKUP(RiskRegister[[#This Row],[Inherent Impact Level]],'Rating factors'!$F$4:$G$9,2,FALSE)</f>
        <v>--- Error ---</v>
      </c>
      <c r="N987" s="18" t="s">
        <v>89</v>
      </c>
      <c r="O987" s="19" t="str">
        <f>VLOOKUP(RiskRegister[[#This Row],[Inherent Likelihood Level]],'Rating factors'!$F$16:$G$21,2,FALSE)</f>
        <v>--- Error ---</v>
      </c>
      <c r="P987" s="19" t="str">
        <f>IFERROR(VLOOKUP(RiskRegister[[#This Row],[Inherent Risk Rating]],'Rating factors'!$F$30:$G$44,2,FALSE),"-- Error --")</f>
        <v>-- Error --</v>
      </c>
      <c r="Q987" s="19" t="str">
        <f>IFERROR(RiskRegister[[#This Row],[Inherent Impact Rating]]*RiskRegister[[#This Row],[Inherent Likelihood Rating]],"-- Error --")</f>
        <v>-- Error --</v>
      </c>
      <c r="R987" s="18" t="s">
        <v>111</v>
      </c>
      <c r="T987" s="18" t="s">
        <v>112</v>
      </c>
      <c r="U987" s="19" t="str">
        <f>VLOOKUP(RiskRegister[[#This Row],[Residual Impact Level]],'Rating factors'!$F$4:$G$9,2,FALSE)</f>
        <v>--- Error ---</v>
      </c>
      <c r="V987" s="18" t="s">
        <v>89</v>
      </c>
      <c r="W987" s="19" t="str">
        <f>VLOOKUP(RiskRegister[[#This Row],[Residual Likelihood Level]],'Rating factors'!$F$16:$G$21,2,FALSE)</f>
        <v>--- Error ---</v>
      </c>
      <c r="X987" s="19" t="str">
        <f>IFERROR(VLOOKUP(RiskRegister[[#This Row],[Residual Risk Rating]],'Rating factors'!$F$30:$G$44,2,FALSE),"-- Error --")</f>
        <v>-- Error --</v>
      </c>
      <c r="Y987" s="19" t="str">
        <f>IFERROR(RiskRegister[[#This Row],[Residual Impact Rating]]*RiskRegister[[#This Row],[Residual Likelihood Rating]],"-- Error --")</f>
        <v>-- Error --</v>
      </c>
      <c r="Z987" s="18" t="s">
        <v>113</v>
      </c>
      <c r="AB987" s="61"/>
      <c r="AD987" s="22" t="str">
        <f ca="1">IF(ISBLANK(RiskRegister[[#This Row],[Risk Due Date]]), "Missing Risk Due Date", IF(RiskRegister[[#This Row],[Risk Due Date]] &lt; TODAY(), "Overdue", "Not Overdue"))</f>
        <v>Missing Risk Due Date</v>
      </c>
      <c r="AF987" s="22" t="str">
        <f>IF(ISBLANK(RiskRegister[[#This Row],[Risk Due Date]]), "Missing Risk Due Date", TEXT(RiskRegister[[#This Row],[Risk Due Date]], "YYYY-MM"))</f>
        <v>Missing Risk Due Date</v>
      </c>
      <c r="AG987" s="22" t="str">
        <f>IF(RiskRegister[[#This Row],[Created Date]]="","Created Date missing",(TEXT(RiskRegister[[#This Row],[Created Date]],"mmm") &amp; "-" &amp; YEAR(RiskRegister[[#This Row],[Created Date]])))</f>
        <v>Created Date missing</v>
      </c>
      <c r="AH987" s="79">
        <f>IF(RiskRegister[[#This Row],[Risk Status]]="Closed",RiskRegister[[#This Row],[Risk Close Date]],RiskRegister[[#This Row],[Risk Due Date]])</f>
        <v>0</v>
      </c>
      <c r="AI987" s="79">
        <f>IF(RiskRegister[[#This Row],[Risk-Change-Date]]=0,DATE(2030,1,1),RiskRegister[[#This Row],[Risk-Change-Date]])</f>
        <v>47484</v>
      </c>
      <c r="AJ987" s="22" t="str">
        <f>RiskRegister[[#This Row],[Inherent Impact Level]]&amp;"-"&amp;RiskRegister[[#This Row],[Inherent Likelihood Level]]</f>
        <v>-- Select Impact ----- Select Likelihood --</v>
      </c>
      <c r="AK987" s="22" t="str">
        <f>RiskRegister[[#This Row],[Residual Impact Level]]&amp;"-"&amp;RiskRegister[[#This Row],[Residual Likelihood Level]]</f>
        <v>-- Select Impact ----- Select Likelihood --</v>
      </c>
      <c r="AL987" s="22" t="str">
        <f t="shared" si="30"/>
        <v>Error</v>
      </c>
      <c r="AM987" s="22" t="str">
        <f>IF(RiskRegister[[#This Row],[Risk Status]]="Closed",RiskRegister[[#This Row],[Residual Impact Level]],RiskRegister[[#This Row],[Inherent Impact Level]])</f>
        <v>-- Select Impact --</v>
      </c>
      <c r="AN987" s="22" t="str">
        <f>IF(RiskRegister[[#This Row],[Risk Status]]="Closed",RiskRegister[[#This Row],[Residual Likelihood Level]],RiskRegister[[#This Row],[Inherent Likelihood Level]])</f>
        <v>-- Select Likelihood --</v>
      </c>
      <c r="AO987" s="22" t="str">
        <f>IF(RiskRegister[[#This Row],[Risk Status]]="Closed",RiskRegister[[#This Row],[Residual-I-L-Combo]],RiskRegister[[#This Row],[Inherent-I-L-Combo]])</f>
        <v>-- Select Impact ----- Select Likelihood --</v>
      </c>
      <c r="AP987" s="22" t="str">
        <f t="shared" si="31"/>
        <v>-- Error --</v>
      </c>
    </row>
    <row r="988" spans="1:42" s="18" customFormat="1" ht="64" x14ac:dyDescent="0.2">
      <c r="A988" s="18">
        <v>985</v>
      </c>
      <c r="G988" s="18" t="s">
        <v>87</v>
      </c>
      <c r="I988" s="18" t="s">
        <v>85</v>
      </c>
      <c r="L988" s="18" t="s">
        <v>112</v>
      </c>
      <c r="M988" s="19" t="str">
        <f>VLOOKUP(RiskRegister[[#This Row],[Inherent Impact Level]],'Rating factors'!$F$4:$G$9,2,FALSE)</f>
        <v>--- Error ---</v>
      </c>
      <c r="N988" s="18" t="s">
        <v>89</v>
      </c>
      <c r="O988" s="19" t="str">
        <f>VLOOKUP(RiskRegister[[#This Row],[Inherent Likelihood Level]],'Rating factors'!$F$16:$G$21,2,FALSE)</f>
        <v>--- Error ---</v>
      </c>
      <c r="P988" s="19" t="str">
        <f>IFERROR(VLOOKUP(RiskRegister[[#This Row],[Inherent Risk Rating]],'Rating factors'!$F$30:$G$44,2,FALSE),"-- Error --")</f>
        <v>-- Error --</v>
      </c>
      <c r="Q988" s="19" t="str">
        <f>IFERROR(RiskRegister[[#This Row],[Inherent Impact Rating]]*RiskRegister[[#This Row],[Inherent Likelihood Rating]],"-- Error --")</f>
        <v>-- Error --</v>
      </c>
      <c r="R988" s="18" t="s">
        <v>111</v>
      </c>
      <c r="T988" s="18" t="s">
        <v>112</v>
      </c>
      <c r="U988" s="19" t="str">
        <f>VLOOKUP(RiskRegister[[#This Row],[Residual Impact Level]],'Rating factors'!$F$4:$G$9,2,FALSE)</f>
        <v>--- Error ---</v>
      </c>
      <c r="V988" s="18" t="s">
        <v>89</v>
      </c>
      <c r="W988" s="19" t="str">
        <f>VLOOKUP(RiskRegister[[#This Row],[Residual Likelihood Level]],'Rating factors'!$F$16:$G$21,2,FALSE)</f>
        <v>--- Error ---</v>
      </c>
      <c r="X988" s="19" t="str">
        <f>IFERROR(VLOOKUP(RiskRegister[[#This Row],[Residual Risk Rating]],'Rating factors'!$F$30:$G$44,2,FALSE),"-- Error --")</f>
        <v>-- Error --</v>
      </c>
      <c r="Y988" s="19" t="str">
        <f>IFERROR(RiskRegister[[#This Row],[Residual Impact Rating]]*RiskRegister[[#This Row],[Residual Likelihood Rating]],"-- Error --")</f>
        <v>-- Error --</v>
      </c>
      <c r="Z988" s="18" t="s">
        <v>113</v>
      </c>
      <c r="AB988" s="61"/>
      <c r="AD988" s="22" t="str">
        <f ca="1">IF(ISBLANK(RiskRegister[[#This Row],[Risk Due Date]]), "Missing Risk Due Date", IF(RiskRegister[[#This Row],[Risk Due Date]] &lt; TODAY(), "Overdue", "Not Overdue"))</f>
        <v>Missing Risk Due Date</v>
      </c>
      <c r="AF988" s="22" t="str">
        <f>IF(ISBLANK(RiskRegister[[#This Row],[Risk Due Date]]), "Missing Risk Due Date", TEXT(RiskRegister[[#This Row],[Risk Due Date]], "YYYY-MM"))</f>
        <v>Missing Risk Due Date</v>
      </c>
      <c r="AG988" s="22" t="str">
        <f>IF(RiskRegister[[#This Row],[Created Date]]="","Created Date missing",(TEXT(RiskRegister[[#This Row],[Created Date]],"mmm") &amp; "-" &amp; YEAR(RiskRegister[[#This Row],[Created Date]])))</f>
        <v>Created Date missing</v>
      </c>
      <c r="AH988" s="79">
        <f>IF(RiskRegister[[#This Row],[Risk Status]]="Closed",RiskRegister[[#This Row],[Risk Close Date]],RiskRegister[[#This Row],[Risk Due Date]])</f>
        <v>0</v>
      </c>
      <c r="AI988" s="79">
        <f>IF(RiskRegister[[#This Row],[Risk-Change-Date]]=0,DATE(2030,1,1),RiskRegister[[#This Row],[Risk-Change-Date]])</f>
        <v>47484</v>
      </c>
      <c r="AJ988" s="22" t="str">
        <f>RiskRegister[[#This Row],[Inherent Impact Level]]&amp;"-"&amp;RiskRegister[[#This Row],[Inherent Likelihood Level]]</f>
        <v>-- Select Impact ----- Select Likelihood --</v>
      </c>
      <c r="AK988" s="22" t="str">
        <f>RiskRegister[[#This Row],[Residual Impact Level]]&amp;"-"&amp;RiskRegister[[#This Row],[Residual Likelihood Level]]</f>
        <v>-- Select Impact ----- Select Likelihood --</v>
      </c>
      <c r="AL988" s="22" t="str">
        <f t="shared" si="30"/>
        <v>Error</v>
      </c>
      <c r="AM988" s="22" t="str">
        <f>IF(RiskRegister[[#This Row],[Risk Status]]="Closed",RiskRegister[[#This Row],[Residual Impact Level]],RiskRegister[[#This Row],[Inherent Impact Level]])</f>
        <v>-- Select Impact --</v>
      </c>
      <c r="AN988" s="22" t="str">
        <f>IF(RiskRegister[[#This Row],[Risk Status]]="Closed",RiskRegister[[#This Row],[Residual Likelihood Level]],RiskRegister[[#This Row],[Inherent Likelihood Level]])</f>
        <v>-- Select Likelihood --</v>
      </c>
      <c r="AO988" s="22" t="str">
        <f>IF(RiskRegister[[#This Row],[Risk Status]]="Closed",RiskRegister[[#This Row],[Residual-I-L-Combo]],RiskRegister[[#This Row],[Inherent-I-L-Combo]])</f>
        <v>-- Select Impact ----- Select Likelihood --</v>
      </c>
      <c r="AP988" s="22" t="str">
        <f t="shared" si="31"/>
        <v>-- Error --</v>
      </c>
    </row>
    <row r="989" spans="1:42" s="18" customFormat="1" ht="64" x14ac:dyDescent="0.2">
      <c r="A989" s="18">
        <v>986</v>
      </c>
      <c r="G989" s="18" t="s">
        <v>87</v>
      </c>
      <c r="I989" s="18" t="s">
        <v>85</v>
      </c>
      <c r="L989" s="18" t="s">
        <v>112</v>
      </c>
      <c r="M989" s="19" t="str">
        <f>VLOOKUP(RiskRegister[[#This Row],[Inherent Impact Level]],'Rating factors'!$F$4:$G$9,2,FALSE)</f>
        <v>--- Error ---</v>
      </c>
      <c r="N989" s="18" t="s">
        <v>89</v>
      </c>
      <c r="O989" s="19" t="str">
        <f>VLOOKUP(RiskRegister[[#This Row],[Inherent Likelihood Level]],'Rating factors'!$F$16:$G$21,2,FALSE)</f>
        <v>--- Error ---</v>
      </c>
      <c r="P989" s="19" t="str">
        <f>IFERROR(VLOOKUP(RiskRegister[[#This Row],[Inherent Risk Rating]],'Rating factors'!$F$30:$G$44,2,FALSE),"-- Error --")</f>
        <v>-- Error --</v>
      </c>
      <c r="Q989" s="19" t="str">
        <f>IFERROR(RiskRegister[[#This Row],[Inherent Impact Rating]]*RiskRegister[[#This Row],[Inherent Likelihood Rating]],"-- Error --")</f>
        <v>-- Error --</v>
      </c>
      <c r="R989" s="18" t="s">
        <v>111</v>
      </c>
      <c r="T989" s="18" t="s">
        <v>112</v>
      </c>
      <c r="U989" s="19" t="str">
        <f>VLOOKUP(RiskRegister[[#This Row],[Residual Impact Level]],'Rating factors'!$F$4:$G$9,2,FALSE)</f>
        <v>--- Error ---</v>
      </c>
      <c r="V989" s="18" t="s">
        <v>89</v>
      </c>
      <c r="W989" s="19" t="str">
        <f>VLOOKUP(RiskRegister[[#This Row],[Residual Likelihood Level]],'Rating factors'!$F$16:$G$21,2,FALSE)</f>
        <v>--- Error ---</v>
      </c>
      <c r="X989" s="19" t="str">
        <f>IFERROR(VLOOKUP(RiskRegister[[#This Row],[Residual Risk Rating]],'Rating factors'!$F$30:$G$44,2,FALSE),"-- Error --")</f>
        <v>-- Error --</v>
      </c>
      <c r="Y989" s="19" t="str">
        <f>IFERROR(RiskRegister[[#This Row],[Residual Impact Rating]]*RiskRegister[[#This Row],[Residual Likelihood Rating]],"-- Error --")</f>
        <v>-- Error --</v>
      </c>
      <c r="Z989" s="18" t="s">
        <v>113</v>
      </c>
      <c r="AB989" s="61"/>
      <c r="AD989" s="22" t="str">
        <f ca="1">IF(ISBLANK(RiskRegister[[#This Row],[Risk Due Date]]), "Missing Risk Due Date", IF(RiskRegister[[#This Row],[Risk Due Date]] &lt; TODAY(), "Overdue", "Not Overdue"))</f>
        <v>Missing Risk Due Date</v>
      </c>
      <c r="AF989" s="22" t="str">
        <f>IF(ISBLANK(RiskRegister[[#This Row],[Risk Due Date]]), "Missing Risk Due Date", TEXT(RiskRegister[[#This Row],[Risk Due Date]], "YYYY-MM"))</f>
        <v>Missing Risk Due Date</v>
      </c>
      <c r="AG989" s="22" t="str">
        <f>IF(RiskRegister[[#This Row],[Created Date]]="","Created Date missing",(TEXT(RiskRegister[[#This Row],[Created Date]],"mmm") &amp; "-" &amp; YEAR(RiskRegister[[#This Row],[Created Date]])))</f>
        <v>Created Date missing</v>
      </c>
      <c r="AH989" s="79">
        <f>IF(RiskRegister[[#This Row],[Risk Status]]="Closed",RiskRegister[[#This Row],[Risk Close Date]],RiskRegister[[#This Row],[Risk Due Date]])</f>
        <v>0</v>
      </c>
      <c r="AI989" s="79">
        <f>IF(RiskRegister[[#This Row],[Risk-Change-Date]]=0,DATE(2030,1,1),RiskRegister[[#This Row],[Risk-Change-Date]])</f>
        <v>47484</v>
      </c>
      <c r="AJ989" s="22" t="str">
        <f>RiskRegister[[#This Row],[Inherent Impact Level]]&amp;"-"&amp;RiskRegister[[#This Row],[Inherent Likelihood Level]]</f>
        <v>-- Select Impact ----- Select Likelihood --</v>
      </c>
      <c r="AK989" s="22" t="str">
        <f>RiskRegister[[#This Row],[Residual Impact Level]]&amp;"-"&amp;RiskRegister[[#This Row],[Residual Likelihood Level]]</f>
        <v>-- Select Impact ----- Select Likelihood --</v>
      </c>
      <c r="AL989" s="22" t="str">
        <f t="shared" si="30"/>
        <v>Error</v>
      </c>
      <c r="AM989" s="22" t="str">
        <f>IF(RiskRegister[[#This Row],[Risk Status]]="Closed",RiskRegister[[#This Row],[Residual Impact Level]],RiskRegister[[#This Row],[Inherent Impact Level]])</f>
        <v>-- Select Impact --</v>
      </c>
      <c r="AN989" s="22" t="str">
        <f>IF(RiskRegister[[#This Row],[Risk Status]]="Closed",RiskRegister[[#This Row],[Residual Likelihood Level]],RiskRegister[[#This Row],[Inherent Likelihood Level]])</f>
        <v>-- Select Likelihood --</v>
      </c>
      <c r="AO989" s="22" t="str">
        <f>IF(RiskRegister[[#This Row],[Risk Status]]="Closed",RiskRegister[[#This Row],[Residual-I-L-Combo]],RiskRegister[[#This Row],[Inherent-I-L-Combo]])</f>
        <v>-- Select Impact ----- Select Likelihood --</v>
      </c>
      <c r="AP989" s="22" t="str">
        <f t="shared" si="31"/>
        <v>-- Error --</v>
      </c>
    </row>
    <row r="990" spans="1:42" s="18" customFormat="1" ht="64" x14ac:dyDescent="0.2">
      <c r="A990" s="18">
        <v>987</v>
      </c>
      <c r="G990" s="18" t="s">
        <v>87</v>
      </c>
      <c r="I990" s="18" t="s">
        <v>85</v>
      </c>
      <c r="L990" s="18" t="s">
        <v>112</v>
      </c>
      <c r="M990" s="19" t="str">
        <f>VLOOKUP(RiskRegister[[#This Row],[Inherent Impact Level]],'Rating factors'!$F$4:$G$9,2,FALSE)</f>
        <v>--- Error ---</v>
      </c>
      <c r="N990" s="18" t="s">
        <v>89</v>
      </c>
      <c r="O990" s="19" t="str">
        <f>VLOOKUP(RiskRegister[[#This Row],[Inherent Likelihood Level]],'Rating factors'!$F$16:$G$21,2,FALSE)</f>
        <v>--- Error ---</v>
      </c>
      <c r="P990" s="19" t="str">
        <f>IFERROR(VLOOKUP(RiskRegister[[#This Row],[Inherent Risk Rating]],'Rating factors'!$F$30:$G$44,2,FALSE),"-- Error --")</f>
        <v>-- Error --</v>
      </c>
      <c r="Q990" s="19" t="str">
        <f>IFERROR(RiskRegister[[#This Row],[Inherent Impact Rating]]*RiskRegister[[#This Row],[Inherent Likelihood Rating]],"-- Error --")</f>
        <v>-- Error --</v>
      </c>
      <c r="R990" s="18" t="s">
        <v>111</v>
      </c>
      <c r="T990" s="18" t="s">
        <v>112</v>
      </c>
      <c r="U990" s="19" t="str">
        <f>VLOOKUP(RiskRegister[[#This Row],[Residual Impact Level]],'Rating factors'!$F$4:$G$9,2,FALSE)</f>
        <v>--- Error ---</v>
      </c>
      <c r="V990" s="18" t="s">
        <v>89</v>
      </c>
      <c r="W990" s="19" t="str">
        <f>VLOOKUP(RiskRegister[[#This Row],[Residual Likelihood Level]],'Rating factors'!$F$16:$G$21,2,FALSE)</f>
        <v>--- Error ---</v>
      </c>
      <c r="X990" s="19" t="str">
        <f>IFERROR(VLOOKUP(RiskRegister[[#This Row],[Residual Risk Rating]],'Rating factors'!$F$30:$G$44,2,FALSE),"-- Error --")</f>
        <v>-- Error --</v>
      </c>
      <c r="Y990" s="19" t="str">
        <f>IFERROR(RiskRegister[[#This Row],[Residual Impact Rating]]*RiskRegister[[#This Row],[Residual Likelihood Rating]],"-- Error --")</f>
        <v>-- Error --</v>
      </c>
      <c r="Z990" s="18" t="s">
        <v>113</v>
      </c>
      <c r="AB990" s="61"/>
      <c r="AD990" s="22" t="str">
        <f ca="1">IF(ISBLANK(RiskRegister[[#This Row],[Risk Due Date]]), "Missing Risk Due Date", IF(RiskRegister[[#This Row],[Risk Due Date]] &lt; TODAY(), "Overdue", "Not Overdue"))</f>
        <v>Missing Risk Due Date</v>
      </c>
      <c r="AF990" s="22" t="str">
        <f>IF(ISBLANK(RiskRegister[[#This Row],[Risk Due Date]]), "Missing Risk Due Date", TEXT(RiskRegister[[#This Row],[Risk Due Date]], "YYYY-MM"))</f>
        <v>Missing Risk Due Date</v>
      </c>
      <c r="AG990" s="22" t="str">
        <f>IF(RiskRegister[[#This Row],[Created Date]]="","Created Date missing",(TEXT(RiskRegister[[#This Row],[Created Date]],"mmm") &amp; "-" &amp; YEAR(RiskRegister[[#This Row],[Created Date]])))</f>
        <v>Created Date missing</v>
      </c>
      <c r="AH990" s="79">
        <f>IF(RiskRegister[[#This Row],[Risk Status]]="Closed",RiskRegister[[#This Row],[Risk Close Date]],RiskRegister[[#This Row],[Risk Due Date]])</f>
        <v>0</v>
      </c>
      <c r="AI990" s="79">
        <f>IF(RiskRegister[[#This Row],[Risk-Change-Date]]=0,DATE(2030,1,1),RiskRegister[[#This Row],[Risk-Change-Date]])</f>
        <v>47484</v>
      </c>
      <c r="AJ990" s="22" t="str">
        <f>RiskRegister[[#This Row],[Inherent Impact Level]]&amp;"-"&amp;RiskRegister[[#This Row],[Inherent Likelihood Level]]</f>
        <v>-- Select Impact ----- Select Likelihood --</v>
      </c>
      <c r="AK990" s="22" t="str">
        <f>RiskRegister[[#This Row],[Residual Impact Level]]&amp;"-"&amp;RiskRegister[[#This Row],[Residual Likelihood Level]]</f>
        <v>-- Select Impact ----- Select Likelihood --</v>
      </c>
      <c r="AL990" s="22" t="str">
        <f t="shared" si="30"/>
        <v>Error</v>
      </c>
      <c r="AM990" s="22" t="str">
        <f>IF(RiskRegister[[#This Row],[Risk Status]]="Closed",RiskRegister[[#This Row],[Residual Impact Level]],RiskRegister[[#This Row],[Inherent Impact Level]])</f>
        <v>-- Select Impact --</v>
      </c>
      <c r="AN990" s="22" t="str">
        <f>IF(RiskRegister[[#This Row],[Risk Status]]="Closed",RiskRegister[[#This Row],[Residual Likelihood Level]],RiskRegister[[#This Row],[Inherent Likelihood Level]])</f>
        <v>-- Select Likelihood --</v>
      </c>
      <c r="AO990" s="22" t="str">
        <f>IF(RiskRegister[[#This Row],[Risk Status]]="Closed",RiskRegister[[#This Row],[Residual-I-L-Combo]],RiskRegister[[#This Row],[Inherent-I-L-Combo]])</f>
        <v>-- Select Impact ----- Select Likelihood --</v>
      </c>
      <c r="AP990" s="22" t="str">
        <f t="shared" si="31"/>
        <v>-- Error --</v>
      </c>
    </row>
    <row r="991" spans="1:42" s="18" customFormat="1" ht="64" x14ac:dyDescent="0.2">
      <c r="A991" s="18">
        <v>988</v>
      </c>
      <c r="G991" s="18" t="s">
        <v>87</v>
      </c>
      <c r="I991" s="18" t="s">
        <v>85</v>
      </c>
      <c r="L991" s="18" t="s">
        <v>112</v>
      </c>
      <c r="M991" s="19" t="str">
        <f>VLOOKUP(RiskRegister[[#This Row],[Inherent Impact Level]],'Rating factors'!$F$4:$G$9,2,FALSE)</f>
        <v>--- Error ---</v>
      </c>
      <c r="N991" s="18" t="s">
        <v>89</v>
      </c>
      <c r="O991" s="19" t="str">
        <f>VLOOKUP(RiskRegister[[#This Row],[Inherent Likelihood Level]],'Rating factors'!$F$16:$G$21,2,FALSE)</f>
        <v>--- Error ---</v>
      </c>
      <c r="P991" s="19" t="str">
        <f>IFERROR(VLOOKUP(RiskRegister[[#This Row],[Inherent Risk Rating]],'Rating factors'!$F$30:$G$44,2,FALSE),"-- Error --")</f>
        <v>-- Error --</v>
      </c>
      <c r="Q991" s="19" t="str">
        <f>IFERROR(RiskRegister[[#This Row],[Inherent Impact Rating]]*RiskRegister[[#This Row],[Inherent Likelihood Rating]],"-- Error --")</f>
        <v>-- Error --</v>
      </c>
      <c r="R991" s="18" t="s">
        <v>111</v>
      </c>
      <c r="T991" s="18" t="s">
        <v>112</v>
      </c>
      <c r="U991" s="19" t="str">
        <f>VLOOKUP(RiskRegister[[#This Row],[Residual Impact Level]],'Rating factors'!$F$4:$G$9,2,FALSE)</f>
        <v>--- Error ---</v>
      </c>
      <c r="V991" s="18" t="s">
        <v>89</v>
      </c>
      <c r="W991" s="19" t="str">
        <f>VLOOKUP(RiskRegister[[#This Row],[Residual Likelihood Level]],'Rating factors'!$F$16:$G$21,2,FALSE)</f>
        <v>--- Error ---</v>
      </c>
      <c r="X991" s="19" t="str">
        <f>IFERROR(VLOOKUP(RiskRegister[[#This Row],[Residual Risk Rating]],'Rating factors'!$F$30:$G$44,2,FALSE),"-- Error --")</f>
        <v>-- Error --</v>
      </c>
      <c r="Y991" s="19" t="str">
        <f>IFERROR(RiskRegister[[#This Row],[Residual Impact Rating]]*RiskRegister[[#This Row],[Residual Likelihood Rating]],"-- Error --")</f>
        <v>-- Error --</v>
      </c>
      <c r="Z991" s="18" t="s">
        <v>113</v>
      </c>
      <c r="AB991" s="61"/>
      <c r="AD991" s="22" t="str">
        <f ca="1">IF(ISBLANK(RiskRegister[[#This Row],[Risk Due Date]]), "Missing Risk Due Date", IF(RiskRegister[[#This Row],[Risk Due Date]] &lt; TODAY(), "Overdue", "Not Overdue"))</f>
        <v>Missing Risk Due Date</v>
      </c>
      <c r="AF991" s="22" t="str">
        <f>IF(ISBLANK(RiskRegister[[#This Row],[Risk Due Date]]), "Missing Risk Due Date", TEXT(RiskRegister[[#This Row],[Risk Due Date]], "YYYY-MM"))</f>
        <v>Missing Risk Due Date</v>
      </c>
      <c r="AG991" s="22" t="str">
        <f>IF(RiskRegister[[#This Row],[Created Date]]="","Created Date missing",(TEXT(RiskRegister[[#This Row],[Created Date]],"mmm") &amp; "-" &amp; YEAR(RiskRegister[[#This Row],[Created Date]])))</f>
        <v>Created Date missing</v>
      </c>
      <c r="AH991" s="79">
        <f>IF(RiskRegister[[#This Row],[Risk Status]]="Closed",RiskRegister[[#This Row],[Risk Close Date]],RiskRegister[[#This Row],[Risk Due Date]])</f>
        <v>0</v>
      </c>
      <c r="AI991" s="79">
        <f>IF(RiskRegister[[#This Row],[Risk-Change-Date]]=0,DATE(2030,1,1),RiskRegister[[#This Row],[Risk-Change-Date]])</f>
        <v>47484</v>
      </c>
      <c r="AJ991" s="22" t="str">
        <f>RiskRegister[[#This Row],[Inherent Impact Level]]&amp;"-"&amp;RiskRegister[[#This Row],[Inherent Likelihood Level]]</f>
        <v>-- Select Impact ----- Select Likelihood --</v>
      </c>
      <c r="AK991" s="22" t="str">
        <f>RiskRegister[[#This Row],[Residual Impact Level]]&amp;"-"&amp;RiskRegister[[#This Row],[Residual Likelihood Level]]</f>
        <v>-- Select Impact ----- Select Likelihood --</v>
      </c>
      <c r="AL991" s="22" t="str">
        <f t="shared" si="30"/>
        <v>Error</v>
      </c>
      <c r="AM991" s="22" t="str">
        <f>IF(RiskRegister[[#This Row],[Risk Status]]="Closed",RiskRegister[[#This Row],[Residual Impact Level]],RiskRegister[[#This Row],[Inherent Impact Level]])</f>
        <v>-- Select Impact --</v>
      </c>
      <c r="AN991" s="22" t="str">
        <f>IF(RiskRegister[[#This Row],[Risk Status]]="Closed",RiskRegister[[#This Row],[Residual Likelihood Level]],RiskRegister[[#This Row],[Inherent Likelihood Level]])</f>
        <v>-- Select Likelihood --</v>
      </c>
      <c r="AO991" s="22" t="str">
        <f>IF(RiskRegister[[#This Row],[Risk Status]]="Closed",RiskRegister[[#This Row],[Residual-I-L-Combo]],RiskRegister[[#This Row],[Inherent-I-L-Combo]])</f>
        <v>-- Select Impact ----- Select Likelihood --</v>
      </c>
      <c r="AP991" s="22" t="str">
        <f t="shared" si="31"/>
        <v>-- Error --</v>
      </c>
    </row>
    <row r="992" spans="1:42" s="18" customFormat="1" ht="64" x14ac:dyDescent="0.2">
      <c r="A992" s="18">
        <v>989</v>
      </c>
      <c r="G992" s="18" t="s">
        <v>87</v>
      </c>
      <c r="I992" s="18" t="s">
        <v>85</v>
      </c>
      <c r="L992" s="18" t="s">
        <v>112</v>
      </c>
      <c r="M992" s="19" t="str">
        <f>VLOOKUP(RiskRegister[[#This Row],[Inherent Impact Level]],'Rating factors'!$F$4:$G$9,2,FALSE)</f>
        <v>--- Error ---</v>
      </c>
      <c r="N992" s="18" t="s">
        <v>89</v>
      </c>
      <c r="O992" s="19" t="str">
        <f>VLOOKUP(RiskRegister[[#This Row],[Inherent Likelihood Level]],'Rating factors'!$F$16:$G$21,2,FALSE)</f>
        <v>--- Error ---</v>
      </c>
      <c r="P992" s="19" t="str">
        <f>IFERROR(VLOOKUP(RiskRegister[[#This Row],[Inherent Risk Rating]],'Rating factors'!$F$30:$G$44,2,FALSE),"-- Error --")</f>
        <v>-- Error --</v>
      </c>
      <c r="Q992" s="19" t="str">
        <f>IFERROR(RiskRegister[[#This Row],[Inherent Impact Rating]]*RiskRegister[[#This Row],[Inherent Likelihood Rating]],"-- Error --")</f>
        <v>-- Error --</v>
      </c>
      <c r="R992" s="18" t="s">
        <v>111</v>
      </c>
      <c r="T992" s="18" t="s">
        <v>112</v>
      </c>
      <c r="U992" s="19" t="str">
        <f>VLOOKUP(RiskRegister[[#This Row],[Residual Impact Level]],'Rating factors'!$F$4:$G$9,2,FALSE)</f>
        <v>--- Error ---</v>
      </c>
      <c r="V992" s="18" t="s">
        <v>89</v>
      </c>
      <c r="W992" s="19" t="str">
        <f>VLOOKUP(RiskRegister[[#This Row],[Residual Likelihood Level]],'Rating factors'!$F$16:$G$21,2,FALSE)</f>
        <v>--- Error ---</v>
      </c>
      <c r="X992" s="19" t="str">
        <f>IFERROR(VLOOKUP(RiskRegister[[#This Row],[Residual Risk Rating]],'Rating factors'!$F$30:$G$44,2,FALSE),"-- Error --")</f>
        <v>-- Error --</v>
      </c>
      <c r="Y992" s="19" t="str">
        <f>IFERROR(RiskRegister[[#This Row],[Residual Impact Rating]]*RiskRegister[[#This Row],[Residual Likelihood Rating]],"-- Error --")</f>
        <v>-- Error --</v>
      </c>
      <c r="Z992" s="18" t="s">
        <v>113</v>
      </c>
      <c r="AB992" s="61"/>
      <c r="AD992" s="22" t="str">
        <f ca="1">IF(ISBLANK(RiskRegister[[#This Row],[Risk Due Date]]), "Missing Risk Due Date", IF(RiskRegister[[#This Row],[Risk Due Date]] &lt; TODAY(), "Overdue", "Not Overdue"))</f>
        <v>Missing Risk Due Date</v>
      </c>
      <c r="AF992" s="22" t="str">
        <f>IF(ISBLANK(RiskRegister[[#This Row],[Risk Due Date]]), "Missing Risk Due Date", TEXT(RiskRegister[[#This Row],[Risk Due Date]], "YYYY-MM"))</f>
        <v>Missing Risk Due Date</v>
      </c>
      <c r="AG992" s="22" t="str">
        <f>IF(RiskRegister[[#This Row],[Created Date]]="","Created Date missing",(TEXT(RiskRegister[[#This Row],[Created Date]],"mmm") &amp; "-" &amp; YEAR(RiskRegister[[#This Row],[Created Date]])))</f>
        <v>Created Date missing</v>
      </c>
      <c r="AH992" s="79">
        <f>IF(RiskRegister[[#This Row],[Risk Status]]="Closed",RiskRegister[[#This Row],[Risk Close Date]],RiskRegister[[#This Row],[Risk Due Date]])</f>
        <v>0</v>
      </c>
      <c r="AI992" s="79">
        <f>IF(RiskRegister[[#This Row],[Risk-Change-Date]]=0,DATE(2030,1,1),RiskRegister[[#This Row],[Risk-Change-Date]])</f>
        <v>47484</v>
      </c>
      <c r="AJ992" s="22" t="str">
        <f>RiskRegister[[#This Row],[Inherent Impact Level]]&amp;"-"&amp;RiskRegister[[#This Row],[Inherent Likelihood Level]]</f>
        <v>-- Select Impact ----- Select Likelihood --</v>
      </c>
      <c r="AK992" s="22" t="str">
        <f>RiskRegister[[#This Row],[Residual Impact Level]]&amp;"-"&amp;RiskRegister[[#This Row],[Residual Likelihood Level]]</f>
        <v>-- Select Impact ----- Select Likelihood --</v>
      </c>
      <c r="AL992" s="22" t="str">
        <f t="shared" si="30"/>
        <v>Error</v>
      </c>
      <c r="AM992" s="22" t="str">
        <f>IF(RiskRegister[[#This Row],[Risk Status]]="Closed",RiskRegister[[#This Row],[Residual Impact Level]],RiskRegister[[#This Row],[Inherent Impact Level]])</f>
        <v>-- Select Impact --</v>
      </c>
      <c r="AN992" s="22" t="str">
        <f>IF(RiskRegister[[#This Row],[Risk Status]]="Closed",RiskRegister[[#This Row],[Residual Likelihood Level]],RiskRegister[[#This Row],[Inherent Likelihood Level]])</f>
        <v>-- Select Likelihood --</v>
      </c>
      <c r="AO992" s="22" t="str">
        <f>IF(RiskRegister[[#This Row],[Risk Status]]="Closed",RiskRegister[[#This Row],[Residual-I-L-Combo]],RiskRegister[[#This Row],[Inherent-I-L-Combo]])</f>
        <v>-- Select Impact ----- Select Likelihood --</v>
      </c>
      <c r="AP992" s="22" t="str">
        <f t="shared" si="31"/>
        <v>-- Error --</v>
      </c>
    </row>
    <row r="993" spans="1:42" s="18" customFormat="1" ht="64" x14ac:dyDescent="0.2">
      <c r="A993" s="18">
        <v>990</v>
      </c>
      <c r="G993" s="18" t="s">
        <v>87</v>
      </c>
      <c r="I993" s="18" t="s">
        <v>85</v>
      </c>
      <c r="L993" s="18" t="s">
        <v>112</v>
      </c>
      <c r="M993" s="19" t="str">
        <f>VLOOKUP(RiskRegister[[#This Row],[Inherent Impact Level]],'Rating factors'!$F$4:$G$9,2,FALSE)</f>
        <v>--- Error ---</v>
      </c>
      <c r="N993" s="18" t="s">
        <v>89</v>
      </c>
      <c r="O993" s="19" t="str">
        <f>VLOOKUP(RiskRegister[[#This Row],[Inherent Likelihood Level]],'Rating factors'!$F$16:$G$21,2,FALSE)</f>
        <v>--- Error ---</v>
      </c>
      <c r="P993" s="19" t="str">
        <f>IFERROR(VLOOKUP(RiskRegister[[#This Row],[Inherent Risk Rating]],'Rating factors'!$F$30:$G$44,2,FALSE),"-- Error --")</f>
        <v>-- Error --</v>
      </c>
      <c r="Q993" s="19" t="str">
        <f>IFERROR(RiskRegister[[#This Row],[Inherent Impact Rating]]*RiskRegister[[#This Row],[Inherent Likelihood Rating]],"-- Error --")</f>
        <v>-- Error --</v>
      </c>
      <c r="R993" s="18" t="s">
        <v>111</v>
      </c>
      <c r="T993" s="18" t="s">
        <v>112</v>
      </c>
      <c r="U993" s="19" t="str">
        <f>VLOOKUP(RiskRegister[[#This Row],[Residual Impact Level]],'Rating factors'!$F$4:$G$9,2,FALSE)</f>
        <v>--- Error ---</v>
      </c>
      <c r="V993" s="18" t="s">
        <v>89</v>
      </c>
      <c r="W993" s="19" t="str">
        <f>VLOOKUP(RiskRegister[[#This Row],[Residual Likelihood Level]],'Rating factors'!$F$16:$G$21,2,FALSE)</f>
        <v>--- Error ---</v>
      </c>
      <c r="X993" s="19" t="str">
        <f>IFERROR(VLOOKUP(RiskRegister[[#This Row],[Residual Risk Rating]],'Rating factors'!$F$30:$G$44,2,FALSE),"-- Error --")</f>
        <v>-- Error --</v>
      </c>
      <c r="Y993" s="19" t="str">
        <f>IFERROR(RiskRegister[[#This Row],[Residual Impact Rating]]*RiskRegister[[#This Row],[Residual Likelihood Rating]],"-- Error --")</f>
        <v>-- Error --</v>
      </c>
      <c r="Z993" s="18" t="s">
        <v>113</v>
      </c>
      <c r="AB993" s="61"/>
      <c r="AD993" s="22" t="str">
        <f ca="1">IF(ISBLANK(RiskRegister[[#This Row],[Risk Due Date]]), "Missing Risk Due Date", IF(RiskRegister[[#This Row],[Risk Due Date]] &lt; TODAY(), "Overdue", "Not Overdue"))</f>
        <v>Missing Risk Due Date</v>
      </c>
      <c r="AF993" s="22" t="str">
        <f>IF(ISBLANK(RiskRegister[[#This Row],[Risk Due Date]]), "Missing Risk Due Date", TEXT(RiskRegister[[#This Row],[Risk Due Date]], "YYYY-MM"))</f>
        <v>Missing Risk Due Date</v>
      </c>
      <c r="AG993" s="22" t="str">
        <f>IF(RiskRegister[[#This Row],[Created Date]]="","Created Date missing",(TEXT(RiskRegister[[#This Row],[Created Date]],"mmm") &amp; "-" &amp; YEAR(RiskRegister[[#This Row],[Created Date]])))</f>
        <v>Created Date missing</v>
      </c>
      <c r="AH993" s="79">
        <f>IF(RiskRegister[[#This Row],[Risk Status]]="Closed",RiskRegister[[#This Row],[Risk Close Date]],RiskRegister[[#This Row],[Risk Due Date]])</f>
        <v>0</v>
      </c>
      <c r="AI993" s="79">
        <f>IF(RiskRegister[[#This Row],[Risk-Change-Date]]=0,DATE(2030,1,1),RiskRegister[[#This Row],[Risk-Change-Date]])</f>
        <v>47484</v>
      </c>
      <c r="AJ993" s="22" t="str">
        <f>RiskRegister[[#This Row],[Inherent Impact Level]]&amp;"-"&amp;RiskRegister[[#This Row],[Inherent Likelihood Level]]</f>
        <v>-- Select Impact ----- Select Likelihood --</v>
      </c>
      <c r="AK993" s="22" t="str">
        <f>RiskRegister[[#This Row],[Residual Impact Level]]&amp;"-"&amp;RiskRegister[[#This Row],[Residual Likelihood Level]]</f>
        <v>-- Select Impact ----- Select Likelihood --</v>
      </c>
      <c r="AL993" s="22" t="str">
        <f t="shared" si="30"/>
        <v>Error</v>
      </c>
      <c r="AM993" s="22" t="str">
        <f>IF(RiskRegister[[#This Row],[Risk Status]]="Closed",RiskRegister[[#This Row],[Residual Impact Level]],RiskRegister[[#This Row],[Inherent Impact Level]])</f>
        <v>-- Select Impact --</v>
      </c>
      <c r="AN993" s="22" t="str">
        <f>IF(RiskRegister[[#This Row],[Risk Status]]="Closed",RiskRegister[[#This Row],[Residual Likelihood Level]],RiskRegister[[#This Row],[Inherent Likelihood Level]])</f>
        <v>-- Select Likelihood --</v>
      </c>
      <c r="AO993" s="22" t="str">
        <f>IF(RiskRegister[[#This Row],[Risk Status]]="Closed",RiskRegister[[#This Row],[Residual-I-L-Combo]],RiskRegister[[#This Row],[Inherent-I-L-Combo]])</f>
        <v>-- Select Impact ----- Select Likelihood --</v>
      </c>
      <c r="AP993" s="22" t="str">
        <f t="shared" si="31"/>
        <v>-- Error --</v>
      </c>
    </row>
    <row r="994" spans="1:42" s="18" customFormat="1" ht="64" x14ac:dyDescent="0.2">
      <c r="A994" s="18">
        <v>991</v>
      </c>
      <c r="G994" s="18" t="s">
        <v>87</v>
      </c>
      <c r="I994" s="18" t="s">
        <v>85</v>
      </c>
      <c r="L994" s="18" t="s">
        <v>112</v>
      </c>
      <c r="M994" s="19" t="str">
        <f>VLOOKUP(RiskRegister[[#This Row],[Inherent Impact Level]],'Rating factors'!$F$4:$G$9,2,FALSE)</f>
        <v>--- Error ---</v>
      </c>
      <c r="N994" s="18" t="s">
        <v>89</v>
      </c>
      <c r="O994" s="19" t="str">
        <f>VLOOKUP(RiskRegister[[#This Row],[Inherent Likelihood Level]],'Rating factors'!$F$16:$G$21,2,FALSE)</f>
        <v>--- Error ---</v>
      </c>
      <c r="P994" s="19" t="str">
        <f>IFERROR(VLOOKUP(RiskRegister[[#This Row],[Inherent Risk Rating]],'Rating factors'!$F$30:$G$44,2,FALSE),"-- Error --")</f>
        <v>-- Error --</v>
      </c>
      <c r="Q994" s="19" t="str">
        <f>IFERROR(RiskRegister[[#This Row],[Inherent Impact Rating]]*RiskRegister[[#This Row],[Inherent Likelihood Rating]],"-- Error --")</f>
        <v>-- Error --</v>
      </c>
      <c r="R994" s="18" t="s">
        <v>111</v>
      </c>
      <c r="T994" s="18" t="s">
        <v>112</v>
      </c>
      <c r="U994" s="19" t="str">
        <f>VLOOKUP(RiskRegister[[#This Row],[Residual Impact Level]],'Rating factors'!$F$4:$G$9,2,FALSE)</f>
        <v>--- Error ---</v>
      </c>
      <c r="V994" s="18" t="s">
        <v>89</v>
      </c>
      <c r="W994" s="19" t="str">
        <f>VLOOKUP(RiskRegister[[#This Row],[Residual Likelihood Level]],'Rating factors'!$F$16:$G$21,2,FALSE)</f>
        <v>--- Error ---</v>
      </c>
      <c r="X994" s="19" t="str">
        <f>IFERROR(VLOOKUP(RiskRegister[[#This Row],[Residual Risk Rating]],'Rating factors'!$F$30:$G$44,2,FALSE),"-- Error --")</f>
        <v>-- Error --</v>
      </c>
      <c r="Y994" s="19" t="str">
        <f>IFERROR(RiskRegister[[#This Row],[Residual Impact Rating]]*RiskRegister[[#This Row],[Residual Likelihood Rating]],"-- Error --")</f>
        <v>-- Error --</v>
      </c>
      <c r="Z994" s="18" t="s">
        <v>113</v>
      </c>
      <c r="AB994" s="61"/>
      <c r="AD994" s="22" t="str">
        <f ca="1">IF(ISBLANK(RiskRegister[[#This Row],[Risk Due Date]]), "Missing Risk Due Date", IF(RiskRegister[[#This Row],[Risk Due Date]] &lt; TODAY(), "Overdue", "Not Overdue"))</f>
        <v>Missing Risk Due Date</v>
      </c>
      <c r="AF994" s="22" t="str">
        <f>IF(ISBLANK(RiskRegister[[#This Row],[Risk Due Date]]), "Missing Risk Due Date", TEXT(RiskRegister[[#This Row],[Risk Due Date]], "YYYY-MM"))</f>
        <v>Missing Risk Due Date</v>
      </c>
      <c r="AG994" s="22" t="str">
        <f>IF(RiskRegister[[#This Row],[Created Date]]="","Created Date missing",(TEXT(RiskRegister[[#This Row],[Created Date]],"mmm") &amp; "-" &amp; YEAR(RiskRegister[[#This Row],[Created Date]])))</f>
        <v>Created Date missing</v>
      </c>
      <c r="AH994" s="79">
        <f>IF(RiskRegister[[#This Row],[Risk Status]]="Closed",RiskRegister[[#This Row],[Risk Close Date]],RiskRegister[[#This Row],[Risk Due Date]])</f>
        <v>0</v>
      </c>
      <c r="AI994" s="79">
        <f>IF(RiskRegister[[#This Row],[Risk-Change-Date]]=0,DATE(2030,1,1),RiskRegister[[#This Row],[Risk-Change-Date]])</f>
        <v>47484</v>
      </c>
      <c r="AJ994" s="22" t="str">
        <f>RiskRegister[[#This Row],[Inherent Impact Level]]&amp;"-"&amp;RiskRegister[[#This Row],[Inherent Likelihood Level]]</f>
        <v>-- Select Impact ----- Select Likelihood --</v>
      </c>
      <c r="AK994" s="22" t="str">
        <f>RiskRegister[[#This Row],[Residual Impact Level]]&amp;"-"&amp;RiskRegister[[#This Row],[Residual Likelihood Level]]</f>
        <v>-- Select Impact ----- Select Likelihood --</v>
      </c>
      <c r="AL994" s="22" t="str">
        <f t="shared" si="30"/>
        <v>Error</v>
      </c>
      <c r="AM994" s="22" t="str">
        <f>IF(RiskRegister[[#This Row],[Risk Status]]="Closed",RiskRegister[[#This Row],[Residual Impact Level]],RiskRegister[[#This Row],[Inherent Impact Level]])</f>
        <v>-- Select Impact --</v>
      </c>
      <c r="AN994" s="22" t="str">
        <f>IF(RiskRegister[[#This Row],[Risk Status]]="Closed",RiskRegister[[#This Row],[Residual Likelihood Level]],RiskRegister[[#This Row],[Inherent Likelihood Level]])</f>
        <v>-- Select Likelihood --</v>
      </c>
      <c r="AO994" s="22" t="str">
        <f>IF(RiskRegister[[#This Row],[Risk Status]]="Closed",RiskRegister[[#This Row],[Residual-I-L-Combo]],RiskRegister[[#This Row],[Inherent-I-L-Combo]])</f>
        <v>-- Select Impact ----- Select Likelihood --</v>
      </c>
      <c r="AP994" s="22" t="str">
        <f t="shared" si="31"/>
        <v>-- Error --</v>
      </c>
    </row>
    <row r="995" spans="1:42" s="18" customFormat="1" ht="64" x14ac:dyDescent="0.2">
      <c r="A995" s="18">
        <v>992</v>
      </c>
      <c r="G995" s="18" t="s">
        <v>87</v>
      </c>
      <c r="I995" s="18" t="s">
        <v>85</v>
      </c>
      <c r="L995" s="18" t="s">
        <v>112</v>
      </c>
      <c r="M995" s="19" t="str">
        <f>VLOOKUP(RiskRegister[[#This Row],[Inherent Impact Level]],'Rating factors'!$F$4:$G$9,2,FALSE)</f>
        <v>--- Error ---</v>
      </c>
      <c r="N995" s="18" t="s">
        <v>89</v>
      </c>
      <c r="O995" s="19" t="str">
        <f>VLOOKUP(RiskRegister[[#This Row],[Inherent Likelihood Level]],'Rating factors'!$F$16:$G$21,2,FALSE)</f>
        <v>--- Error ---</v>
      </c>
      <c r="P995" s="19" t="str">
        <f>IFERROR(VLOOKUP(RiskRegister[[#This Row],[Inherent Risk Rating]],'Rating factors'!$F$30:$G$44,2,FALSE),"-- Error --")</f>
        <v>-- Error --</v>
      </c>
      <c r="Q995" s="19" t="str">
        <f>IFERROR(RiskRegister[[#This Row],[Inherent Impact Rating]]*RiskRegister[[#This Row],[Inherent Likelihood Rating]],"-- Error --")</f>
        <v>-- Error --</v>
      </c>
      <c r="R995" s="18" t="s">
        <v>111</v>
      </c>
      <c r="T995" s="18" t="s">
        <v>112</v>
      </c>
      <c r="U995" s="19" t="str">
        <f>VLOOKUP(RiskRegister[[#This Row],[Residual Impact Level]],'Rating factors'!$F$4:$G$9,2,FALSE)</f>
        <v>--- Error ---</v>
      </c>
      <c r="V995" s="18" t="s">
        <v>89</v>
      </c>
      <c r="W995" s="19" t="str">
        <f>VLOOKUP(RiskRegister[[#This Row],[Residual Likelihood Level]],'Rating factors'!$F$16:$G$21,2,FALSE)</f>
        <v>--- Error ---</v>
      </c>
      <c r="X995" s="19" t="str">
        <f>IFERROR(VLOOKUP(RiskRegister[[#This Row],[Residual Risk Rating]],'Rating factors'!$F$30:$G$44,2,FALSE),"-- Error --")</f>
        <v>-- Error --</v>
      </c>
      <c r="Y995" s="19" t="str">
        <f>IFERROR(RiskRegister[[#This Row],[Residual Impact Rating]]*RiskRegister[[#This Row],[Residual Likelihood Rating]],"-- Error --")</f>
        <v>-- Error --</v>
      </c>
      <c r="Z995" s="18" t="s">
        <v>113</v>
      </c>
      <c r="AB995" s="61"/>
      <c r="AD995" s="22" t="str">
        <f ca="1">IF(ISBLANK(RiskRegister[[#This Row],[Risk Due Date]]), "Missing Risk Due Date", IF(RiskRegister[[#This Row],[Risk Due Date]] &lt; TODAY(), "Overdue", "Not Overdue"))</f>
        <v>Missing Risk Due Date</v>
      </c>
      <c r="AF995" s="22" t="str">
        <f>IF(ISBLANK(RiskRegister[[#This Row],[Risk Due Date]]), "Missing Risk Due Date", TEXT(RiskRegister[[#This Row],[Risk Due Date]], "YYYY-MM"))</f>
        <v>Missing Risk Due Date</v>
      </c>
      <c r="AG995" s="22" t="str">
        <f>IF(RiskRegister[[#This Row],[Created Date]]="","Created Date missing",(TEXT(RiskRegister[[#This Row],[Created Date]],"mmm") &amp; "-" &amp; YEAR(RiskRegister[[#This Row],[Created Date]])))</f>
        <v>Created Date missing</v>
      </c>
      <c r="AH995" s="79">
        <f>IF(RiskRegister[[#This Row],[Risk Status]]="Closed",RiskRegister[[#This Row],[Risk Close Date]],RiskRegister[[#This Row],[Risk Due Date]])</f>
        <v>0</v>
      </c>
      <c r="AI995" s="79">
        <f>IF(RiskRegister[[#This Row],[Risk-Change-Date]]=0,DATE(2030,1,1),RiskRegister[[#This Row],[Risk-Change-Date]])</f>
        <v>47484</v>
      </c>
      <c r="AJ995" s="22" t="str">
        <f>RiskRegister[[#This Row],[Inherent Impact Level]]&amp;"-"&amp;RiskRegister[[#This Row],[Inherent Likelihood Level]]</f>
        <v>-- Select Impact ----- Select Likelihood --</v>
      </c>
      <c r="AK995" s="22" t="str">
        <f>RiskRegister[[#This Row],[Residual Impact Level]]&amp;"-"&amp;RiskRegister[[#This Row],[Residual Likelihood Level]]</f>
        <v>-- Select Impact ----- Select Likelihood --</v>
      </c>
      <c r="AL995" s="22" t="str">
        <f t="shared" si="30"/>
        <v>Error</v>
      </c>
      <c r="AM995" s="22" t="str">
        <f>IF(RiskRegister[[#This Row],[Risk Status]]="Closed",RiskRegister[[#This Row],[Residual Impact Level]],RiskRegister[[#This Row],[Inherent Impact Level]])</f>
        <v>-- Select Impact --</v>
      </c>
      <c r="AN995" s="22" t="str">
        <f>IF(RiskRegister[[#This Row],[Risk Status]]="Closed",RiskRegister[[#This Row],[Residual Likelihood Level]],RiskRegister[[#This Row],[Inherent Likelihood Level]])</f>
        <v>-- Select Likelihood --</v>
      </c>
      <c r="AO995" s="22" t="str">
        <f>IF(RiskRegister[[#This Row],[Risk Status]]="Closed",RiskRegister[[#This Row],[Residual-I-L-Combo]],RiskRegister[[#This Row],[Inherent-I-L-Combo]])</f>
        <v>-- Select Impact ----- Select Likelihood --</v>
      </c>
      <c r="AP995" s="22" t="str">
        <f t="shared" si="31"/>
        <v>-- Error --</v>
      </c>
    </row>
    <row r="996" spans="1:42" s="18" customFormat="1" ht="64" x14ac:dyDescent="0.2">
      <c r="A996" s="18">
        <v>993</v>
      </c>
      <c r="G996" s="18" t="s">
        <v>87</v>
      </c>
      <c r="I996" s="18" t="s">
        <v>85</v>
      </c>
      <c r="L996" s="18" t="s">
        <v>112</v>
      </c>
      <c r="M996" s="19" t="str">
        <f>VLOOKUP(RiskRegister[[#This Row],[Inherent Impact Level]],'Rating factors'!$F$4:$G$9,2,FALSE)</f>
        <v>--- Error ---</v>
      </c>
      <c r="N996" s="18" t="s">
        <v>89</v>
      </c>
      <c r="O996" s="19" t="str">
        <f>VLOOKUP(RiskRegister[[#This Row],[Inherent Likelihood Level]],'Rating factors'!$F$16:$G$21,2,FALSE)</f>
        <v>--- Error ---</v>
      </c>
      <c r="P996" s="19" t="str">
        <f>IFERROR(VLOOKUP(RiskRegister[[#This Row],[Inherent Risk Rating]],'Rating factors'!$F$30:$G$44,2,FALSE),"-- Error --")</f>
        <v>-- Error --</v>
      </c>
      <c r="Q996" s="19" t="str">
        <f>IFERROR(RiskRegister[[#This Row],[Inherent Impact Rating]]*RiskRegister[[#This Row],[Inherent Likelihood Rating]],"-- Error --")</f>
        <v>-- Error --</v>
      </c>
      <c r="R996" s="18" t="s">
        <v>111</v>
      </c>
      <c r="T996" s="18" t="s">
        <v>112</v>
      </c>
      <c r="U996" s="19" t="str">
        <f>VLOOKUP(RiskRegister[[#This Row],[Residual Impact Level]],'Rating factors'!$F$4:$G$9,2,FALSE)</f>
        <v>--- Error ---</v>
      </c>
      <c r="V996" s="18" t="s">
        <v>89</v>
      </c>
      <c r="W996" s="19" t="str">
        <f>VLOOKUP(RiskRegister[[#This Row],[Residual Likelihood Level]],'Rating factors'!$F$16:$G$21,2,FALSE)</f>
        <v>--- Error ---</v>
      </c>
      <c r="X996" s="19" t="str">
        <f>IFERROR(VLOOKUP(RiskRegister[[#This Row],[Residual Risk Rating]],'Rating factors'!$F$30:$G$44,2,FALSE),"-- Error --")</f>
        <v>-- Error --</v>
      </c>
      <c r="Y996" s="19" t="str">
        <f>IFERROR(RiskRegister[[#This Row],[Residual Impact Rating]]*RiskRegister[[#This Row],[Residual Likelihood Rating]],"-- Error --")</f>
        <v>-- Error --</v>
      </c>
      <c r="Z996" s="18" t="s">
        <v>113</v>
      </c>
      <c r="AB996" s="61"/>
      <c r="AD996" s="22" t="str">
        <f ca="1">IF(ISBLANK(RiskRegister[[#This Row],[Risk Due Date]]), "Missing Risk Due Date", IF(RiskRegister[[#This Row],[Risk Due Date]] &lt; TODAY(), "Overdue", "Not Overdue"))</f>
        <v>Missing Risk Due Date</v>
      </c>
      <c r="AF996" s="22" t="str">
        <f>IF(ISBLANK(RiskRegister[[#This Row],[Risk Due Date]]), "Missing Risk Due Date", TEXT(RiskRegister[[#This Row],[Risk Due Date]], "YYYY-MM"))</f>
        <v>Missing Risk Due Date</v>
      </c>
      <c r="AG996" s="22" t="str">
        <f>IF(RiskRegister[[#This Row],[Created Date]]="","Created Date missing",(TEXT(RiskRegister[[#This Row],[Created Date]],"mmm") &amp; "-" &amp; YEAR(RiskRegister[[#This Row],[Created Date]])))</f>
        <v>Created Date missing</v>
      </c>
      <c r="AH996" s="79">
        <f>IF(RiskRegister[[#This Row],[Risk Status]]="Closed",RiskRegister[[#This Row],[Risk Close Date]],RiskRegister[[#This Row],[Risk Due Date]])</f>
        <v>0</v>
      </c>
      <c r="AI996" s="79">
        <f>IF(RiskRegister[[#This Row],[Risk-Change-Date]]=0,DATE(2030,1,1),RiskRegister[[#This Row],[Risk-Change-Date]])</f>
        <v>47484</v>
      </c>
      <c r="AJ996" s="22" t="str">
        <f>RiskRegister[[#This Row],[Inherent Impact Level]]&amp;"-"&amp;RiskRegister[[#This Row],[Inherent Likelihood Level]]</f>
        <v>-- Select Impact ----- Select Likelihood --</v>
      </c>
      <c r="AK996" s="22" t="str">
        <f>RiskRegister[[#This Row],[Residual Impact Level]]&amp;"-"&amp;RiskRegister[[#This Row],[Residual Likelihood Level]]</f>
        <v>-- Select Impact ----- Select Likelihood --</v>
      </c>
      <c r="AL996" s="22" t="str">
        <f t="shared" si="30"/>
        <v>Error</v>
      </c>
      <c r="AM996" s="22" t="str">
        <f>IF(RiskRegister[[#This Row],[Risk Status]]="Closed",RiskRegister[[#This Row],[Residual Impact Level]],RiskRegister[[#This Row],[Inherent Impact Level]])</f>
        <v>-- Select Impact --</v>
      </c>
      <c r="AN996" s="22" t="str">
        <f>IF(RiskRegister[[#This Row],[Risk Status]]="Closed",RiskRegister[[#This Row],[Residual Likelihood Level]],RiskRegister[[#This Row],[Inherent Likelihood Level]])</f>
        <v>-- Select Likelihood --</v>
      </c>
      <c r="AO996" s="22" t="str">
        <f>IF(RiskRegister[[#This Row],[Risk Status]]="Closed",RiskRegister[[#This Row],[Residual-I-L-Combo]],RiskRegister[[#This Row],[Inherent-I-L-Combo]])</f>
        <v>-- Select Impact ----- Select Likelihood --</v>
      </c>
      <c r="AP996" s="22" t="str">
        <f t="shared" si="31"/>
        <v>-- Error --</v>
      </c>
    </row>
    <row r="997" spans="1:42" s="18" customFormat="1" ht="64" x14ac:dyDescent="0.2">
      <c r="A997" s="18">
        <v>994</v>
      </c>
      <c r="G997" s="18" t="s">
        <v>87</v>
      </c>
      <c r="I997" s="18" t="s">
        <v>85</v>
      </c>
      <c r="L997" s="18" t="s">
        <v>112</v>
      </c>
      <c r="M997" s="19" t="str">
        <f>VLOOKUP(RiskRegister[[#This Row],[Inherent Impact Level]],'Rating factors'!$F$4:$G$9,2,FALSE)</f>
        <v>--- Error ---</v>
      </c>
      <c r="N997" s="18" t="s">
        <v>89</v>
      </c>
      <c r="O997" s="19" t="str">
        <f>VLOOKUP(RiskRegister[[#This Row],[Inherent Likelihood Level]],'Rating factors'!$F$16:$G$21,2,FALSE)</f>
        <v>--- Error ---</v>
      </c>
      <c r="P997" s="19" t="str">
        <f>IFERROR(VLOOKUP(RiskRegister[[#This Row],[Inherent Risk Rating]],'Rating factors'!$F$30:$G$44,2,FALSE),"-- Error --")</f>
        <v>-- Error --</v>
      </c>
      <c r="Q997" s="19" t="str">
        <f>IFERROR(RiskRegister[[#This Row],[Inherent Impact Rating]]*RiskRegister[[#This Row],[Inherent Likelihood Rating]],"-- Error --")</f>
        <v>-- Error --</v>
      </c>
      <c r="R997" s="18" t="s">
        <v>111</v>
      </c>
      <c r="T997" s="18" t="s">
        <v>112</v>
      </c>
      <c r="U997" s="19" t="str">
        <f>VLOOKUP(RiskRegister[[#This Row],[Residual Impact Level]],'Rating factors'!$F$4:$G$9,2,FALSE)</f>
        <v>--- Error ---</v>
      </c>
      <c r="V997" s="18" t="s">
        <v>89</v>
      </c>
      <c r="W997" s="19" t="str">
        <f>VLOOKUP(RiskRegister[[#This Row],[Residual Likelihood Level]],'Rating factors'!$F$16:$G$21,2,FALSE)</f>
        <v>--- Error ---</v>
      </c>
      <c r="X997" s="19" t="str">
        <f>IFERROR(VLOOKUP(RiskRegister[[#This Row],[Residual Risk Rating]],'Rating factors'!$F$30:$G$44,2,FALSE),"-- Error --")</f>
        <v>-- Error --</v>
      </c>
      <c r="Y997" s="19" t="str">
        <f>IFERROR(RiskRegister[[#This Row],[Residual Impact Rating]]*RiskRegister[[#This Row],[Residual Likelihood Rating]],"-- Error --")</f>
        <v>-- Error --</v>
      </c>
      <c r="Z997" s="18" t="s">
        <v>113</v>
      </c>
      <c r="AB997" s="61"/>
      <c r="AD997" s="22" t="str">
        <f ca="1">IF(ISBLANK(RiskRegister[[#This Row],[Risk Due Date]]), "Missing Risk Due Date", IF(RiskRegister[[#This Row],[Risk Due Date]] &lt; TODAY(), "Overdue", "Not Overdue"))</f>
        <v>Missing Risk Due Date</v>
      </c>
      <c r="AF997" s="22" t="str">
        <f>IF(ISBLANK(RiskRegister[[#This Row],[Risk Due Date]]), "Missing Risk Due Date", TEXT(RiskRegister[[#This Row],[Risk Due Date]], "YYYY-MM"))</f>
        <v>Missing Risk Due Date</v>
      </c>
      <c r="AG997" s="22" t="str">
        <f>IF(RiskRegister[[#This Row],[Created Date]]="","Created Date missing",(TEXT(RiskRegister[[#This Row],[Created Date]],"mmm") &amp; "-" &amp; YEAR(RiskRegister[[#This Row],[Created Date]])))</f>
        <v>Created Date missing</v>
      </c>
      <c r="AH997" s="79">
        <f>IF(RiskRegister[[#This Row],[Risk Status]]="Closed",RiskRegister[[#This Row],[Risk Close Date]],RiskRegister[[#This Row],[Risk Due Date]])</f>
        <v>0</v>
      </c>
      <c r="AI997" s="79">
        <f>IF(RiskRegister[[#This Row],[Risk-Change-Date]]=0,DATE(2030,1,1),RiskRegister[[#This Row],[Risk-Change-Date]])</f>
        <v>47484</v>
      </c>
      <c r="AJ997" s="22" t="str">
        <f>RiskRegister[[#This Row],[Inherent Impact Level]]&amp;"-"&amp;RiskRegister[[#This Row],[Inherent Likelihood Level]]</f>
        <v>-- Select Impact ----- Select Likelihood --</v>
      </c>
      <c r="AK997" s="22" t="str">
        <f>RiskRegister[[#This Row],[Residual Impact Level]]&amp;"-"&amp;RiskRegister[[#This Row],[Residual Likelihood Level]]</f>
        <v>-- Select Impact ----- Select Likelihood --</v>
      </c>
      <c r="AL997" s="22" t="str">
        <f t="shared" si="30"/>
        <v>Error</v>
      </c>
      <c r="AM997" s="22" t="str">
        <f>IF(RiskRegister[[#This Row],[Risk Status]]="Closed",RiskRegister[[#This Row],[Residual Impact Level]],RiskRegister[[#This Row],[Inherent Impact Level]])</f>
        <v>-- Select Impact --</v>
      </c>
      <c r="AN997" s="22" t="str">
        <f>IF(RiskRegister[[#This Row],[Risk Status]]="Closed",RiskRegister[[#This Row],[Residual Likelihood Level]],RiskRegister[[#This Row],[Inherent Likelihood Level]])</f>
        <v>-- Select Likelihood --</v>
      </c>
      <c r="AO997" s="22" t="str">
        <f>IF(RiskRegister[[#This Row],[Risk Status]]="Closed",RiskRegister[[#This Row],[Residual-I-L-Combo]],RiskRegister[[#This Row],[Inherent-I-L-Combo]])</f>
        <v>-- Select Impact ----- Select Likelihood --</v>
      </c>
      <c r="AP997" s="22" t="str">
        <f t="shared" si="31"/>
        <v>-- Error --</v>
      </c>
    </row>
    <row r="998" spans="1:42" s="18" customFormat="1" ht="64" x14ac:dyDescent="0.2">
      <c r="A998" s="18">
        <v>995</v>
      </c>
      <c r="G998" s="18" t="s">
        <v>87</v>
      </c>
      <c r="I998" s="18" t="s">
        <v>85</v>
      </c>
      <c r="L998" s="18" t="s">
        <v>112</v>
      </c>
      <c r="M998" s="19" t="str">
        <f>VLOOKUP(RiskRegister[[#This Row],[Inherent Impact Level]],'Rating factors'!$F$4:$G$9,2,FALSE)</f>
        <v>--- Error ---</v>
      </c>
      <c r="N998" s="18" t="s">
        <v>89</v>
      </c>
      <c r="O998" s="19" t="str">
        <f>VLOOKUP(RiskRegister[[#This Row],[Inherent Likelihood Level]],'Rating factors'!$F$16:$G$21,2,FALSE)</f>
        <v>--- Error ---</v>
      </c>
      <c r="P998" s="19" t="str">
        <f>IFERROR(VLOOKUP(RiskRegister[[#This Row],[Inherent Risk Rating]],'Rating factors'!$F$30:$G$44,2,FALSE),"-- Error --")</f>
        <v>-- Error --</v>
      </c>
      <c r="Q998" s="19" t="str">
        <f>IFERROR(RiskRegister[[#This Row],[Inherent Impact Rating]]*RiskRegister[[#This Row],[Inherent Likelihood Rating]],"-- Error --")</f>
        <v>-- Error --</v>
      </c>
      <c r="R998" s="18" t="s">
        <v>111</v>
      </c>
      <c r="T998" s="18" t="s">
        <v>112</v>
      </c>
      <c r="U998" s="19" t="str">
        <f>VLOOKUP(RiskRegister[[#This Row],[Residual Impact Level]],'Rating factors'!$F$4:$G$9,2,FALSE)</f>
        <v>--- Error ---</v>
      </c>
      <c r="V998" s="18" t="s">
        <v>89</v>
      </c>
      <c r="W998" s="19" t="str">
        <f>VLOOKUP(RiskRegister[[#This Row],[Residual Likelihood Level]],'Rating factors'!$F$16:$G$21,2,FALSE)</f>
        <v>--- Error ---</v>
      </c>
      <c r="X998" s="19" t="str">
        <f>IFERROR(VLOOKUP(RiskRegister[[#This Row],[Residual Risk Rating]],'Rating factors'!$F$30:$G$44,2,FALSE),"-- Error --")</f>
        <v>-- Error --</v>
      </c>
      <c r="Y998" s="19" t="str">
        <f>IFERROR(RiskRegister[[#This Row],[Residual Impact Rating]]*RiskRegister[[#This Row],[Residual Likelihood Rating]],"-- Error --")</f>
        <v>-- Error --</v>
      </c>
      <c r="Z998" s="18" t="s">
        <v>113</v>
      </c>
      <c r="AB998" s="61"/>
      <c r="AD998" s="22" t="str">
        <f ca="1">IF(ISBLANK(RiskRegister[[#This Row],[Risk Due Date]]), "Missing Risk Due Date", IF(RiskRegister[[#This Row],[Risk Due Date]] &lt; TODAY(), "Overdue", "Not Overdue"))</f>
        <v>Missing Risk Due Date</v>
      </c>
      <c r="AF998" s="22" t="str">
        <f>IF(ISBLANK(RiskRegister[[#This Row],[Risk Due Date]]), "Missing Risk Due Date", TEXT(RiskRegister[[#This Row],[Risk Due Date]], "YYYY-MM"))</f>
        <v>Missing Risk Due Date</v>
      </c>
      <c r="AG998" s="22" t="str">
        <f>IF(RiskRegister[[#This Row],[Created Date]]="","Created Date missing",(TEXT(RiskRegister[[#This Row],[Created Date]],"mmm") &amp; "-" &amp; YEAR(RiskRegister[[#This Row],[Created Date]])))</f>
        <v>Created Date missing</v>
      </c>
      <c r="AH998" s="79">
        <f>IF(RiskRegister[[#This Row],[Risk Status]]="Closed",RiskRegister[[#This Row],[Risk Close Date]],RiskRegister[[#This Row],[Risk Due Date]])</f>
        <v>0</v>
      </c>
      <c r="AI998" s="79">
        <f>IF(RiskRegister[[#This Row],[Risk-Change-Date]]=0,DATE(2030,1,1),RiskRegister[[#This Row],[Risk-Change-Date]])</f>
        <v>47484</v>
      </c>
      <c r="AJ998" s="22" t="str">
        <f>RiskRegister[[#This Row],[Inherent Impact Level]]&amp;"-"&amp;RiskRegister[[#This Row],[Inherent Likelihood Level]]</f>
        <v>-- Select Impact ----- Select Likelihood --</v>
      </c>
      <c r="AK998" s="22" t="str">
        <f>RiskRegister[[#This Row],[Residual Impact Level]]&amp;"-"&amp;RiskRegister[[#This Row],[Residual Likelihood Level]]</f>
        <v>-- Select Impact ----- Select Likelihood --</v>
      </c>
      <c r="AL998" s="22" t="str">
        <f t="shared" si="30"/>
        <v>Error</v>
      </c>
      <c r="AM998" s="22" t="str">
        <f>IF(RiskRegister[[#This Row],[Risk Status]]="Closed",RiskRegister[[#This Row],[Residual Impact Level]],RiskRegister[[#This Row],[Inherent Impact Level]])</f>
        <v>-- Select Impact --</v>
      </c>
      <c r="AN998" s="22" t="str">
        <f>IF(RiskRegister[[#This Row],[Risk Status]]="Closed",RiskRegister[[#This Row],[Residual Likelihood Level]],RiskRegister[[#This Row],[Inherent Likelihood Level]])</f>
        <v>-- Select Likelihood --</v>
      </c>
      <c r="AO998" s="22" t="str">
        <f>IF(RiskRegister[[#This Row],[Risk Status]]="Closed",RiskRegister[[#This Row],[Residual-I-L-Combo]],RiskRegister[[#This Row],[Inherent-I-L-Combo]])</f>
        <v>-- Select Impact ----- Select Likelihood --</v>
      </c>
      <c r="AP998" s="22" t="str">
        <f t="shared" si="31"/>
        <v>-- Error --</v>
      </c>
    </row>
    <row r="999" spans="1:42" s="18" customFormat="1" ht="64" x14ac:dyDescent="0.2">
      <c r="A999" s="18">
        <v>996</v>
      </c>
      <c r="G999" s="18" t="s">
        <v>87</v>
      </c>
      <c r="I999" s="18" t="s">
        <v>85</v>
      </c>
      <c r="L999" s="18" t="s">
        <v>112</v>
      </c>
      <c r="M999" s="19" t="str">
        <f>VLOOKUP(RiskRegister[[#This Row],[Inherent Impact Level]],'Rating factors'!$F$4:$G$9,2,FALSE)</f>
        <v>--- Error ---</v>
      </c>
      <c r="N999" s="18" t="s">
        <v>89</v>
      </c>
      <c r="O999" s="19" t="str">
        <f>VLOOKUP(RiskRegister[[#This Row],[Inherent Likelihood Level]],'Rating factors'!$F$16:$G$21,2,FALSE)</f>
        <v>--- Error ---</v>
      </c>
      <c r="P999" s="19" t="str">
        <f>IFERROR(VLOOKUP(RiskRegister[[#This Row],[Inherent Risk Rating]],'Rating factors'!$F$30:$G$44,2,FALSE),"-- Error --")</f>
        <v>-- Error --</v>
      </c>
      <c r="Q999" s="19" t="str">
        <f>IFERROR(RiskRegister[[#This Row],[Inherent Impact Rating]]*RiskRegister[[#This Row],[Inherent Likelihood Rating]],"-- Error --")</f>
        <v>-- Error --</v>
      </c>
      <c r="R999" s="18" t="s">
        <v>111</v>
      </c>
      <c r="T999" s="18" t="s">
        <v>112</v>
      </c>
      <c r="U999" s="19" t="str">
        <f>VLOOKUP(RiskRegister[[#This Row],[Residual Impact Level]],'Rating factors'!$F$4:$G$9,2,FALSE)</f>
        <v>--- Error ---</v>
      </c>
      <c r="V999" s="18" t="s">
        <v>89</v>
      </c>
      <c r="W999" s="19" t="str">
        <f>VLOOKUP(RiskRegister[[#This Row],[Residual Likelihood Level]],'Rating factors'!$F$16:$G$21,2,FALSE)</f>
        <v>--- Error ---</v>
      </c>
      <c r="X999" s="19" t="str">
        <f>IFERROR(VLOOKUP(RiskRegister[[#This Row],[Residual Risk Rating]],'Rating factors'!$F$30:$G$44,2,FALSE),"-- Error --")</f>
        <v>-- Error --</v>
      </c>
      <c r="Y999" s="19" t="str">
        <f>IFERROR(RiskRegister[[#This Row],[Residual Impact Rating]]*RiskRegister[[#This Row],[Residual Likelihood Rating]],"-- Error --")</f>
        <v>-- Error --</v>
      </c>
      <c r="Z999" s="18" t="s">
        <v>113</v>
      </c>
      <c r="AB999" s="61"/>
      <c r="AD999" s="22" t="str">
        <f ca="1">IF(ISBLANK(RiskRegister[[#This Row],[Risk Due Date]]), "Missing Risk Due Date", IF(RiskRegister[[#This Row],[Risk Due Date]] &lt; TODAY(), "Overdue", "Not Overdue"))</f>
        <v>Missing Risk Due Date</v>
      </c>
      <c r="AF999" s="22" t="str">
        <f>IF(ISBLANK(RiskRegister[[#This Row],[Risk Due Date]]), "Missing Risk Due Date", TEXT(RiskRegister[[#This Row],[Risk Due Date]], "YYYY-MM"))</f>
        <v>Missing Risk Due Date</v>
      </c>
      <c r="AG999" s="22" t="str">
        <f>IF(RiskRegister[[#This Row],[Created Date]]="","Created Date missing",(TEXT(RiskRegister[[#This Row],[Created Date]],"mmm") &amp; "-" &amp; YEAR(RiskRegister[[#This Row],[Created Date]])))</f>
        <v>Created Date missing</v>
      </c>
      <c r="AH999" s="79">
        <f>IF(RiskRegister[[#This Row],[Risk Status]]="Closed",RiskRegister[[#This Row],[Risk Close Date]],RiskRegister[[#This Row],[Risk Due Date]])</f>
        <v>0</v>
      </c>
      <c r="AI999" s="79">
        <f>IF(RiskRegister[[#This Row],[Risk-Change-Date]]=0,DATE(2030,1,1),RiskRegister[[#This Row],[Risk-Change-Date]])</f>
        <v>47484</v>
      </c>
      <c r="AJ999" s="22" t="str">
        <f>RiskRegister[[#This Row],[Inherent Impact Level]]&amp;"-"&amp;RiskRegister[[#This Row],[Inherent Likelihood Level]]</f>
        <v>-- Select Impact ----- Select Likelihood --</v>
      </c>
      <c r="AK999" s="22" t="str">
        <f>RiskRegister[[#This Row],[Residual Impact Level]]&amp;"-"&amp;RiskRegister[[#This Row],[Residual Likelihood Level]]</f>
        <v>-- Select Impact ----- Select Likelihood --</v>
      </c>
      <c r="AL999" s="22" t="str">
        <f t="shared" si="30"/>
        <v>Error</v>
      </c>
      <c r="AM999" s="22" t="str">
        <f>IF(RiskRegister[[#This Row],[Risk Status]]="Closed",RiskRegister[[#This Row],[Residual Impact Level]],RiskRegister[[#This Row],[Inherent Impact Level]])</f>
        <v>-- Select Impact --</v>
      </c>
      <c r="AN999" s="22" t="str">
        <f>IF(RiskRegister[[#This Row],[Risk Status]]="Closed",RiskRegister[[#This Row],[Residual Likelihood Level]],RiskRegister[[#This Row],[Inherent Likelihood Level]])</f>
        <v>-- Select Likelihood --</v>
      </c>
      <c r="AO999" s="22" t="str">
        <f>IF(RiskRegister[[#This Row],[Risk Status]]="Closed",RiskRegister[[#This Row],[Residual-I-L-Combo]],RiskRegister[[#This Row],[Inherent-I-L-Combo]])</f>
        <v>-- Select Impact ----- Select Likelihood --</v>
      </c>
      <c r="AP999" s="22" t="str">
        <f t="shared" si="31"/>
        <v>-- Error --</v>
      </c>
    </row>
    <row r="1000" spans="1:42" s="18" customFormat="1" ht="64" x14ac:dyDescent="0.2">
      <c r="A1000" s="18">
        <v>997</v>
      </c>
      <c r="G1000" s="18" t="s">
        <v>87</v>
      </c>
      <c r="I1000" s="18" t="s">
        <v>85</v>
      </c>
      <c r="L1000" s="18" t="s">
        <v>112</v>
      </c>
      <c r="M1000" s="19" t="str">
        <f>VLOOKUP(RiskRegister[[#This Row],[Inherent Impact Level]],'Rating factors'!$F$4:$G$9,2,FALSE)</f>
        <v>--- Error ---</v>
      </c>
      <c r="N1000" s="18" t="s">
        <v>89</v>
      </c>
      <c r="O1000" s="19" t="str">
        <f>VLOOKUP(RiskRegister[[#This Row],[Inherent Likelihood Level]],'Rating factors'!$F$16:$G$21,2,FALSE)</f>
        <v>--- Error ---</v>
      </c>
      <c r="P1000" s="19" t="str">
        <f>IFERROR(VLOOKUP(RiskRegister[[#This Row],[Inherent Risk Rating]],'Rating factors'!$F$30:$G$44,2,FALSE),"-- Error --")</f>
        <v>-- Error --</v>
      </c>
      <c r="Q1000" s="19" t="str">
        <f>IFERROR(RiskRegister[[#This Row],[Inherent Impact Rating]]*RiskRegister[[#This Row],[Inherent Likelihood Rating]],"-- Error --")</f>
        <v>-- Error --</v>
      </c>
      <c r="R1000" s="18" t="s">
        <v>111</v>
      </c>
      <c r="T1000" s="18" t="s">
        <v>112</v>
      </c>
      <c r="U1000" s="19" t="str">
        <f>VLOOKUP(RiskRegister[[#This Row],[Residual Impact Level]],'Rating factors'!$F$4:$G$9,2,FALSE)</f>
        <v>--- Error ---</v>
      </c>
      <c r="V1000" s="18" t="s">
        <v>89</v>
      </c>
      <c r="W1000" s="19" t="str">
        <f>VLOOKUP(RiskRegister[[#This Row],[Residual Likelihood Level]],'Rating factors'!$F$16:$G$21,2,FALSE)</f>
        <v>--- Error ---</v>
      </c>
      <c r="X1000" s="19" t="str">
        <f>IFERROR(VLOOKUP(RiskRegister[[#This Row],[Residual Risk Rating]],'Rating factors'!$F$30:$G$44,2,FALSE),"-- Error --")</f>
        <v>-- Error --</v>
      </c>
      <c r="Y1000" s="19" t="str">
        <f>IFERROR(RiskRegister[[#This Row],[Residual Impact Rating]]*RiskRegister[[#This Row],[Residual Likelihood Rating]],"-- Error --")</f>
        <v>-- Error --</v>
      </c>
      <c r="Z1000" s="18" t="s">
        <v>113</v>
      </c>
      <c r="AB1000" s="61"/>
      <c r="AD1000" s="22" t="str">
        <f ca="1">IF(ISBLANK(RiskRegister[[#This Row],[Risk Due Date]]), "Missing Risk Due Date", IF(RiskRegister[[#This Row],[Risk Due Date]] &lt; TODAY(), "Overdue", "Not Overdue"))</f>
        <v>Missing Risk Due Date</v>
      </c>
      <c r="AF1000" s="22" t="str">
        <f>IF(ISBLANK(RiskRegister[[#This Row],[Risk Due Date]]), "Missing Risk Due Date", TEXT(RiskRegister[[#This Row],[Risk Due Date]], "YYYY-MM"))</f>
        <v>Missing Risk Due Date</v>
      </c>
      <c r="AG1000" s="22" t="str">
        <f>IF(RiskRegister[[#This Row],[Created Date]]="","Created Date missing",(TEXT(RiskRegister[[#This Row],[Created Date]],"mmm") &amp; "-" &amp; YEAR(RiskRegister[[#This Row],[Created Date]])))</f>
        <v>Created Date missing</v>
      </c>
      <c r="AH1000" s="79">
        <f>IF(RiskRegister[[#This Row],[Risk Status]]="Closed",RiskRegister[[#This Row],[Risk Close Date]],RiskRegister[[#This Row],[Risk Due Date]])</f>
        <v>0</v>
      </c>
      <c r="AI1000" s="79">
        <f>IF(RiskRegister[[#This Row],[Risk-Change-Date]]=0,DATE(2030,1,1),RiskRegister[[#This Row],[Risk-Change-Date]])</f>
        <v>47484</v>
      </c>
      <c r="AJ1000" s="22" t="str">
        <f>RiskRegister[[#This Row],[Inherent Impact Level]]&amp;"-"&amp;RiskRegister[[#This Row],[Inherent Likelihood Level]]</f>
        <v>-- Select Impact ----- Select Likelihood --</v>
      </c>
      <c r="AK1000" s="22" t="str">
        <f>RiskRegister[[#This Row],[Residual Impact Level]]&amp;"-"&amp;RiskRegister[[#This Row],[Residual Likelihood Level]]</f>
        <v>-- Select Impact ----- Select Likelihood --</v>
      </c>
      <c r="AL1000" s="22" t="str">
        <f t="shared" si="30"/>
        <v>Error</v>
      </c>
      <c r="AM1000" s="22" t="str">
        <f>IF(RiskRegister[[#This Row],[Risk Status]]="Closed",RiskRegister[[#This Row],[Residual Impact Level]],RiskRegister[[#This Row],[Inherent Impact Level]])</f>
        <v>-- Select Impact --</v>
      </c>
      <c r="AN1000" s="22" t="str">
        <f>IF(RiskRegister[[#This Row],[Risk Status]]="Closed",RiskRegister[[#This Row],[Residual Likelihood Level]],RiskRegister[[#This Row],[Inherent Likelihood Level]])</f>
        <v>-- Select Likelihood --</v>
      </c>
      <c r="AO1000" s="22" t="str">
        <f>IF(RiskRegister[[#This Row],[Risk Status]]="Closed",RiskRegister[[#This Row],[Residual-I-L-Combo]],RiskRegister[[#This Row],[Inherent-I-L-Combo]])</f>
        <v>-- Select Impact ----- Select Likelihood --</v>
      </c>
      <c r="AP1000" s="22" t="str">
        <f t="shared" si="31"/>
        <v>-- Error --</v>
      </c>
    </row>
    <row r="1001" spans="1:42" s="18" customFormat="1" ht="64" x14ac:dyDescent="0.2">
      <c r="A1001" s="18">
        <v>998</v>
      </c>
      <c r="G1001" s="18" t="s">
        <v>87</v>
      </c>
      <c r="I1001" s="18" t="s">
        <v>85</v>
      </c>
      <c r="L1001" s="18" t="s">
        <v>112</v>
      </c>
      <c r="M1001" s="19" t="str">
        <f>VLOOKUP(RiskRegister[[#This Row],[Inherent Impact Level]],'Rating factors'!$F$4:$G$9,2,FALSE)</f>
        <v>--- Error ---</v>
      </c>
      <c r="N1001" s="18" t="s">
        <v>89</v>
      </c>
      <c r="O1001" s="19" t="str">
        <f>VLOOKUP(RiskRegister[[#This Row],[Inherent Likelihood Level]],'Rating factors'!$F$16:$G$21,2,FALSE)</f>
        <v>--- Error ---</v>
      </c>
      <c r="P1001" s="19" t="str">
        <f>IFERROR(VLOOKUP(RiskRegister[[#This Row],[Inherent Risk Rating]],'Rating factors'!$F$30:$G$44,2,FALSE),"-- Error --")</f>
        <v>-- Error --</v>
      </c>
      <c r="Q1001" s="19" t="str">
        <f>IFERROR(RiskRegister[[#This Row],[Inherent Impact Rating]]*RiskRegister[[#This Row],[Inherent Likelihood Rating]],"-- Error --")</f>
        <v>-- Error --</v>
      </c>
      <c r="R1001" s="18" t="s">
        <v>111</v>
      </c>
      <c r="T1001" s="18" t="s">
        <v>112</v>
      </c>
      <c r="U1001" s="19" t="str">
        <f>VLOOKUP(RiskRegister[[#This Row],[Residual Impact Level]],'Rating factors'!$F$4:$G$9,2,FALSE)</f>
        <v>--- Error ---</v>
      </c>
      <c r="V1001" s="18" t="s">
        <v>89</v>
      </c>
      <c r="W1001" s="19" t="str">
        <f>VLOOKUP(RiskRegister[[#This Row],[Residual Likelihood Level]],'Rating factors'!$F$16:$G$21,2,FALSE)</f>
        <v>--- Error ---</v>
      </c>
      <c r="X1001" s="19" t="str">
        <f>IFERROR(VLOOKUP(RiskRegister[[#This Row],[Residual Risk Rating]],'Rating factors'!$F$30:$G$44,2,FALSE),"-- Error --")</f>
        <v>-- Error --</v>
      </c>
      <c r="Y1001" s="19" t="str">
        <f>IFERROR(RiskRegister[[#This Row],[Residual Impact Rating]]*RiskRegister[[#This Row],[Residual Likelihood Rating]],"-- Error --")</f>
        <v>-- Error --</v>
      </c>
      <c r="Z1001" s="18" t="s">
        <v>113</v>
      </c>
      <c r="AB1001" s="61"/>
      <c r="AD1001" s="22" t="str">
        <f ca="1">IF(ISBLANK(RiskRegister[[#This Row],[Risk Due Date]]), "Missing Risk Due Date", IF(RiskRegister[[#This Row],[Risk Due Date]] &lt; TODAY(), "Overdue", "Not Overdue"))</f>
        <v>Missing Risk Due Date</v>
      </c>
      <c r="AF1001" s="22" t="str">
        <f>IF(ISBLANK(RiskRegister[[#This Row],[Risk Due Date]]), "Missing Risk Due Date", TEXT(RiskRegister[[#This Row],[Risk Due Date]], "YYYY-MM"))</f>
        <v>Missing Risk Due Date</v>
      </c>
      <c r="AG1001" s="22" t="str">
        <f>IF(RiskRegister[[#This Row],[Created Date]]="","Created Date missing",(TEXT(RiskRegister[[#This Row],[Created Date]],"mmm") &amp; "-" &amp; YEAR(RiskRegister[[#This Row],[Created Date]])))</f>
        <v>Created Date missing</v>
      </c>
      <c r="AH1001" s="79">
        <f>IF(RiskRegister[[#This Row],[Risk Status]]="Closed",RiskRegister[[#This Row],[Risk Close Date]],RiskRegister[[#This Row],[Risk Due Date]])</f>
        <v>0</v>
      </c>
      <c r="AI1001" s="79">
        <f>IF(RiskRegister[[#This Row],[Risk-Change-Date]]=0,DATE(2030,1,1),RiskRegister[[#This Row],[Risk-Change-Date]])</f>
        <v>47484</v>
      </c>
      <c r="AJ1001" s="22" t="str">
        <f>RiskRegister[[#This Row],[Inherent Impact Level]]&amp;"-"&amp;RiskRegister[[#This Row],[Inherent Likelihood Level]]</f>
        <v>-- Select Impact ----- Select Likelihood --</v>
      </c>
      <c r="AK1001" s="22" t="str">
        <f>RiskRegister[[#This Row],[Residual Impact Level]]&amp;"-"&amp;RiskRegister[[#This Row],[Residual Likelihood Level]]</f>
        <v>-- Select Impact ----- Select Likelihood --</v>
      </c>
      <c r="AL1001" s="22" t="str">
        <f t="shared" si="30"/>
        <v>Error</v>
      </c>
      <c r="AM1001" s="22" t="str">
        <f>IF(RiskRegister[[#This Row],[Risk Status]]="Closed",RiskRegister[[#This Row],[Residual Impact Level]],RiskRegister[[#This Row],[Inherent Impact Level]])</f>
        <v>-- Select Impact --</v>
      </c>
      <c r="AN1001" s="22" t="str">
        <f>IF(RiskRegister[[#This Row],[Risk Status]]="Closed",RiskRegister[[#This Row],[Residual Likelihood Level]],RiskRegister[[#This Row],[Inherent Likelihood Level]])</f>
        <v>-- Select Likelihood --</v>
      </c>
      <c r="AO1001" s="22" t="str">
        <f>IF(RiskRegister[[#This Row],[Risk Status]]="Closed",RiskRegister[[#This Row],[Residual-I-L-Combo]],RiskRegister[[#This Row],[Inherent-I-L-Combo]])</f>
        <v>-- Select Impact ----- Select Likelihood --</v>
      </c>
      <c r="AP1001" s="22" t="str">
        <f t="shared" si="31"/>
        <v>-- Error --</v>
      </c>
    </row>
    <row r="1002" spans="1:42" s="18" customFormat="1" ht="64" x14ac:dyDescent="0.2">
      <c r="A1002" s="18">
        <v>999</v>
      </c>
      <c r="G1002" s="18" t="s">
        <v>87</v>
      </c>
      <c r="I1002" s="18" t="s">
        <v>85</v>
      </c>
      <c r="L1002" s="18" t="s">
        <v>112</v>
      </c>
      <c r="M1002" s="19" t="str">
        <f>VLOOKUP(RiskRegister[[#This Row],[Inherent Impact Level]],'Rating factors'!$F$4:$G$9,2,FALSE)</f>
        <v>--- Error ---</v>
      </c>
      <c r="N1002" s="18" t="s">
        <v>89</v>
      </c>
      <c r="O1002" s="19" t="str">
        <f>VLOOKUP(RiskRegister[[#This Row],[Inherent Likelihood Level]],'Rating factors'!$F$16:$G$21,2,FALSE)</f>
        <v>--- Error ---</v>
      </c>
      <c r="P1002" s="19" t="str">
        <f>IFERROR(VLOOKUP(RiskRegister[[#This Row],[Inherent Risk Rating]],'Rating factors'!$F$30:$G$44,2,FALSE),"-- Error --")</f>
        <v>-- Error --</v>
      </c>
      <c r="Q1002" s="19" t="str">
        <f>IFERROR(RiskRegister[[#This Row],[Inherent Impact Rating]]*RiskRegister[[#This Row],[Inherent Likelihood Rating]],"-- Error --")</f>
        <v>-- Error --</v>
      </c>
      <c r="R1002" s="18" t="s">
        <v>111</v>
      </c>
      <c r="T1002" s="18" t="s">
        <v>112</v>
      </c>
      <c r="U1002" s="19" t="str">
        <f>VLOOKUP(RiskRegister[[#This Row],[Residual Impact Level]],'Rating factors'!$F$4:$G$9,2,FALSE)</f>
        <v>--- Error ---</v>
      </c>
      <c r="V1002" s="18" t="s">
        <v>89</v>
      </c>
      <c r="W1002" s="19" t="str">
        <f>VLOOKUP(RiskRegister[[#This Row],[Residual Likelihood Level]],'Rating factors'!$F$16:$G$21,2,FALSE)</f>
        <v>--- Error ---</v>
      </c>
      <c r="X1002" s="19" t="str">
        <f>IFERROR(VLOOKUP(RiskRegister[[#This Row],[Residual Risk Rating]],'Rating factors'!$F$30:$G$44,2,FALSE),"-- Error --")</f>
        <v>-- Error --</v>
      </c>
      <c r="Y1002" s="19" t="str">
        <f>IFERROR(RiskRegister[[#This Row],[Residual Impact Rating]]*RiskRegister[[#This Row],[Residual Likelihood Rating]],"-- Error --")</f>
        <v>-- Error --</v>
      </c>
      <c r="Z1002" s="18" t="s">
        <v>113</v>
      </c>
      <c r="AB1002" s="61"/>
      <c r="AD1002" s="22" t="str">
        <f ca="1">IF(ISBLANK(RiskRegister[[#This Row],[Risk Due Date]]), "Missing Risk Due Date", IF(RiskRegister[[#This Row],[Risk Due Date]] &lt; TODAY(), "Overdue", "Not Overdue"))</f>
        <v>Missing Risk Due Date</v>
      </c>
      <c r="AF1002" s="22" t="str">
        <f>IF(ISBLANK(RiskRegister[[#This Row],[Risk Due Date]]), "Missing Risk Due Date", TEXT(RiskRegister[[#This Row],[Risk Due Date]], "YYYY-MM"))</f>
        <v>Missing Risk Due Date</v>
      </c>
      <c r="AG1002" s="22" t="str">
        <f>IF(RiskRegister[[#This Row],[Created Date]]="","Created Date missing",(TEXT(RiskRegister[[#This Row],[Created Date]],"mmm") &amp; "-" &amp; YEAR(RiskRegister[[#This Row],[Created Date]])))</f>
        <v>Created Date missing</v>
      </c>
      <c r="AH1002" s="79">
        <f>IF(RiskRegister[[#This Row],[Risk Status]]="Closed",RiskRegister[[#This Row],[Risk Close Date]],RiskRegister[[#This Row],[Risk Due Date]])</f>
        <v>0</v>
      </c>
      <c r="AI1002" s="79">
        <f>IF(RiskRegister[[#This Row],[Risk-Change-Date]]=0,DATE(2030,1,1),RiskRegister[[#This Row],[Risk-Change-Date]])</f>
        <v>47484</v>
      </c>
      <c r="AJ1002" s="22" t="str">
        <f>RiskRegister[[#This Row],[Inherent Impact Level]]&amp;"-"&amp;RiskRegister[[#This Row],[Inherent Likelihood Level]]</f>
        <v>-- Select Impact ----- Select Likelihood --</v>
      </c>
      <c r="AK1002" s="22" t="str">
        <f>RiskRegister[[#This Row],[Residual Impact Level]]&amp;"-"&amp;RiskRegister[[#This Row],[Residual Likelihood Level]]</f>
        <v>-- Select Impact ----- Select Likelihood --</v>
      </c>
      <c r="AL1002" s="22" t="str">
        <f t="shared" si="30"/>
        <v>Error</v>
      </c>
      <c r="AM1002" s="22" t="str">
        <f>IF(RiskRegister[[#This Row],[Risk Status]]="Closed",RiskRegister[[#This Row],[Residual Impact Level]],RiskRegister[[#This Row],[Inherent Impact Level]])</f>
        <v>-- Select Impact --</v>
      </c>
      <c r="AN1002" s="22" t="str">
        <f>IF(RiskRegister[[#This Row],[Risk Status]]="Closed",RiskRegister[[#This Row],[Residual Likelihood Level]],RiskRegister[[#This Row],[Inherent Likelihood Level]])</f>
        <v>-- Select Likelihood --</v>
      </c>
      <c r="AO1002" s="22" t="str">
        <f>IF(RiskRegister[[#This Row],[Risk Status]]="Closed",RiskRegister[[#This Row],[Residual-I-L-Combo]],RiskRegister[[#This Row],[Inherent-I-L-Combo]])</f>
        <v>-- Select Impact ----- Select Likelihood --</v>
      </c>
      <c r="AP1002" s="22" t="str">
        <f t="shared" si="31"/>
        <v>-- Error --</v>
      </c>
    </row>
    <row r="1003" spans="1:42" s="18" customFormat="1" ht="64" x14ac:dyDescent="0.2">
      <c r="A1003" s="18">
        <v>1000</v>
      </c>
      <c r="G1003" s="18" t="s">
        <v>87</v>
      </c>
      <c r="I1003" s="18" t="s">
        <v>85</v>
      </c>
      <c r="L1003" s="18" t="s">
        <v>112</v>
      </c>
      <c r="M1003" s="19" t="str">
        <f>VLOOKUP(RiskRegister[[#This Row],[Inherent Impact Level]],'Rating factors'!$F$4:$G$9,2,FALSE)</f>
        <v>--- Error ---</v>
      </c>
      <c r="N1003" s="18" t="s">
        <v>89</v>
      </c>
      <c r="O1003" s="19" t="str">
        <f>VLOOKUP(RiskRegister[[#This Row],[Inherent Likelihood Level]],'Rating factors'!$F$16:$G$21,2,FALSE)</f>
        <v>--- Error ---</v>
      </c>
      <c r="P1003" s="19" t="str">
        <f>IFERROR(VLOOKUP(RiskRegister[[#This Row],[Inherent Risk Rating]],'Rating factors'!$F$30:$G$44,2,FALSE),"-- Error --")</f>
        <v>-- Error --</v>
      </c>
      <c r="Q1003" s="19" t="str">
        <f>IFERROR(RiskRegister[[#This Row],[Inherent Impact Rating]]*RiskRegister[[#This Row],[Inherent Likelihood Rating]],"-- Error --")</f>
        <v>-- Error --</v>
      </c>
      <c r="R1003" s="18" t="s">
        <v>111</v>
      </c>
      <c r="T1003" s="18" t="s">
        <v>112</v>
      </c>
      <c r="U1003" s="19" t="str">
        <f>VLOOKUP(RiskRegister[[#This Row],[Residual Impact Level]],'Rating factors'!$F$4:$G$9,2,FALSE)</f>
        <v>--- Error ---</v>
      </c>
      <c r="V1003" s="18" t="s">
        <v>89</v>
      </c>
      <c r="W1003" s="19" t="str">
        <f>VLOOKUP(RiskRegister[[#This Row],[Residual Likelihood Level]],'Rating factors'!$F$16:$G$21,2,FALSE)</f>
        <v>--- Error ---</v>
      </c>
      <c r="X1003" s="19" t="str">
        <f>IFERROR(VLOOKUP(RiskRegister[[#This Row],[Residual Risk Rating]],'Rating factors'!$F$30:$G$44,2,FALSE),"-- Error --")</f>
        <v>-- Error --</v>
      </c>
      <c r="Y1003" s="19" t="str">
        <f>IFERROR(RiskRegister[[#This Row],[Residual Impact Rating]]*RiskRegister[[#This Row],[Residual Likelihood Rating]],"-- Error --")</f>
        <v>-- Error --</v>
      </c>
      <c r="Z1003" s="18" t="s">
        <v>113</v>
      </c>
      <c r="AB1003" s="61"/>
      <c r="AD1003" s="22" t="str">
        <f ca="1">IF(ISBLANK(RiskRegister[[#This Row],[Risk Due Date]]), "Missing Risk Due Date", IF(RiskRegister[[#This Row],[Risk Due Date]] &lt; TODAY(), "Overdue", "Not Overdue"))</f>
        <v>Missing Risk Due Date</v>
      </c>
      <c r="AF1003" s="22" t="str">
        <f>IF(ISBLANK(RiskRegister[[#This Row],[Risk Due Date]]), "Missing Risk Due Date", TEXT(RiskRegister[[#This Row],[Risk Due Date]], "YYYY-MM"))</f>
        <v>Missing Risk Due Date</v>
      </c>
      <c r="AG1003" s="22" t="str">
        <f>IF(RiskRegister[[#This Row],[Created Date]]="","Created Date missing",(TEXT(RiskRegister[[#This Row],[Created Date]],"mmm") &amp; "-" &amp; YEAR(RiskRegister[[#This Row],[Created Date]])))</f>
        <v>Created Date missing</v>
      </c>
      <c r="AH1003" s="79">
        <f>IF(RiskRegister[[#This Row],[Risk Status]]="Closed",RiskRegister[[#This Row],[Risk Close Date]],RiskRegister[[#This Row],[Risk Due Date]])</f>
        <v>0</v>
      </c>
      <c r="AI1003" s="79">
        <f>IF(RiskRegister[[#This Row],[Risk-Change-Date]]=0,DATE(2030,1,1),RiskRegister[[#This Row],[Risk-Change-Date]])</f>
        <v>47484</v>
      </c>
      <c r="AJ1003" s="22" t="str">
        <f>RiskRegister[[#This Row],[Inherent Impact Level]]&amp;"-"&amp;RiskRegister[[#This Row],[Inherent Likelihood Level]]</f>
        <v>-- Select Impact ----- Select Likelihood --</v>
      </c>
      <c r="AK1003" s="22" t="str">
        <f>RiskRegister[[#This Row],[Residual Impact Level]]&amp;"-"&amp;RiskRegister[[#This Row],[Residual Likelihood Level]]</f>
        <v>-- Select Impact ----- Select Likelihood --</v>
      </c>
      <c r="AL1003" s="22" t="str">
        <f t="shared" si="30"/>
        <v>Error</v>
      </c>
      <c r="AM1003" s="22" t="str">
        <f>IF(RiskRegister[[#This Row],[Risk Status]]="Closed",RiskRegister[[#This Row],[Residual Impact Level]],RiskRegister[[#This Row],[Inherent Impact Level]])</f>
        <v>-- Select Impact --</v>
      </c>
      <c r="AN1003" s="22" t="str">
        <f>IF(RiskRegister[[#This Row],[Risk Status]]="Closed",RiskRegister[[#This Row],[Residual Likelihood Level]],RiskRegister[[#This Row],[Inherent Likelihood Level]])</f>
        <v>-- Select Likelihood --</v>
      </c>
      <c r="AO1003" s="22" t="str">
        <f>IF(RiskRegister[[#This Row],[Risk Status]]="Closed",RiskRegister[[#This Row],[Residual-I-L-Combo]],RiskRegister[[#This Row],[Inherent-I-L-Combo]])</f>
        <v>-- Select Impact ----- Select Likelihood --</v>
      </c>
      <c r="AP1003" s="22" t="str">
        <f t="shared" si="31"/>
        <v>-- Error --</v>
      </c>
    </row>
  </sheetData>
  <mergeCells count="5">
    <mergeCell ref="AF2:AP2"/>
    <mergeCell ref="R2:S2"/>
    <mergeCell ref="Z2:AE2"/>
    <mergeCell ref="L2:Q2"/>
    <mergeCell ref="T2:Y2"/>
  </mergeCells>
  <phoneticPr fontId="22" type="noConversion"/>
  <dataValidations count="3">
    <dataValidation type="date" allowBlank="1" showInputMessage="1" showErrorMessage="1" errorTitle="Not a date" error="Invalid Entry: Please enter a date" promptTitle="Date Entry Required" prompt="Please enter a valid date in this format: MM/DD/YYYY. Only dates are allowed in this cell." sqref="D4:D23 AE4:AE1003 AB4:AC1003" xr:uid="{5D6B14F7-4C78-49C2-B981-2624409A0268}">
      <formula1>1</formula1>
      <formula2>109939</formula2>
    </dataValidation>
    <dataValidation allowBlank="1" showErrorMessage="1" sqref="AA4:AA1003" xr:uid="{8B898C52-3756-4C3E-8FB2-78BF13C497FF}"/>
    <dataValidation allowBlank="1" showErrorMessage="1" errorTitle="Not a date" error="Invalid Entry: Please enter a date" promptTitle="Date Entry Required" prompt="Please enter a valid date in this format: MM/DD/YYYY. Only dates are allowed in this cell." sqref="AF4:AP1003" xr:uid="{CA3B0C93-D60F-4D13-91B0-3547907690B5}"/>
  </dataValidations>
  <pageMargins left="0.7" right="0.7" top="0.75" bottom="0.75" header="0.3" footer="0.3"/>
  <pageSetup paperSize="9" orientation="portrait" horizontalDpi="0" verticalDpi="0"/>
  <drawing r:id="rId1"/>
  <tableParts count="1">
    <tablePart r:id="rId2"/>
  </tableParts>
  <extLst>
    <ext xmlns:x14="http://schemas.microsoft.com/office/spreadsheetml/2009/9/main" uri="{CCE6A557-97BC-4b89-ADB6-D9C93CAAB3DF}">
      <x14:dataValidations xmlns:xm="http://schemas.microsoft.com/office/excel/2006/main" count="6">
        <x14:dataValidation type="list" allowBlank="1" showInputMessage="1" showErrorMessage="1" xr:uid="{E0D9FDC4-2332-46D7-91C4-577625DF0EF6}">
          <x14:formula1>
            <xm:f>Dropdowns!$C$28:$C$38</xm:f>
          </x14:formula1>
          <xm:sqref>G4:G1003</xm:sqref>
        </x14:dataValidation>
        <x14:dataValidation type="list" allowBlank="1" showInputMessage="1" showErrorMessage="1" xr:uid="{C736D4A2-9CA1-4F7E-B418-BCCCC4D87892}">
          <x14:formula1>
            <xm:f>Dropdowns!$C$44:$C$58</xm:f>
          </x14:formula1>
          <xm:sqref>I4:I1003</xm:sqref>
        </x14:dataValidation>
        <x14:dataValidation type="list" allowBlank="1" showInputMessage="1" showErrorMessage="1" xr:uid="{FA6AAF4D-E85B-47F8-BF55-F7392CF39781}">
          <x14:formula1>
            <xm:f>'Rating factors'!$F$16:$F$21</xm:f>
          </x14:formula1>
          <xm:sqref>N4:N1003 V4:V1003</xm:sqref>
        </x14:dataValidation>
        <x14:dataValidation type="list" allowBlank="1" showInputMessage="1" showErrorMessage="1" xr:uid="{52306775-7832-44BC-9788-08A4F2843F7C}">
          <x14:formula1>
            <xm:f>'Rating factors'!$F$4:$F$9</xm:f>
          </x14:formula1>
          <xm:sqref>L4:L1003 T4:T1003</xm:sqref>
        </x14:dataValidation>
        <x14:dataValidation type="list" allowBlank="1" showInputMessage="1" showErrorMessage="1" xr:uid="{18CAF67A-56E9-4C35-9C54-206174DA624E}">
          <x14:formula1>
            <xm:f>Dropdowns!$C$2:$C$6</xm:f>
          </x14:formula1>
          <xm:sqref>R4:R1003</xm:sqref>
        </x14:dataValidation>
        <x14:dataValidation type="list" allowBlank="1" showInputMessage="1" showErrorMessage="1" xr:uid="{3A99E5AE-6903-4DE1-9245-39B22B47BB7A}">
          <x14:formula1>
            <xm:f>Dropdowns!$C$12:$C$15</xm:f>
          </x14:formula1>
          <xm:sqref>Z4:Z1003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56DA1-B0FA-437F-AB50-BA7A712974B4}">
  <dimension ref="A1:Q103"/>
  <sheetViews>
    <sheetView showGridLines="0" zoomScale="110" zoomScaleNormal="110" workbookViewId="0">
      <selection activeCell="O1" sqref="O1"/>
    </sheetView>
  </sheetViews>
  <sheetFormatPr baseColWidth="10" defaultColWidth="8.83203125" defaultRowHeight="15" x14ac:dyDescent="0.2"/>
  <cols>
    <col min="1" max="1" width="9.6640625" customWidth="1"/>
    <col min="2" max="2" width="14.5" customWidth="1"/>
    <col min="3" max="3" width="29.5" customWidth="1"/>
    <col min="4" max="4" width="26.6640625" customWidth="1"/>
    <col min="5" max="6" width="14.5" customWidth="1"/>
    <col min="7" max="7" width="14.6640625" customWidth="1"/>
    <col min="8" max="8" width="16.5" customWidth="1"/>
    <col min="9" max="9" width="10.5" customWidth="1"/>
    <col min="10" max="10" width="26.6640625" customWidth="1"/>
    <col min="11" max="13" width="13.1640625" customWidth="1"/>
    <col min="14" max="15" width="20.5" customWidth="1"/>
    <col min="16" max="16" width="12.5" customWidth="1"/>
    <col min="17" max="17" width="19" customWidth="1"/>
  </cols>
  <sheetData>
    <row r="1" spans="1:17" s="1" customFormat="1" ht="136.5" customHeight="1" x14ac:dyDescent="0.2">
      <c r="A1" s="64"/>
      <c r="B1" s="64"/>
      <c r="C1" s="64"/>
      <c r="D1" s="64"/>
      <c r="E1" s="64"/>
      <c r="F1" s="64"/>
      <c r="G1" s="64"/>
      <c r="H1" s="64"/>
      <c r="I1" s="64"/>
      <c r="J1" s="64"/>
      <c r="K1" s="68"/>
      <c r="L1" s="68"/>
      <c r="M1" s="68"/>
      <c r="N1" s="68"/>
      <c r="O1" s="68"/>
      <c r="P1" s="68"/>
      <c r="Q1" s="68"/>
    </row>
    <row r="2" spans="1:17" s="1" customFormat="1" ht="23.25" customHeight="1" x14ac:dyDescent="0.2">
      <c r="A2" s="64"/>
      <c r="B2" s="64"/>
      <c r="C2" s="64"/>
      <c r="D2" s="64"/>
      <c r="E2" s="64"/>
      <c r="F2" s="64"/>
      <c r="G2" s="64"/>
      <c r="H2" s="64"/>
      <c r="I2" s="124" t="s">
        <v>212</v>
      </c>
      <c r="J2" s="124"/>
      <c r="K2" s="119" t="s">
        <v>168</v>
      </c>
      <c r="L2" s="120"/>
      <c r="M2" s="120"/>
      <c r="N2" s="120"/>
      <c r="O2" s="120"/>
      <c r="P2" s="120"/>
      <c r="Q2" s="120"/>
    </row>
    <row r="3" spans="1:17" s="8" customFormat="1" ht="50.25" customHeight="1" x14ac:dyDescent="0.2">
      <c r="A3" s="21" t="s">
        <v>206</v>
      </c>
      <c r="B3" s="21" t="s">
        <v>216</v>
      </c>
      <c r="C3" s="21" t="s">
        <v>207</v>
      </c>
      <c r="D3" s="21" t="s">
        <v>208</v>
      </c>
      <c r="E3" s="21" t="s">
        <v>209</v>
      </c>
      <c r="F3" s="21" t="s">
        <v>213</v>
      </c>
      <c r="G3" s="21" t="s">
        <v>210</v>
      </c>
      <c r="H3" s="21" t="s">
        <v>211</v>
      </c>
      <c r="I3" s="11" t="s">
        <v>6</v>
      </c>
      <c r="J3" s="11" t="s">
        <v>7</v>
      </c>
      <c r="K3" s="45" t="s">
        <v>37</v>
      </c>
      <c r="L3" s="45" t="s">
        <v>166</v>
      </c>
      <c r="M3" s="45" t="s">
        <v>214</v>
      </c>
      <c r="N3" s="45" t="s">
        <v>215</v>
      </c>
      <c r="O3" s="45" t="s">
        <v>170</v>
      </c>
      <c r="P3" s="45" t="s">
        <v>202</v>
      </c>
      <c r="Q3" s="45" t="s">
        <v>199</v>
      </c>
    </row>
    <row r="4" spans="1:17" x14ac:dyDescent="0.2">
      <c r="A4" t="s">
        <v>217</v>
      </c>
      <c r="B4" s="54">
        <v>45391</v>
      </c>
      <c r="C4" t="s">
        <v>384</v>
      </c>
      <c r="D4" t="s">
        <v>387</v>
      </c>
      <c r="E4" t="s">
        <v>218</v>
      </c>
      <c r="F4" t="s">
        <v>24</v>
      </c>
      <c r="G4" s="53">
        <v>45400</v>
      </c>
      <c r="H4" t="s">
        <v>219</v>
      </c>
      <c r="I4">
        <v>1</v>
      </c>
      <c r="J4" t="str">
        <f>IFERROR(VLOOKUP(Tasks[[#This Row],[Risk ID]],RiskRegister[#All],2,FALSE),"Error!")</f>
        <v>Risk 1</v>
      </c>
      <c r="K4" t="str">
        <f t="shared" ref="K4:K35" ca="1" si="0">IF(OR(F4="", G4=""), "Error", IF(AND(F4&lt;&gt;"Closed", G4&lt;=TODAY()), "Yes", "No"))</f>
        <v>No</v>
      </c>
      <c r="N4" t="str">
        <f>Tasks[[#This Row],[Risk ID]]&amp;" - " &amp;Tasks[[#This Row],[Risk Title]]</f>
        <v>1 - Risk 1</v>
      </c>
    </row>
    <row r="5" spans="1:17" x14ac:dyDescent="0.2">
      <c r="A5" t="s">
        <v>220</v>
      </c>
      <c r="B5" s="54">
        <v>45332</v>
      </c>
      <c r="C5" t="s">
        <v>386</v>
      </c>
      <c r="D5" t="s">
        <v>387</v>
      </c>
      <c r="E5" t="s">
        <v>221</v>
      </c>
      <c r="F5" t="s">
        <v>24</v>
      </c>
      <c r="G5" s="53">
        <v>45538</v>
      </c>
      <c r="H5" t="s">
        <v>223</v>
      </c>
      <c r="I5">
        <v>2</v>
      </c>
      <c r="J5" t="str">
        <f>IFERROR(VLOOKUP(Tasks[[#This Row],[Risk ID]],RiskRegister[#All],2,FALSE),"Error!")</f>
        <v>Risk 2</v>
      </c>
      <c r="K5" t="str">
        <f t="shared" ca="1" si="0"/>
        <v>No</v>
      </c>
      <c r="N5" t="str">
        <f>Tasks[[#This Row],[Risk ID]]&amp;" - " &amp;Tasks[[#This Row],[Risk Title]]</f>
        <v>2 - Risk 2</v>
      </c>
    </row>
    <row r="6" spans="1:17" x14ac:dyDescent="0.2">
      <c r="A6" t="s">
        <v>224</v>
      </c>
      <c r="B6" s="54">
        <v>45331</v>
      </c>
      <c r="C6" t="s">
        <v>225</v>
      </c>
      <c r="D6" t="s">
        <v>387</v>
      </c>
      <c r="E6" t="s">
        <v>218</v>
      </c>
      <c r="F6" t="s">
        <v>151</v>
      </c>
      <c r="G6" s="53">
        <v>45504</v>
      </c>
      <c r="H6" t="s">
        <v>219</v>
      </c>
      <c r="I6">
        <v>3</v>
      </c>
      <c r="J6" t="str">
        <f>IFERROR(VLOOKUP(Tasks[[#This Row],[Risk ID]],RiskRegister[#All],2,FALSE),"Error!")</f>
        <v>Risk 3</v>
      </c>
      <c r="K6" t="str">
        <f t="shared" ca="1" si="0"/>
        <v>Yes</v>
      </c>
      <c r="N6" t="str">
        <f>Tasks[[#This Row],[Risk ID]]&amp;" - " &amp;Tasks[[#This Row],[Risk Title]]</f>
        <v>3 - Risk 3</v>
      </c>
    </row>
    <row r="7" spans="1:17" x14ac:dyDescent="0.2">
      <c r="A7" t="s">
        <v>226</v>
      </c>
      <c r="B7" s="54">
        <v>45391</v>
      </c>
      <c r="C7" t="s">
        <v>227</v>
      </c>
      <c r="D7" t="s">
        <v>387</v>
      </c>
      <c r="E7" t="s">
        <v>228</v>
      </c>
      <c r="F7" t="s">
        <v>151</v>
      </c>
      <c r="G7" s="53">
        <v>45409</v>
      </c>
      <c r="H7" t="s">
        <v>219</v>
      </c>
      <c r="I7">
        <v>1</v>
      </c>
      <c r="J7" t="str">
        <f>IFERROR(VLOOKUP(Tasks[[#This Row],[Risk ID]],RiskRegister[#All],2,FALSE),"Error!")</f>
        <v>Risk 1</v>
      </c>
      <c r="K7" t="str">
        <f t="shared" ca="1" si="0"/>
        <v>Yes</v>
      </c>
      <c r="N7" t="str">
        <f>Tasks[[#This Row],[Risk ID]]&amp;" - " &amp;Tasks[[#This Row],[Risk Title]]</f>
        <v>1 - Risk 1</v>
      </c>
    </row>
    <row r="8" spans="1:17" x14ac:dyDescent="0.2">
      <c r="A8" t="s">
        <v>229</v>
      </c>
      <c r="B8" s="54">
        <v>45349</v>
      </c>
      <c r="C8" t="s">
        <v>225</v>
      </c>
      <c r="D8" t="s">
        <v>387</v>
      </c>
      <c r="E8" t="s">
        <v>230</v>
      </c>
      <c r="F8" t="s">
        <v>24</v>
      </c>
      <c r="G8" s="53">
        <v>45406</v>
      </c>
      <c r="H8" t="s">
        <v>219</v>
      </c>
      <c r="I8">
        <v>2</v>
      </c>
      <c r="J8" t="str">
        <f>IFERROR(VLOOKUP(Tasks[[#This Row],[Risk ID]],RiskRegister[#All],2,FALSE),"Error!")</f>
        <v>Risk 2</v>
      </c>
      <c r="K8" t="str">
        <f t="shared" ca="1" si="0"/>
        <v>No</v>
      </c>
      <c r="N8" t="str">
        <f>Tasks[[#This Row],[Risk ID]]&amp;" - " &amp;Tasks[[#This Row],[Risk Title]]</f>
        <v>2 - Risk 2</v>
      </c>
    </row>
    <row r="9" spans="1:17" x14ac:dyDescent="0.2">
      <c r="A9" t="s">
        <v>231</v>
      </c>
      <c r="B9" s="54">
        <v>45339</v>
      </c>
      <c r="C9" t="s">
        <v>225</v>
      </c>
      <c r="D9" t="s">
        <v>387</v>
      </c>
      <c r="E9" t="s">
        <v>228</v>
      </c>
      <c r="F9" t="s">
        <v>151</v>
      </c>
      <c r="G9" s="53">
        <v>45515</v>
      </c>
      <c r="H9" t="s">
        <v>219</v>
      </c>
      <c r="I9">
        <v>4</v>
      </c>
      <c r="J9" t="str">
        <f>IFERROR(VLOOKUP(Tasks[[#This Row],[Risk ID]],RiskRegister[#All],2,FALSE),"Error!")</f>
        <v>Risk 4</v>
      </c>
      <c r="K9" t="str">
        <f t="shared" ca="1" si="0"/>
        <v>Yes</v>
      </c>
      <c r="N9" t="str">
        <f>Tasks[[#This Row],[Risk ID]]&amp;" - " &amp;Tasks[[#This Row],[Risk Title]]</f>
        <v>4 - Risk 4</v>
      </c>
    </row>
    <row r="10" spans="1:17" x14ac:dyDescent="0.2">
      <c r="A10" t="s">
        <v>232</v>
      </c>
      <c r="B10" s="54">
        <v>45391</v>
      </c>
      <c r="C10" t="s">
        <v>233</v>
      </c>
      <c r="D10" t="s">
        <v>387</v>
      </c>
      <c r="E10" t="s">
        <v>221</v>
      </c>
      <c r="F10" t="s">
        <v>151</v>
      </c>
      <c r="G10" s="53">
        <v>45597</v>
      </c>
      <c r="H10" t="s">
        <v>219</v>
      </c>
      <c r="I10">
        <v>1</v>
      </c>
      <c r="J10" t="str">
        <f>IFERROR(VLOOKUP(Tasks[[#This Row],[Risk ID]],RiskRegister[#All],2,FALSE),"Error!")</f>
        <v>Risk 1</v>
      </c>
      <c r="K10" t="str">
        <f t="shared" ca="1" si="0"/>
        <v>Yes</v>
      </c>
      <c r="N10" t="str">
        <f>Tasks[[#This Row],[Risk ID]]&amp;" - " &amp;Tasks[[#This Row],[Risk Title]]</f>
        <v>1 - Risk 1</v>
      </c>
    </row>
    <row r="11" spans="1:17" x14ac:dyDescent="0.2">
      <c r="A11" t="s">
        <v>234</v>
      </c>
      <c r="B11" s="54">
        <v>45344</v>
      </c>
      <c r="C11" t="s">
        <v>386</v>
      </c>
      <c r="D11" t="s">
        <v>387</v>
      </c>
      <c r="E11" t="s">
        <v>218</v>
      </c>
      <c r="F11" t="s">
        <v>222</v>
      </c>
      <c r="G11" s="53">
        <v>45515</v>
      </c>
      <c r="H11" t="s">
        <v>219</v>
      </c>
      <c r="I11">
        <v>2</v>
      </c>
      <c r="J11" t="str">
        <f>IFERROR(VLOOKUP(Tasks[[#This Row],[Risk ID]],RiskRegister[#All],2,FALSE),"Error!")</f>
        <v>Risk 2</v>
      </c>
      <c r="K11" t="str">
        <f t="shared" ca="1" si="0"/>
        <v>Yes</v>
      </c>
      <c r="N11" t="str">
        <f>Tasks[[#This Row],[Risk ID]]&amp;" - " &amp;Tasks[[#This Row],[Risk Title]]</f>
        <v>2 - Risk 2</v>
      </c>
    </row>
    <row r="12" spans="1:17" x14ac:dyDescent="0.2">
      <c r="A12" t="s">
        <v>235</v>
      </c>
      <c r="B12" s="54">
        <v>45343</v>
      </c>
      <c r="C12" t="s">
        <v>225</v>
      </c>
      <c r="D12" t="s">
        <v>387</v>
      </c>
      <c r="E12" t="s">
        <v>228</v>
      </c>
      <c r="F12" t="s">
        <v>236</v>
      </c>
      <c r="G12" s="53">
        <v>45329</v>
      </c>
      <c r="H12" t="s">
        <v>219</v>
      </c>
      <c r="I12">
        <v>3</v>
      </c>
      <c r="J12" t="str">
        <f>IFERROR(VLOOKUP(Tasks[[#This Row],[Risk ID]],RiskRegister[#All],2,FALSE),"Error!")</f>
        <v>Risk 3</v>
      </c>
      <c r="K12" t="str">
        <f t="shared" ca="1" si="0"/>
        <v>Yes</v>
      </c>
      <c r="N12" t="str">
        <f>Tasks[[#This Row],[Risk ID]]&amp;" - " &amp;Tasks[[#This Row],[Risk Title]]</f>
        <v>3 - Risk 3</v>
      </c>
    </row>
    <row r="13" spans="1:17" x14ac:dyDescent="0.2">
      <c r="A13" t="s">
        <v>237</v>
      </c>
      <c r="B13" s="54">
        <v>45391</v>
      </c>
      <c r="C13" t="s">
        <v>385</v>
      </c>
      <c r="D13" t="s">
        <v>387</v>
      </c>
      <c r="E13" t="s">
        <v>238</v>
      </c>
      <c r="F13" t="s">
        <v>236</v>
      </c>
      <c r="G13" s="53">
        <v>45530</v>
      </c>
      <c r="H13" t="s">
        <v>219</v>
      </c>
      <c r="I13">
        <v>1</v>
      </c>
      <c r="J13" t="str">
        <f>IFERROR(VLOOKUP(Tasks[[#This Row],[Risk ID]],RiskRegister[#All],2,FALSE),"Error!")</f>
        <v>Risk 1</v>
      </c>
      <c r="K13" t="str">
        <f t="shared" ca="1" si="0"/>
        <v>Yes</v>
      </c>
      <c r="N13" t="str">
        <f>Tasks[[#This Row],[Risk ID]]&amp;" - " &amp;Tasks[[#This Row],[Risk Title]]</f>
        <v>1 - Risk 1</v>
      </c>
    </row>
    <row r="14" spans="1:17" x14ac:dyDescent="0.2">
      <c r="A14" t="s">
        <v>239</v>
      </c>
      <c r="B14" s="54">
        <v>45326</v>
      </c>
      <c r="C14" t="s">
        <v>227</v>
      </c>
      <c r="D14" t="s">
        <v>387</v>
      </c>
      <c r="E14" t="s">
        <v>230</v>
      </c>
      <c r="F14" t="s">
        <v>222</v>
      </c>
      <c r="G14" s="53">
        <v>45524</v>
      </c>
      <c r="H14" t="s">
        <v>223</v>
      </c>
      <c r="I14">
        <v>2</v>
      </c>
      <c r="J14" t="str">
        <f>IFERROR(VLOOKUP(Tasks[[#This Row],[Risk ID]],RiskRegister[#All],2,FALSE),"Error!")</f>
        <v>Risk 2</v>
      </c>
      <c r="K14" t="str">
        <f t="shared" ca="1" si="0"/>
        <v>Yes</v>
      </c>
      <c r="N14" t="str">
        <f>Tasks[[#This Row],[Risk ID]]&amp;" - " &amp;Tasks[[#This Row],[Risk Title]]</f>
        <v>2 - Risk 2</v>
      </c>
    </row>
    <row r="15" spans="1:17" x14ac:dyDescent="0.2">
      <c r="A15" t="s">
        <v>240</v>
      </c>
      <c r="B15" s="54">
        <v>45336</v>
      </c>
      <c r="C15" t="s">
        <v>385</v>
      </c>
      <c r="D15" t="s">
        <v>387</v>
      </c>
      <c r="E15" t="s">
        <v>218</v>
      </c>
      <c r="F15" t="s">
        <v>151</v>
      </c>
      <c r="G15" s="53">
        <v>45343</v>
      </c>
      <c r="H15" t="s">
        <v>223</v>
      </c>
      <c r="I15">
        <v>3</v>
      </c>
      <c r="J15" t="str">
        <f>IFERROR(VLOOKUP(Tasks[[#This Row],[Risk ID]],RiskRegister[#All],2,FALSE),"Error!")</f>
        <v>Risk 3</v>
      </c>
      <c r="K15" t="str">
        <f t="shared" ca="1" si="0"/>
        <v>Yes</v>
      </c>
      <c r="N15" t="str">
        <f>Tasks[[#This Row],[Risk ID]]&amp;" - " &amp;Tasks[[#This Row],[Risk Title]]</f>
        <v>3 - Risk 3</v>
      </c>
    </row>
    <row r="16" spans="1:17" x14ac:dyDescent="0.2">
      <c r="A16" t="s">
        <v>241</v>
      </c>
      <c r="B16" s="54">
        <v>45391</v>
      </c>
      <c r="C16" t="s">
        <v>385</v>
      </c>
      <c r="D16" t="s">
        <v>387</v>
      </c>
      <c r="E16" t="s">
        <v>228</v>
      </c>
      <c r="F16" t="s">
        <v>24</v>
      </c>
      <c r="G16" s="53">
        <v>45606</v>
      </c>
      <c r="H16" t="s">
        <v>219</v>
      </c>
      <c r="I16">
        <v>1</v>
      </c>
      <c r="J16" t="str">
        <f>IFERROR(VLOOKUP(Tasks[[#This Row],[Risk ID]],RiskRegister[#All],2,FALSE),"Error!")</f>
        <v>Risk 1</v>
      </c>
      <c r="K16" t="str">
        <f t="shared" ca="1" si="0"/>
        <v>No</v>
      </c>
      <c r="N16" t="str">
        <f>Tasks[[#This Row],[Risk ID]]&amp;" - " &amp;Tasks[[#This Row],[Risk Title]]</f>
        <v>1 - Risk 1</v>
      </c>
    </row>
    <row r="17" spans="1:14" x14ac:dyDescent="0.2">
      <c r="A17" t="s">
        <v>242</v>
      </c>
      <c r="B17" s="54">
        <v>45391</v>
      </c>
      <c r="C17" t="s">
        <v>385</v>
      </c>
      <c r="D17" t="s">
        <v>387</v>
      </c>
      <c r="E17" t="s">
        <v>228</v>
      </c>
      <c r="F17" t="s">
        <v>24</v>
      </c>
      <c r="G17" s="53">
        <v>45337</v>
      </c>
      <c r="H17" t="s">
        <v>219</v>
      </c>
      <c r="I17">
        <v>1</v>
      </c>
      <c r="J17" t="str">
        <f>IFERROR(VLOOKUP(Tasks[[#This Row],[Risk ID]],RiskRegister[#All],2,FALSE),"Error!")</f>
        <v>Risk 1</v>
      </c>
      <c r="K17" t="str">
        <f t="shared" ca="1" si="0"/>
        <v>No</v>
      </c>
      <c r="N17" t="str">
        <f>Tasks[[#This Row],[Risk ID]]&amp;" - " &amp;Tasks[[#This Row],[Risk Title]]</f>
        <v>1 - Risk 1</v>
      </c>
    </row>
    <row r="18" spans="1:14" x14ac:dyDescent="0.2">
      <c r="A18" t="s">
        <v>243</v>
      </c>
      <c r="B18" s="54">
        <v>45346</v>
      </c>
      <c r="C18" t="s">
        <v>227</v>
      </c>
      <c r="D18" t="s">
        <v>387</v>
      </c>
      <c r="E18" t="s">
        <v>221</v>
      </c>
      <c r="F18" t="s">
        <v>24</v>
      </c>
      <c r="G18" s="53">
        <v>45577</v>
      </c>
      <c r="H18" t="s">
        <v>219</v>
      </c>
      <c r="I18">
        <v>2</v>
      </c>
      <c r="J18" t="str">
        <f>IFERROR(VLOOKUP(Tasks[[#This Row],[Risk ID]],RiskRegister[#All],2,FALSE),"Error!")</f>
        <v>Risk 2</v>
      </c>
      <c r="K18" t="str">
        <f t="shared" ca="1" si="0"/>
        <v>No</v>
      </c>
      <c r="N18" t="str">
        <f>Tasks[[#This Row],[Risk ID]]&amp;" - " &amp;Tasks[[#This Row],[Risk Title]]</f>
        <v>2 - Risk 2</v>
      </c>
    </row>
    <row r="19" spans="1:14" x14ac:dyDescent="0.2">
      <c r="A19" t="s">
        <v>244</v>
      </c>
      <c r="B19" s="54">
        <v>45348</v>
      </c>
      <c r="C19" t="s">
        <v>233</v>
      </c>
      <c r="D19" t="s">
        <v>387</v>
      </c>
      <c r="E19" t="s">
        <v>238</v>
      </c>
      <c r="F19" t="s">
        <v>236</v>
      </c>
      <c r="G19" s="53">
        <v>45292</v>
      </c>
      <c r="H19" t="s">
        <v>223</v>
      </c>
      <c r="I19">
        <v>2</v>
      </c>
      <c r="J19" t="str">
        <f>IFERROR(VLOOKUP(Tasks[[#This Row],[Risk ID]],RiskRegister[#All],2,FALSE),"Error!")</f>
        <v>Risk 2</v>
      </c>
      <c r="K19" t="str">
        <f t="shared" ca="1" si="0"/>
        <v>Yes</v>
      </c>
      <c r="N19" t="str">
        <f>Tasks[[#This Row],[Risk ID]]&amp;" - " &amp;Tasks[[#This Row],[Risk Title]]</f>
        <v>2 - Risk 2</v>
      </c>
    </row>
    <row r="20" spans="1:14" x14ac:dyDescent="0.2">
      <c r="A20" t="s">
        <v>245</v>
      </c>
      <c r="B20" s="54">
        <v>45349</v>
      </c>
      <c r="C20" t="s">
        <v>233</v>
      </c>
      <c r="D20" t="s">
        <v>387</v>
      </c>
      <c r="E20" t="s">
        <v>218</v>
      </c>
      <c r="F20" t="s">
        <v>222</v>
      </c>
      <c r="G20" s="53">
        <v>45598</v>
      </c>
      <c r="H20" t="s">
        <v>219</v>
      </c>
      <c r="I20">
        <v>3</v>
      </c>
      <c r="J20" t="str">
        <f>IFERROR(VLOOKUP(Tasks[[#This Row],[Risk ID]],RiskRegister[#All],2,FALSE),"Error!")</f>
        <v>Risk 3</v>
      </c>
      <c r="K20" t="str">
        <f t="shared" ca="1" si="0"/>
        <v>Yes</v>
      </c>
      <c r="N20" t="str">
        <f>Tasks[[#This Row],[Risk ID]]&amp;" - " &amp;Tasks[[#This Row],[Risk Title]]</f>
        <v>3 - Risk 3</v>
      </c>
    </row>
    <row r="21" spans="1:14" x14ac:dyDescent="0.2">
      <c r="A21" t="s">
        <v>246</v>
      </c>
      <c r="B21" s="54">
        <v>45326</v>
      </c>
      <c r="C21" t="s">
        <v>385</v>
      </c>
      <c r="D21" t="s">
        <v>387</v>
      </c>
      <c r="E21" t="s">
        <v>218</v>
      </c>
      <c r="F21" t="s">
        <v>24</v>
      </c>
      <c r="G21" s="53">
        <v>45348</v>
      </c>
      <c r="H21" t="s">
        <v>219</v>
      </c>
      <c r="I21">
        <v>3</v>
      </c>
      <c r="J21" t="str">
        <f>IFERROR(VLOOKUP(Tasks[[#This Row],[Risk ID]],RiskRegister[#All],2,FALSE),"Error!")</f>
        <v>Risk 3</v>
      </c>
      <c r="K21" t="str">
        <f t="shared" ca="1" si="0"/>
        <v>No</v>
      </c>
      <c r="N21" t="str">
        <f>Tasks[[#This Row],[Risk ID]]&amp;" - " &amp;Tasks[[#This Row],[Risk Title]]</f>
        <v>3 - Risk 3</v>
      </c>
    </row>
    <row r="22" spans="1:14" x14ac:dyDescent="0.2">
      <c r="A22" t="s">
        <v>247</v>
      </c>
      <c r="B22" s="54">
        <v>45391</v>
      </c>
      <c r="C22" t="s">
        <v>227</v>
      </c>
      <c r="D22" t="s">
        <v>387</v>
      </c>
      <c r="E22" t="s">
        <v>230</v>
      </c>
      <c r="F22" t="s">
        <v>24</v>
      </c>
      <c r="G22" s="53">
        <v>45619</v>
      </c>
      <c r="H22" t="s">
        <v>223</v>
      </c>
      <c r="I22">
        <v>1</v>
      </c>
      <c r="J22" t="str">
        <f>IFERROR(VLOOKUP(Tasks[[#This Row],[Risk ID]],RiskRegister[#All],2,FALSE),"Error!")</f>
        <v>Risk 1</v>
      </c>
      <c r="K22" t="str">
        <f t="shared" ca="1" si="0"/>
        <v>No</v>
      </c>
      <c r="N22" t="str">
        <f>Tasks[[#This Row],[Risk ID]]&amp;" - " &amp;Tasks[[#This Row],[Risk Title]]</f>
        <v>1 - Risk 1</v>
      </c>
    </row>
    <row r="23" spans="1:14" x14ac:dyDescent="0.2">
      <c r="A23" t="s">
        <v>248</v>
      </c>
      <c r="B23" s="54">
        <v>45325</v>
      </c>
      <c r="C23" t="s">
        <v>227</v>
      </c>
      <c r="D23" t="s">
        <v>387</v>
      </c>
      <c r="E23" t="s">
        <v>230</v>
      </c>
      <c r="F23" t="s">
        <v>151</v>
      </c>
      <c r="G23" s="53">
        <v>45457</v>
      </c>
      <c r="H23" t="s">
        <v>219</v>
      </c>
      <c r="I23">
        <v>2</v>
      </c>
      <c r="J23" t="str">
        <f>IFERROR(VLOOKUP(Tasks[[#This Row],[Risk ID]],RiskRegister[#All],2,FALSE),"Error!")</f>
        <v>Risk 2</v>
      </c>
      <c r="K23" t="str">
        <f t="shared" ca="1" si="0"/>
        <v>Yes</v>
      </c>
      <c r="N23" t="str">
        <f>Tasks[[#This Row],[Risk ID]]&amp;" - " &amp;Tasks[[#This Row],[Risk Title]]</f>
        <v>2 - Risk 2</v>
      </c>
    </row>
    <row r="24" spans="1:14" x14ac:dyDescent="0.2">
      <c r="A24" t="s">
        <v>249</v>
      </c>
      <c r="B24" s="54"/>
      <c r="G24" s="53"/>
      <c r="J24" t="str">
        <f>IFERROR(VLOOKUP(Tasks[[#This Row],[Risk ID]],RiskRegister[#All],2,FALSE),"Error!")</f>
        <v>Error!</v>
      </c>
      <c r="K24" t="str">
        <f t="shared" ca="1" si="0"/>
        <v>Error</v>
      </c>
      <c r="N24" t="str">
        <f>Tasks[[#This Row],[Risk ID]]&amp;" - " &amp;Tasks[[#This Row],[Risk Title]]</f>
        <v xml:space="preserve"> - Error!</v>
      </c>
    </row>
    <row r="25" spans="1:14" x14ac:dyDescent="0.2">
      <c r="A25" t="s">
        <v>250</v>
      </c>
      <c r="B25" s="54"/>
      <c r="G25" s="53"/>
      <c r="J25" t="str">
        <f>IFERROR(VLOOKUP(Tasks[[#This Row],[Risk ID]],RiskRegister[#All],2,FALSE),"Error!")</f>
        <v>Error!</v>
      </c>
      <c r="K25" t="str">
        <f t="shared" ca="1" si="0"/>
        <v>Error</v>
      </c>
      <c r="N25" t="str">
        <f>Tasks[[#This Row],[Risk ID]]&amp;" - " &amp;Tasks[[#This Row],[Risk Title]]</f>
        <v xml:space="preserve"> - Error!</v>
      </c>
    </row>
    <row r="26" spans="1:14" x14ac:dyDescent="0.2">
      <c r="A26" t="s">
        <v>251</v>
      </c>
      <c r="B26" s="54"/>
      <c r="G26" s="53"/>
      <c r="J26" t="str">
        <f>IFERROR(VLOOKUP(Tasks[[#This Row],[Risk ID]],RiskRegister[#All],2,FALSE),"Error!")</f>
        <v>Error!</v>
      </c>
      <c r="K26" t="str">
        <f t="shared" ca="1" si="0"/>
        <v>Error</v>
      </c>
      <c r="N26" t="str">
        <f>Tasks[[#This Row],[Risk ID]]&amp;" - " &amp;Tasks[[#This Row],[Risk Title]]</f>
        <v xml:space="preserve"> - Error!</v>
      </c>
    </row>
    <row r="27" spans="1:14" x14ac:dyDescent="0.2">
      <c r="A27" t="s">
        <v>252</v>
      </c>
      <c r="B27" s="54"/>
      <c r="G27" s="53"/>
      <c r="J27" t="str">
        <f>IFERROR(VLOOKUP(Tasks[[#This Row],[Risk ID]],RiskRegister[#All],2,FALSE),"Error!")</f>
        <v>Error!</v>
      </c>
      <c r="K27" t="str">
        <f t="shared" ca="1" si="0"/>
        <v>Error</v>
      </c>
      <c r="N27" t="str">
        <f>Tasks[[#This Row],[Risk ID]]&amp;" - " &amp;Tasks[[#This Row],[Risk Title]]</f>
        <v xml:space="preserve"> - Error!</v>
      </c>
    </row>
    <row r="28" spans="1:14" x14ac:dyDescent="0.2">
      <c r="A28" t="s">
        <v>253</v>
      </c>
      <c r="B28" s="54"/>
      <c r="G28" s="53"/>
      <c r="J28" t="str">
        <f>IFERROR(VLOOKUP(Tasks[[#This Row],[Risk ID]],RiskRegister[#All],2,FALSE),"Error!")</f>
        <v>Error!</v>
      </c>
      <c r="K28" t="str">
        <f t="shared" ca="1" si="0"/>
        <v>Error</v>
      </c>
      <c r="N28" t="str">
        <f>Tasks[[#This Row],[Risk ID]]&amp;" - " &amp;Tasks[[#This Row],[Risk Title]]</f>
        <v xml:space="preserve"> - Error!</v>
      </c>
    </row>
    <row r="29" spans="1:14" x14ac:dyDescent="0.2">
      <c r="A29" t="s">
        <v>254</v>
      </c>
      <c r="B29" s="54"/>
      <c r="G29" s="53"/>
      <c r="J29" t="str">
        <f>IFERROR(VLOOKUP(Tasks[[#This Row],[Risk ID]],RiskRegister[#All],2,FALSE),"Error!")</f>
        <v>Error!</v>
      </c>
      <c r="K29" t="str">
        <f t="shared" ca="1" si="0"/>
        <v>Error</v>
      </c>
      <c r="N29" t="str">
        <f>Tasks[[#This Row],[Risk ID]]&amp;" - " &amp;Tasks[[#This Row],[Risk Title]]</f>
        <v xml:space="preserve"> - Error!</v>
      </c>
    </row>
    <row r="30" spans="1:14" x14ac:dyDescent="0.2">
      <c r="A30" t="s">
        <v>255</v>
      </c>
      <c r="B30" s="54"/>
      <c r="G30" s="53"/>
      <c r="J30" t="str">
        <f>IFERROR(VLOOKUP(Tasks[[#This Row],[Risk ID]],RiskRegister[#All],2,FALSE),"Error!")</f>
        <v>Error!</v>
      </c>
      <c r="K30" t="str">
        <f t="shared" ca="1" si="0"/>
        <v>Error</v>
      </c>
      <c r="N30" t="str">
        <f>Tasks[[#This Row],[Risk ID]]&amp;" - " &amp;Tasks[[#This Row],[Risk Title]]</f>
        <v xml:space="preserve"> - Error!</v>
      </c>
    </row>
    <row r="31" spans="1:14" x14ac:dyDescent="0.2">
      <c r="A31" t="s">
        <v>256</v>
      </c>
      <c r="B31" s="54"/>
      <c r="G31" s="53"/>
      <c r="J31" t="str">
        <f>IFERROR(VLOOKUP(Tasks[[#This Row],[Risk ID]],RiskRegister[#All],2,FALSE),"Error!")</f>
        <v>Error!</v>
      </c>
      <c r="K31" t="str">
        <f t="shared" ca="1" si="0"/>
        <v>Error</v>
      </c>
      <c r="N31" t="str">
        <f>Tasks[[#This Row],[Risk ID]]&amp;" - " &amp;Tasks[[#This Row],[Risk Title]]</f>
        <v xml:space="preserve"> - Error!</v>
      </c>
    </row>
    <row r="32" spans="1:14" x14ac:dyDescent="0.2">
      <c r="A32" t="s">
        <v>257</v>
      </c>
      <c r="B32" s="54"/>
      <c r="G32" s="53"/>
      <c r="J32" t="str">
        <f>IFERROR(VLOOKUP(Tasks[[#This Row],[Risk ID]],RiskRegister[#All],2,FALSE),"Error!")</f>
        <v>Error!</v>
      </c>
      <c r="K32" t="str">
        <f t="shared" ca="1" si="0"/>
        <v>Error</v>
      </c>
      <c r="N32" t="str">
        <f>Tasks[[#This Row],[Risk ID]]&amp;" - " &amp;Tasks[[#This Row],[Risk Title]]</f>
        <v xml:space="preserve"> - Error!</v>
      </c>
    </row>
    <row r="33" spans="1:14" x14ac:dyDescent="0.2">
      <c r="A33" t="s">
        <v>258</v>
      </c>
      <c r="B33" s="54"/>
      <c r="G33" s="53"/>
      <c r="J33" t="str">
        <f>IFERROR(VLOOKUP(Tasks[[#This Row],[Risk ID]],RiskRegister[#All],2,FALSE),"Error!")</f>
        <v>Error!</v>
      </c>
      <c r="K33" t="str">
        <f t="shared" ca="1" si="0"/>
        <v>Error</v>
      </c>
      <c r="N33" t="str">
        <f>Tasks[[#This Row],[Risk ID]]&amp;" - " &amp;Tasks[[#This Row],[Risk Title]]</f>
        <v xml:space="preserve"> - Error!</v>
      </c>
    </row>
    <row r="34" spans="1:14" x14ac:dyDescent="0.2">
      <c r="A34" t="s">
        <v>259</v>
      </c>
      <c r="B34" s="54"/>
      <c r="G34" s="53"/>
      <c r="J34" t="str">
        <f>IFERROR(VLOOKUP(Tasks[[#This Row],[Risk ID]],RiskRegister[#All],2,FALSE),"Error!")</f>
        <v>Error!</v>
      </c>
      <c r="K34" t="str">
        <f t="shared" ca="1" si="0"/>
        <v>Error</v>
      </c>
      <c r="N34" t="str">
        <f>Tasks[[#This Row],[Risk ID]]&amp;" - " &amp;Tasks[[#This Row],[Risk Title]]</f>
        <v xml:space="preserve"> - Error!</v>
      </c>
    </row>
    <row r="35" spans="1:14" x14ac:dyDescent="0.2">
      <c r="A35" t="s">
        <v>260</v>
      </c>
      <c r="B35" s="54"/>
      <c r="G35" s="53"/>
      <c r="J35" t="str">
        <f>IFERROR(VLOOKUP(Tasks[[#This Row],[Risk ID]],RiskRegister[#All],2,FALSE),"Error!")</f>
        <v>Error!</v>
      </c>
      <c r="K35" t="str">
        <f t="shared" ca="1" si="0"/>
        <v>Error</v>
      </c>
      <c r="N35" t="str">
        <f>Tasks[[#This Row],[Risk ID]]&amp;" - " &amp;Tasks[[#This Row],[Risk Title]]</f>
        <v xml:space="preserve"> - Error!</v>
      </c>
    </row>
    <row r="36" spans="1:14" x14ac:dyDescent="0.2">
      <c r="A36" t="s">
        <v>261</v>
      </c>
      <c r="B36" s="54"/>
      <c r="G36" s="53"/>
      <c r="J36" t="str">
        <f>IFERROR(VLOOKUP(Tasks[[#This Row],[Risk ID]],RiskRegister[#All],2,FALSE),"Error!")</f>
        <v>Error!</v>
      </c>
      <c r="K36" t="str">
        <f t="shared" ref="K36:K67" ca="1" si="1">IF(OR(F36="", G36=""), "Error", IF(AND(F36&lt;&gt;"Closed", G36&lt;=TODAY()), "Yes", "No"))</f>
        <v>Error</v>
      </c>
      <c r="N36" t="str">
        <f>Tasks[[#This Row],[Risk ID]]&amp;" - " &amp;Tasks[[#This Row],[Risk Title]]</f>
        <v xml:space="preserve"> - Error!</v>
      </c>
    </row>
    <row r="37" spans="1:14" x14ac:dyDescent="0.2">
      <c r="A37" t="s">
        <v>262</v>
      </c>
      <c r="B37" s="54"/>
      <c r="G37" s="53"/>
      <c r="J37" t="str">
        <f>IFERROR(VLOOKUP(Tasks[[#This Row],[Risk ID]],RiskRegister[#All],2,FALSE),"Error!")</f>
        <v>Error!</v>
      </c>
      <c r="K37" t="str">
        <f t="shared" ca="1" si="1"/>
        <v>Error</v>
      </c>
      <c r="N37" t="str">
        <f>Tasks[[#This Row],[Risk ID]]&amp;" - " &amp;Tasks[[#This Row],[Risk Title]]</f>
        <v xml:space="preserve"> - Error!</v>
      </c>
    </row>
    <row r="38" spans="1:14" x14ac:dyDescent="0.2">
      <c r="A38" t="s">
        <v>263</v>
      </c>
      <c r="B38" s="54"/>
      <c r="G38" s="53"/>
      <c r="J38" t="str">
        <f>IFERROR(VLOOKUP(Tasks[[#This Row],[Risk ID]],RiskRegister[#All],2,FALSE),"Error!")</f>
        <v>Error!</v>
      </c>
      <c r="K38" t="str">
        <f t="shared" ca="1" si="1"/>
        <v>Error</v>
      </c>
      <c r="N38" t="str">
        <f>Tasks[[#This Row],[Risk ID]]&amp;" - " &amp;Tasks[[#This Row],[Risk Title]]</f>
        <v xml:space="preserve"> - Error!</v>
      </c>
    </row>
    <row r="39" spans="1:14" x14ac:dyDescent="0.2">
      <c r="A39" t="s">
        <v>264</v>
      </c>
      <c r="B39" s="54"/>
      <c r="G39" s="53"/>
      <c r="J39" t="str">
        <f>IFERROR(VLOOKUP(Tasks[[#This Row],[Risk ID]],RiskRegister[#All],2,FALSE),"Error!")</f>
        <v>Error!</v>
      </c>
      <c r="K39" t="str">
        <f t="shared" ca="1" si="1"/>
        <v>Error</v>
      </c>
      <c r="N39" t="str">
        <f>Tasks[[#This Row],[Risk ID]]&amp;" - " &amp;Tasks[[#This Row],[Risk Title]]</f>
        <v xml:space="preserve"> - Error!</v>
      </c>
    </row>
    <row r="40" spans="1:14" x14ac:dyDescent="0.2">
      <c r="A40" t="s">
        <v>265</v>
      </c>
      <c r="B40" s="54"/>
      <c r="G40" s="53"/>
      <c r="J40" t="str">
        <f>IFERROR(VLOOKUP(Tasks[[#This Row],[Risk ID]],RiskRegister[#All],2,FALSE),"Error!")</f>
        <v>Error!</v>
      </c>
      <c r="K40" t="str">
        <f t="shared" ca="1" si="1"/>
        <v>Error</v>
      </c>
      <c r="N40" t="str">
        <f>Tasks[[#This Row],[Risk ID]]&amp;" - " &amp;Tasks[[#This Row],[Risk Title]]</f>
        <v xml:space="preserve"> - Error!</v>
      </c>
    </row>
    <row r="41" spans="1:14" x14ac:dyDescent="0.2">
      <c r="A41" t="s">
        <v>266</v>
      </c>
      <c r="B41" s="54"/>
      <c r="G41" s="53"/>
      <c r="J41" t="str">
        <f>IFERROR(VLOOKUP(Tasks[[#This Row],[Risk ID]],RiskRegister[#All],2,FALSE),"Error!")</f>
        <v>Error!</v>
      </c>
      <c r="K41" t="str">
        <f t="shared" ca="1" si="1"/>
        <v>Error</v>
      </c>
      <c r="N41" t="str">
        <f>Tasks[[#This Row],[Risk ID]]&amp;" - " &amp;Tasks[[#This Row],[Risk Title]]</f>
        <v xml:space="preserve"> - Error!</v>
      </c>
    </row>
    <row r="42" spans="1:14" x14ac:dyDescent="0.2">
      <c r="A42" t="s">
        <v>267</v>
      </c>
      <c r="B42" s="54"/>
      <c r="G42" s="53"/>
      <c r="J42" t="str">
        <f>IFERROR(VLOOKUP(Tasks[[#This Row],[Risk ID]],RiskRegister[#All],2,FALSE),"Error!")</f>
        <v>Error!</v>
      </c>
      <c r="K42" t="str">
        <f t="shared" ca="1" si="1"/>
        <v>Error</v>
      </c>
      <c r="N42" t="str">
        <f>Tasks[[#This Row],[Risk ID]]&amp;" - " &amp;Tasks[[#This Row],[Risk Title]]</f>
        <v xml:space="preserve"> - Error!</v>
      </c>
    </row>
    <row r="43" spans="1:14" x14ac:dyDescent="0.2">
      <c r="A43" t="s">
        <v>268</v>
      </c>
      <c r="B43" s="54"/>
      <c r="G43" s="53"/>
      <c r="J43" t="str">
        <f>IFERROR(VLOOKUP(Tasks[[#This Row],[Risk ID]],RiskRegister[#All],2,FALSE),"Error!")</f>
        <v>Error!</v>
      </c>
      <c r="K43" t="str">
        <f t="shared" ca="1" si="1"/>
        <v>Error</v>
      </c>
      <c r="N43" t="str">
        <f>Tasks[[#This Row],[Risk ID]]&amp;" - " &amp;Tasks[[#This Row],[Risk Title]]</f>
        <v xml:space="preserve"> - Error!</v>
      </c>
    </row>
    <row r="44" spans="1:14" x14ac:dyDescent="0.2">
      <c r="A44" t="s">
        <v>269</v>
      </c>
      <c r="B44" s="54"/>
      <c r="G44" s="53"/>
      <c r="J44" t="str">
        <f>IFERROR(VLOOKUP(Tasks[[#This Row],[Risk ID]],RiskRegister[#All],2,FALSE),"Error!")</f>
        <v>Error!</v>
      </c>
      <c r="K44" t="str">
        <f t="shared" ca="1" si="1"/>
        <v>Error</v>
      </c>
      <c r="N44" t="str">
        <f>Tasks[[#This Row],[Risk ID]]&amp;" - " &amp;Tasks[[#This Row],[Risk Title]]</f>
        <v xml:space="preserve"> - Error!</v>
      </c>
    </row>
    <row r="45" spans="1:14" x14ac:dyDescent="0.2">
      <c r="A45" t="s">
        <v>270</v>
      </c>
      <c r="B45" s="54"/>
      <c r="G45" s="53"/>
      <c r="J45" t="str">
        <f>IFERROR(VLOOKUP(Tasks[[#This Row],[Risk ID]],RiskRegister[#All],2,FALSE),"Error!")</f>
        <v>Error!</v>
      </c>
      <c r="K45" t="str">
        <f t="shared" ca="1" si="1"/>
        <v>Error</v>
      </c>
      <c r="N45" t="str">
        <f>Tasks[[#This Row],[Risk ID]]&amp;" - " &amp;Tasks[[#This Row],[Risk Title]]</f>
        <v xml:space="preserve"> - Error!</v>
      </c>
    </row>
    <row r="46" spans="1:14" x14ac:dyDescent="0.2">
      <c r="A46" t="s">
        <v>271</v>
      </c>
      <c r="B46" s="54"/>
      <c r="G46" s="53"/>
      <c r="J46" t="str">
        <f>IFERROR(VLOOKUP(Tasks[[#This Row],[Risk ID]],RiskRegister[#All],2,FALSE),"Error!")</f>
        <v>Error!</v>
      </c>
      <c r="K46" t="str">
        <f t="shared" ca="1" si="1"/>
        <v>Error</v>
      </c>
      <c r="N46" t="str">
        <f>Tasks[[#This Row],[Risk ID]]&amp;" - " &amp;Tasks[[#This Row],[Risk Title]]</f>
        <v xml:space="preserve"> - Error!</v>
      </c>
    </row>
    <row r="47" spans="1:14" x14ac:dyDescent="0.2">
      <c r="A47" t="s">
        <v>272</v>
      </c>
      <c r="B47" s="54"/>
      <c r="G47" s="53"/>
      <c r="J47" t="str">
        <f>IFERROR(VLOOKUP(Tasks[[#This Row],[Risk ID]],RiskRegister[#All],2,FALSE),"Error!")</f>
        <v>Error!</v>
      </c>
      <c r="K47" t="str">
        <f t="shared" ca="1" si="1"/>
        <v>Error</v>
      </c>
      <c r="N47" t="str">
        <f>Tasks[[#This Row],[Risk ID]]&amp;" - " &amp;Tasks[[#This Row],[Risk Title]]</f>
        <v xml:space="preserve"> - Error!</v>
      </c>
    </row>
    <row r="48" spans="1:14" x14ac:dyDescent="0.2">
      <c r="A48" t="s">
        <v>273</v>
      </c>
      <c r="B48" s="54"/>
      <c r="G48" s="53"/>
      <c r="J48" t="str">
        <f>IFERROR(VLOOKUP(Tasks[[#This Row],[Risk ID]],RiskRegister[#All],2,FALSE),"Error!")</f>
        <v>Error!</v>
      </c>
      <c r="K48" t="str">
        <f t="shared" ca="1" si="1"/>
        <v>Error</v>
      </c>
      <c r="N48" t="str">
        <f>Tasks[[#This Row],[Risk ID]]&amp;" - " &amp;Tasks[[#This Row],[Risk Title]]</f>
        <v xml:space="preserve"> - Error!</v>
      </c>
    </row>
    <row r="49" spans="1:14" x14ac:dyDescent="0.2">
      <c r="A49" t="s">
        <v>274</v>
      </c>
      <c r="B49" s="54"/>
      <c r="G49" s="53"/>
      <c r="J49" t="str">
        <f>IFERROR(VLOOKUP(Tasks[[#This Row],[Risk ID]],RiskRegister[#All],2,FALSE),"Error!")</f>
        <v>Error!</v>
      </c>
      <c r="K49" t="str">
        <f t="shared" ca="1" si="1"/>
        <v>Error</v>
      </c>
      <c r="N49" t="str">
        <f>Tasks[[#This Row],[Risk ID]]&amp;" - " &amp;Tasks[[#This Row],[Risk Title]]</f>
        <v xml:space="preserve"> - Error!</v>
      </c>
    </row>
    <row r="50" spans="1:14" x14ac:dyDescent="0.2">
      <c r="A50" t="s">
        <v>275</v>
      </c>
      <c r="B50" s="54"/>
      <c r="G50" s="53"/>
      <c r="J50" t="str">
        <f>IFERROR(VLOOKUP(Tasks[[#This Row],[Risk ID]],RiskRegister[#All],2,FALSE),"Error!")</f>
        <v>Error!</v>
      </c>
      <c r="K50" t="str">
        <f t="shared" ca="1" si="1"/>
        <v>Error</v>
      </c>
      <c r="N50" t="str">
        <f>Tasks[[#This Row],[Risk ID]]&amp;" - " &amp;Tasks[[#This Row],[Risk Title]]</f>
        <v xml:space="preserve"> - Error!</v>
      </c>
    </row>
    <row r="51" spans="1:14" x14ac:dyDescent="0.2">
      <c r="A51" t="s">
        <v>276</v>
      </c>
      <c r="B51" s="54"/>
      <c r="G51" s="53"/>
      <c r="J51" t="str">
        <f>IFERROR(VLOOKUP(Tasks[[#This Row],[Risk ID]],RiskRegister[#All],2,FALSE),"Error!")</f>
        <v>Error!</v>
      </c>
      <c r="K51" t="str">
        <f t="shared" ca="1" si="1"/>
        <v>Error</v>
      </c>
      <c r="N51" t="str">
        <f>Tasks[[#This Row],[Risk ID]]&amp;" - " &amp;Tasks[[#This Row],[Risk Title]]</f>
        <v xml:space="preserve"> - Error!</v>
      </c>
    </row>
    <row r="52" spans="1:14" x14ac:dyDescent="0.2">
      <c r="A52" t="s">
        <v>277</v>
      </c>
      <c r="B52" s="54"/>
      <c r="G52" s="53"/>
      <c r="J52" t="str">
        <f>IFERROR(VLOOKUP(Tasks[[#This Row],[Risk ID]],RiskRegister[#All],2,FALSE),"Error!")</f>
        <v>Error!</v>
      </c>
      <c r="K52" t="str">
        <f t="shared" ca="1" si="1"/>
        <v>Error</v>
      </c>
      <c r="N52" t="str">
        <f>Tasks[[#This Row],[Risk ID]]&amp;" - " &amp;Tasks[[#This Row],[Risk Title]]</f>
        <v xml:space="preserve"> - Error!</v>
      </c>
    </row>
    <row r="53" spans="1:14" x14ac:dyDescent="0.2">
      <c r="A53" t="s">
        <v>278</v>
      </c>
      <c r="B53" s="54"/>
      <c r="G53" s="53"/>
      <c r="J53" t="str">
        <f>IFERROR(VLOOKUP(Tasks[[#This Row],[Risk ID]],RiskRegister[#All],2,FALSE),"Error!")</f>
        <v>Error!</v>
      </c>
      <c r="K53" t="str">
        <f t="shared" ca="1" si="1"/>
        <v>Error</v>
      </c>
      <c r="N53" t="str">
        <f>Tasks[[#This Row],[Risk ID]]&amp;" - " &amp;Tasks[[#This Row],[Risk Title]]</f>
        <v xml:space="preserve"> - Error!</v>
      </c>
    </row>
    <row r="54" spans="1:14" x14ac:dyDescent="0.2">
      <c r="A54" t="s">
        <v>279</v>
      </c>
      <c r="B54" s="54"/>
      <c r="G54" s="53"/>
      <c r="J54" t="str">
        <f>IFERROR(VLOOKUP(Tasks[[#This Row],[Risk ID]],RiskRegister[#All],2,FALSE),"Error!")</f>
        <v>Error!</v>
      </c>
      <c r="K54" t="str">
        <f t="shared" ca="1" si="1"/>
        <v>Error</v>
      </c>
      <c r="N54" t="str">
        <f>Tasks[[#This Row],[Risk ID]]&amp;" - " &amp;Tasks[[#This Row],[Risk Title]]</f>
        <v xml:space="preserve"> - Error!</v>
      </c>
    </row>
    <row r="55" spans="1:14" x14ac:dyDescent="0.2">
      <c r="A55" t="s">
        <v>280</v>
      </c>
      <c r="B55" s="54"/>
      <c r="G55" s="53"/>
      <c r="J55" t="str">
        <f>IFERROR(VLOOKUP(Tasks[[#This Row],[Risk ID]],RiskRegister[#All],2,FALSE),"Error!")</f>
        <v>Error!</v>
      </c>
      <c r="K55" t="str">
        <f t="shared" ca="1" si="1"/>
        <v>Error</v>
      </c>
      <c r="N55" t="str">
        <f>Tasks[[#This Row],[Risk ID]]&amp;" - " &amp;Tasks[[#This Row],[Risk Title]]</f>
        <v xml:space="preserve"> - Error!</v>
      </c>
    </row>
    <row r="56" spans="1:14" x14ac:dyDescent="0.2">
      <c r="A56" t="s">
        <v>281</v>
      </c>
      <c r="B56" s="54"/>
      <c r="G56" s="53"/>
      <c r="J56" t="str">
        <f>IFERROR(VLOOKUP(Tasks[[#This Row],[Risk ID]],RiskRegister[#All],2,FALSE),"Error!")</f>
        <v>Error!</v>
      </c>
      <c r="K56" t="str">
        <f t="shared" ca="1" si="1"/>
        <v>Error</v>
      </c>
      <c r="N56" t="str">
        <f>Tasks[[#This Row],[Risk ID]]&amp;" - " &amp;Tasks[[#This Row],[Risk Title]]</f>
        <v xml:space="preserve"> - Error!</v>
      </c>
    </row>
    <row r="57" spans="1:14" x14ac:dyDescent="0.2">
      <c r="A57" t="s">
        <v>282</v>
      </c>
      <c r="B57" s="54"/>
      <c r="G57" s="53"/>
      <c r="J57" t="str">
        <f>IFERROR(VLOOKUP(Tasks[[#This Row],[Risk ID]],RiskRegister[#All],2,FALSE),"Error!")</f>
        <v>Error!</v>
      </c>
      <c r="K57" t="str">
        <f t="shared" ca="1" si="1"/>
        <v>Error</v>
      </c>
      <c r="N57" t="str">
        <f>Tasks[[#This Row],[Risk ID]]&amp;" - " &amp;Tasks[[#This Row],[Risk Title]]</f>
        <v xml:space="preserve"> - Error!</v>
      </c>
    </row>
    <row r="58" spans="1:14" x14ac:dyDescent="0.2">
      <c r="A58" t="s">
        <v>283</v>
      </c>
      <c r="B58" s="54"/>
      <c r="G58" s="53"/>
      <c r="J58" t="str">
        <f>IFERROR(VLOOKUP(Tasks[[#This Row],[Risk ID]],RiskRegister[#All],2,FALSE),"Error!")</f>
        <v>Error!</v>
      </c>
      <c r="K58" t="str">
        <f t="shared" ca="1" si="1"/>
        <v>Error</v>
      </c>
      <c r="N58" t="str">
        <f>Tasks[[#This Row],[Risk ID]]&amp;" - " &amp;Tasks[[#This Row],[Risk Title]]</f>
        <v xml:space="preserve"> - Error!</v>
      </c>
    </row>
    <row r="59" spans="1:14" x14ac:dyDescent="0.2">
      <c r="A59" t="s">
        <v>284</v>
      </c>
      <c r="B59" s="54"/>
      <c r="G59" s="53"/>
      <c r="J59" t="str">
        <f>IFERROR(VLOOKUP(Tasks[[#This Row],[Risk ID]],RiskRegister[#All],2,FALSE),"Error!")</f>
        <v>Error!</v>
      </c>
      <c r="K59" t="str">
        <f t="shared" ca="1" si="1"/>
        <v>Error</v>
      </c>
      <c r="N59" t="str">
        <f>Tasks[[#This Row],[Risk ID]]&amp;" - " &amp;Tasks[[#This Row],[Risk Title]]</f>
        <v xml:space="preserve"> - Error!</v>
      </c>
    </row>
    <row r="60" spans="1:14" x14ac:dyDescent="0.2">
      <c r="A60" t="s">
        <v>285</v>
      </c>
      <c r="B60" s="54"/>
      <c r="G60" s="53"/>
      <c r="J60" t="str">
        <f>IFERROR(VLOOKUP(Tasks[[#This Row],[Risk ID]],RiskRegister[#All],2,FALSE),"Error!")</f>
        <v>Error!</v>
      </c>
      <c r="K60" t="str">
        <f t="shared" ca="1" si="1"/>
        <v>Error</v>
      </c>
      <c r="N60" t="str">
        <f>Tasks[[#This Row],[Risk ID]]&amp;" - " &amp;Tasks[[#This Row],[Risk Title]]</f>
        <v xml:space="preserve"> - Error!</v>
      </c>
    </row>
    <row r="61" spans="1:14" x14ac:dyDescent="0.2">
      <c r="A61" t="s">
        <v>286</v>
      </c>
      <c r="B61" s="54"/>
      <c r="G61" s="53"/>
      <c r="J61" t="str">
        <f>IFERROR(VLOOKUP(Tasks[[#This Row],[Risk ID]],RiskRegister[#All],2,FALSE),"Error!")</f>
        <v>Error!</v>
      </c>
      <c r="K61" t="str">
        <f t="shared" ca="1" si="1"/>
        <v>Error</v>
      </c>
      <c r="N61" t="str">
        <f>Tasks[[#This Row],[Risk ID]]&amp;" - " &amp;Tasks[[#This Row],[Risk Title]]</f>
        <v xml:space="preserve"> - Error!</v>
      </c>
    </row>
    <row r="62" spans="1:14" x14ac:dyDescent="0.2">
      <c r="A62" t="s">
        <v>287</v>
      </c>
      <c r="B62" s="54"/>
      <c r="G62" s="53"/>
      <c r="J62" t="str">
        <f>IFERROR(VLOOKUP(Tasks[[#This Row],[Risk ID]],RiskRegister[#All],2,FALSE),"Error!")</f>
        <v>Error!</v>
      </c>
      <c r="K62" t="str">
        <f t="shared" ca="1" si="1"/>
        <v>Error</v>
      </c>
      <c r="N62" t="str">
        <f>Tasks[[#This Row],[Risk ID]]&amp;" - " &amp;Tasks[[#This Row],[Risk Title]]</f>
        <v xml:space="preserve"> - Error!</v>
      </c>
    </row>
    <row r="63" spans="1:14" x14ac:dyDescent="0.2">
      <c r="A63" t="s">
        <v>288</v>
      </c>
      <c r="B63" s="54"/>
      <c r="G63" s="53"/>
      <c r="J63" t="str">
        <f>IFERROR(VLOOKUP(Tasks[[#This Row],[Risk ID]],RiskRegister[#All],2,FALSE),"Error!")</f>
        <v>Error!</v>
      </c>
      <c r="K63" t="str">
        <f t="shared" ca="1" si="1"/>
        <v>Error</v>
      </c>
      <c r="N63" t="str">
        <f>Tasks[[#This Row],[Risk ID]]&amp;" - " &amp;Tasks[[#This Row],[Risk Title]]</f>
        <v xml:space="preserve"> - Error!</v>
      </c>
    </row>
    <row r="64" spans="1:14" x14ac:dyDescent="0.2">
      <c r="A64" t="s">
        <v>289</v>
      </c>
      <c r="B64" s="54"/>
      <c r="G64" s="53"/>
      <c r="J64" t="str">
        <f>IFERROR(VLOOKUP(Tasks[[#This Row],[Risk ID]],RiskRegister[#All],2,FALSE),"Error!")</f>
        <v>Error!</v>
      </c>
      <c r="K64" t="str">
        <f t="shared" ca="1" si="1"/>
        <v>Error</v>
      </c>
      <c r="N64" t="str">
        <f>Tasks[[#This Row],[Risk ID]]&amp;" - " &amp;Tasks[[#This Row],[Risk Title]]</f>
        <v xml:space="preserve"> - Error!</v>
      </c>
    </row>
    <row r="65" spans="1:14" x14ac:dyDescent="0.2">
      <c r="A65" t="s">
        <v>290</v>
      </c>
      <c r="B65" s="54"/>
      <c r="G65" s="53"/>
      <c r="J65" t="str">
        <f>IFERROR(VLOOKUP(Tasks[[#This Row],[Risk ID]],RiskRegister[#All],2,FALSE),"Error!")</f>
        <v>Error!</v>
      </c>
      <c r="K65" t="str">
        <f t="shared" ca="1" si="1"/>
        <v>Error</v>
      </c>
      <c r="N65" t="str">
        <f>Tasks[[#This Row],[Risk ID]]&amp;" - " &amp;Tasks[[#This Row],[Risk Title]]</f>
        <v xml:space="preserve"> - Error!</v>
      </c>
    </row>
    <row r="66" spans="1:14" x14ac:dyDescent="0.2">
      <c r="A66" t="s">
        <v>291</v>
      </c>
      <c r="B66" s="54"/>
      <c r="G66" s="53"/>
      <c r="J66" t="str">
        <f>IFERROR(VLOOKUP(Tasks[[#This Row],[Risk ID]],RiskRegister[#All],2,FALSE),"Error!")</f>
        <v>Error!</v>
      </c>
      <c r="K66" t="str">
        <f t="shared" ca="1" si="1"/>
        <v>Error</v>
      </c>
      <c r="N66" t="str">
        <f>Tasks[[#This Row],[Risk ID]]&amp;" - " &amp;Tasks[[#This Row],[Risk Title]]</f>
        <v xml:space="preserve"> - Error!</v>
      </c>
    </row>
    <row r="67" spans="1:14" x14ac:dyDescent="0.2">
      <c r="A67" t="s">
        <v>292</v>
      </c>
      <c r="B67" s="54"/>
      <c r="G67" s="53"/>
      <c r="J67" t="str">
        <f>IFERROR(VLOOKUP(Tasks[[#This Row],[Risk ID]],RiskRegister[#All],2,FALSE),"Error!")</f>
        <v>Error!</v>
      </c>
      <c r="K67" t="str">
        <f t="shared" ca="1" si="1"/>
        <v>Error</v>
      </c>
      <c r="N67" t="str">
        <f>Tasks[[#This Row],[Risk ID]]&amp;" - " &amp;Tasks[[#This Row],[Risk Title]]</f>
        <v xml:space="preserve"> - Error!</v>
      </c>
    </row>
    <row r="68" spans="1:14" x14ac:dyDescent="0.2">
      <c r="A68" t="s">
        <v>293</v>
      </c>
      <c r="B68" s="54"/>
      <c r="G68" s="53"/>
      <c r="J68" t="str">
        <f>IFERROR(VLOOKUP(Tasks[[#This Row],[Risk ID]],RiskRegister[#All],2,FALSE),"Error!")</f>
        <v>Error!</v>
      </c>
      <c r="K68" t="str">
        <f t="shared" ref="K68:K103" ca="1" si="2">IF(OR(F68="", G68=""), "Error", IF(AND(F68&lt;&gt;"Closed", G68&lt;=TODAY()), "Yes", "No"))</f>
        <v>Error</v>
      </c>
      <c r="N68" t="str">
        <f>Tasks[[#This Row],[Risk ID]]&amp;" - " &amp;Tasks[[#This Row],[Risk Title]]</f>
        <v xml:space="preserve"> - Error!</v>
      </c>
    </row>
    <row r="69" spans="1:14" x14ac:dyDescent="0.2">
      <c r="A69" t="s">
        <v>294</v>
      </c>
      <c r="B69" s="54"/>
      <c r="G69" s="53"/>
      <c r="J69" t="str">
        <f>IFERROR(VLOOKUP(Tasks[[#This Row],[Risk ID]],RiskRegister[#All],2,FALSE),"Error!")</f>
        <v>Error!</v>
      </c>
      <c r="K69" t="str">
        <f t="shared" ca="1" si="2"/>
        <v>Error</v>
      </c>
      <c r="N69" t="str">
        <f>Tasks[[#This Row],[Risk ID]]&amp;" - " &amp;Tasks[[#This Row],[Risk Title]]</f>
        <v xml:space="preserve"> - Error!</v>
      </c>
    </row>
    <row r="70" spans="1:14" x14ac:dyDescent="0.2">
      <c r="A70" t="s">
        <v>295</v>
      </c>
      <c r="B70" s="54"/>
      <c r="G70" s="53"/>
      <c r="J70" t="str">
        <f>IFERROR(VLOOKUP(Tasks[[#This Row],[Risk ID]],RiskRegister[#All],2,FALSE),"Error!")</f>
        <v>Error!</v>
      </c>
      <c r="K70" t="str">
        <f t="shared" ca="1" si="2"/>
        <v>Error</v>
      </c>
      <c r="N70" t="str">
        <f>Tasks[[#This Row],[Risk ID]]&amp;" - " &amp;Tasks[[#This Row],[Risk Title]]</f>
        <v xml:space="preserve"> - Error!</v>
      </c>
    </row>
    <row r="71" spans="1:14" x14ac:dyDescent="0.2">
      <c r="A71" t="s">
        <v>296</v>
      </c>
      <c r="B71" s="54"/>
      <c r="G71" s="53"/>
      <c r="J71" t="str">
        <f>IFERROR(VLOOKUP(Tasks[[#This Row],[Risk ID]],RiskRegister[#All],2,FALSE),"Error!")</f>
        <v>Error!</v>
      </c>
      <c r="K71" t="str">
        <f t="shared" ca="1" si="2"/>
        <v>Error</v>
      </c>
      <c r="N71" t="str">
        <f>Tasks[[#This Row],[Risk ID]]&amp;" - " &amp;Tasks[[#This Row],[Risk Title]]</f>
        <v xml:space="preserve"> - Error!</v>
      </c>
    </row>
    <row r="72" spans="1:14" x14ac:dyDescent="0.2">
      <c r="A72" t="s">
        <v>297</v>
      </c>
      <c r="B72" s="54"/>
      <c r="G72" s="53"/>
      <c r="J72" t="str">
        <f>IFERROR(VLOOKUP(Tasks[[#This Row],[Risk ID]],RiskRegister[#All],2,FALSE),"Error!")</f>
        <v>Error!</v>
      </c>
      <c r="K72" t="str">
        <f t="shared" ca="1" si="2"/>
        <v>Error</v>
      </c>
      <c r="N72" t="str">
        <f>Tasks[[#This Row],[Risk ID]]&amp;" - " &amp;Tasks[[#This Row],[Risk Title]]</f>
        <v xml:space="preserve"> - Error!</v>
      </c>
    </row>
    <row r="73" spans="1:14" x14ac:dyDescent="0.2">
      <c r="A73" t="s">
        <v>298</v>
      </c>
      <c r="B73" s="54"/>
      <c r="G73" s="53"/>
      <c r="J73" t="str">
        <f>IFERROR(VLOOKUP(Tasks[[#This Row],[Risk ID]],RiskRegister[#All],2,FALSE),"Error!")</f>
        <v>Error!</v>
      </c>
      <c r="K73" t="str">
        <f t="shared" ca="1" si="2"/>
        <v>Error</v>
      </c>
      <c r="N73" t="str">
        <f>Tasks[[#This Row],[Risk ID]]&amp;" - " &amp;Tasks[[#This Row],[Risk Title]]</f>
        <v xml:space="preserve"> - Error!</v>
      </c>
    </row>
    <row r="74" spans="1:14" x14ac:dyDescent="0.2">
      <c r="A74" t="s">
        <v>299</v>
      </c>
      <c r="B74" s="54"/>
      <c r="G74" s="53"/>
      <c r="J74" t="str">
        <f>IFERROR(VLOOKUP(Tasks[[#This Row],[Risk ID]],RiskRegister[#All],2,FALSE),"Error!")</f>
        <v>Error!</v>
      </c>
      <c r="K74" t="str">
        <f t="shared" ca="1" si="2"/>
        <v>Error</v>
      </c>
      <c r="N74" t="str">
        <f>Tasks[[#This Row],[Risk ID]]&amp;" - " &amp;Tasks[[#This Row],[Risk Title]]</f>
        <v xml:space="preserve"> - Error!</v>
      </c>
    </row>
    <row r="75" spans="1:14" x14ac:dyDescent="0.2">
      <c r="A75" t="s">
        <v>300</v>
      </c>
      <c r="B75" s="54"/>
      <c r="G75" s="53"/>
      <c r="J75" t="str">
        <f>IFERROR(VLOOKUP(Tasks[[#This Row],[Risk ID]],RiskRegister[#All],2,FALSE),"Error!")</f>
        <v>Error!</v>
      </c>
      <c r="K75" t="str">
        <f t="shared" ca="1" si="2"/>
        <v>Error</v>
      </c>
      <c r="N75" t="str">
        <f>Tasks[[#This Row],[Risk ID]]&amp;" - " &amp;Tasks[[#This Row],[Risk Title]]</f>
        <v xml:space="preserve"> - Error!</v>
      </c>
    </row>
    <row r="76" spans="1:14" x14ac:dyDescent="0.2">
      <c r="A76" t="s">
        <v>301</v>
      </c>
      <c r="B76" s="54"/>
      <c r="G76" s="53"/>
      <c r="J76" t="str">
        <f>IFERROR(VLOOKUP(Tasks[[#This Row],[Risk ID]],RiskRegister[#All],2,FALSE),"Error!")</f>
        <v>Error!</v>
      </c>
      <c r="K76" t="str">
        <f t="shared" ca="1" si="2"/>
        <v>Error</v>
      </c>
      <c r="N76" t="str">
        <f>Tasks[[#This Row],[Risk ID]]&amp;" - " &amp;Tasks[[#This Row],[Risk Title]]</f>
        <v xml:space="preserve"> - Error!</v>
      </c>
    </row>
    <row r="77" spans="1:14" x14ac:dyDescent="0.2">
      <c r="A77" t="s">
        <v>302</v>
      </c>
      <c r="B77" s="54"/>
      <c r="G77" s="53"/>
      <c r="J77" t="str">
        <f>IFERROR(VLOOKUP(Tasks[[#This Row],[Risk ID]],RiskRegister[#All],2,FALSE),"Error!")</f>
        <v>Error!</v>
      </c>
      <c r="K77" t="str">
        <f t="shared" ca="1" si="2"/>
        <v>Error</v>
      </c>
      <c r="N77" t="str">
        <f>Tasks[[#This Row],[Risk ID]]&amp;" - " &amp;Tasks[[#This Row],[Risk Title]]</f>
        <v xml:space="preserve"> - Error!</v>
      </c>
    </row>
    <row r="78" spans="1:14" x14ac:dyDescent="0.2">
      <c r="A78" t="s">
        <v>303</v>
      </c>
      <c r="B78" s="54"/>
      <c r="G78" s="53"/>
      <c r="J78" t="str">
        <f>IFERROR(VLOOKUP(Tasks[[#This Row],[Risk ID]],RiskRegister[#All],2,FALSE),"Error!")</f>
        <v>Error!</v>
      </c>
      <c r="K78" t="str">
        <f t="shared" ca="1" si="2"/>
        <v>Error</v>
      </c>
      <c r="N78" t="str">
        <f>Tasks[[#This Row],[Risk ID]]&amp;" - " &amp;Tasks[[#This Row],[Risk Title]]</f>
        <v xml:space="preserve"> - Error!</v>
      </c>
    </row>
    <row r="79" spans="1:14" x14ac:dyDescent="0.2">
      <c r="A79" t="s">
        <v>304</v>
      </c>
      <c r="B79" s="54"/>
      <c r="G79" s="53"/>
      <c r="J79" t="str">
        <f>IFERROR(VLOOKUP(Tasks[[#This Row],[Risk ID]],RiskRegister[#All],2,FALSE),"Error!")</f>
        <v>Error!</v>
      </c>
      <c r="K79" t="str">
        <f t="shared" ca="1" si="2"/>
        <v>Error</v>
      </c>
      <c r="N79" t="str">
        <f>Tasks[[#This Row],[Risk ID]]&amp;" - " &amp;Tasks[[#This Row],[Risk Title]]</f>
        <v xml:space="preserve"> - Error!</v>
      </c>
    </row>
    <row r="80" spans="1:14" x14ac:dyDescent="0.2">
      <c r="A80" t="s">
        <v>305</v>
      </c>
      <c r="B80" s="54"/>
      <c r="G80" s="53"/>
      <c r="J80" t="str">
        <f>IFERROR(VLOOKUP(Tasks[[#This Row],[Risk ID]],RiskRegister[#All],2,FALSE),"Error!")</f>
        <v>Error!</v>
      </c>
      <c r="K80" t="str">
        <f t="shared" ca="1" si="2"/>
        <v>Error</v>
      </c>
      <c r="N80" t="str">
        <f>Tasks[[#This Row],[Risk ID]]&amp;" - " &amp;Tasks[[#This Row],[Risk Title]]</f>
        <v xml:space="preserve"> - Error!</v>
      </c>
    </row>
    <row r="81" spans="1:14" x14ac:dyDescent="0.2">
      <c r="A81" t="s">
        <v>306</v>
      </c>
      <c r="B81" s="54"/>
      <c r="G81" s="53"/>
      <c r="J81" t="str">
        <f>IFERROR(VLOOKUP(Tasks[[#This Row],[Risk ID]],RiskRegister[#All],2,FALSE),"Error!")</f>
        <v>Error!</v>
      </c>
      <c r="K81" t="str">
        <f t="shared" ca="1" si="2"/>
        <v>Error</v>
      </c>
      <c r="N81" t="str">
        <f>Tasks[[#This Row],[Risk ID]]&amp;" - " &amp;Tasks[[#This Row],[Risk Title]]</f>
        <v xml:space="preserve"> - Error!</v>
      </c>
    </row>
    <row r="82" spans="1:14" x14ac:dyDescent="0.2">
      <c r="A82" t="s">
        <v>307</v>
      </c>
      <c r="B82" s="54"/>
      <c r="G82" s="53"/>
      <c r="J82" t="str">
        <f>IFERROR(VLOOKUP(Tasks[[#This Row],[Risk ID]],RiskRegister[#All],2,FALSE),"Error!")</f>
        <v>Error!</v>
      </c>
      <c r="K82" t="str">
        <f t="shared" ca="1" si="2"/>
        <v>Error</v>
      </c>
      <c r="N82" t="str">
        <f>Tasks[[#This Row],[Risk ID]]&amp;" - " &amp;Tasks[[#This Row],[Risk Title]]</f>
        <v xml:space="preserve"> - Error!</v>
      </c>
    </row>
    <row r="83" spans="1:14" x14ac:dyDescent="0.2">
      <c r="A83" t="s">
        <v>308</v>
      </c>
      <c r="B83" s="54"/>
      <c r="G83" s="53"/>
      <c r="J83" t="str">
        <f>IFERROR(VLOOKUP(Tasks[[#This Row],[Risk ID]],RiskRegister[#All],2,FALSE),"Error!")</f>
        <v>Error!</v>
      </c>
      <c r="K83" t="str">
        <f t="shared" ca="1" si="2"/>
        <v>Error</v>
      </c>
      <c r="N83" t="str">
        <f>Tasks[[#This Row],[Risk ID]]&amp;" - " &amp;Tasks[[#This Row],[Risk Title]]</f>
        <v xml:space="preserve"> - Error!</v>
      </c>
    </row>
    <row r="84" spans="1:14" x14ac:dyDescent="0.2">
      <c r="A84" t="s">
        <v>309</v>
      </c>
      <c r="B84" s="54"/>
      <c r="G84" s="53"/>
      <c r="J84" t="str">
        <f>IFERROR(VLOOKUP(Tasks[[#This Row],[Risk ID]],RiskRegister[#All],2,FALSE),"Error!")</f>
        <v>Error!</v>
      </c>
      <c r="K84" t="str">
        <f t="shared" ca="1" si="2"/>
        <v>Error</v>
      </c>
      <c r="N84" t="str">
        <f>Tasks[[#This Row],[Risk ID]]&amp;" - " &amp;Tasks[[#This Row],[Risk Title]]</f>
        <v xml:space="preserve"> - Error!</v>
      </c>
    </row>
    <row r="85" spans="1:14" x14ac:dyDescent="0.2">
      <c r="A85" t="s">
        <v>310</v>
      </c>
      <c r="B85" s="54"/>
      <c r="G85" s="53"/>
      <c r="J85" t="str">
        <f>IFERROR(VLOOKUP(Tasks[[#This Row],[Risk ID]],RiskRegister[#All],2,FALSE),"Error!")</f>
        <v>Error!</v>
      </c>
      <c r="K85" t="str">
        <f t="shared" ca="1" si="2"/>
        <v>Error</v>
      </c>
      <c r="N85" t="str">
        <f>Tasks[[#This Row],[Risk ID]]&amp;" - " &amp;Tasks[[#This Row],[Risk Title]]</f>
        <v xml:space="preserve"> - Error!</v>
      </c>
    </row>
    <row r="86" spans="1:14" x14ac:dyDescent="0.2">
      <c r="A86" t="s">
        <v>311</v>
      </c>
      <c r="B86" s="54"/>
      <c r="G86" s="53"/>
      <c r="J86" t="str">
        <f>IFERROR(VLOOKUP(Tasks[[#This Row],[Risk ID]],RiskRegister[#All],2,FALSE),"Error!")</f>
        <v>Error!</v>
      </c>
      <c r="K86" t="str">
        <f t="shared" ca="1" si="2"/>
        <v>Error</v>
      </c>
      <c r="N86" t="str">
        <f>Tasks[[#This Row],[Risk ID]]&amp;" - " &amp;Tasks[[#This Row],[Risk Title]]</f>
        <v xml:space="preserve"> - Error!</v>
      </c>
    </row>
    <row r="87" spans="1:14" x14ac:dyDescent="0.2">
      <c r="A87" t="s">
        <v>312</v>
      </c>
      <c r="B87" s="54"/>
      <c r="G87" s="53"/>
      <c r="J87" t="str">
        <f>IFERROR(VLOOKUP(Tasks[[#This Row],[Risk ID]],RiskRegister[#All],2,FALSE),"Error!")</f>
        <v>Error!</v>
      </c>
      <c r="K87" t="str">
        <f t="shared" ca="1" si="2"/>
        <v>Error</v>
      </c>
      <c r="N87" t="str">
        <f>Tasks[[#This Row],[Risk ID]]&amp;" - " &amp;Tasks[[#This Row],[Risk Title]]</f>
        <v xml:space="preserve"> - Error!</v>
      </c>
    </row>
    <row r="88" spans="1:14" x14ac:dyDescent="0.2">
      <c r="A88" t="s">
        <v>313</v>
      </c>
      <c r="B88" s="54"/>
      <c r="G88" s="53"/>
      <c r="J88" t="str">
        <f>IFERROR(VLOOKUP(Tasks[[#This Row],[Risk ID]],RiskRegister[#All],2,FALSE),"Error!")</f>
        <v>Error!</v>
      </c>
      <c r="K88" t="str">
        <f t="shared" ca="1" si="2"/>
        <v>Error</v>
      </c>
      <c r="N88" t="str">
        <f>Tasks[[#This Row],[Risk ID]]&amp;" - " &amp;Tasks[[#This Row],[Risk Title]]</f>
        <v xml:space="preserve"> - Error!</v>
      </c>
    </row>
    <row r="89" spans="1:14" x14ac:dyDescent="0.2">
      <c r="A89" t="s">
        <v>314</v>
      </c>
      <c r="B89" s="54"/>
      <c r="G89" s="53"/>
      <c r="J89" t="str">
        <f>IFERROR(VLOOKUP(Tasks[[#This Row],[Risk ID]],RiskRegister[#All],2,FALSE),"Error!")</f>
        <v>Error!</v>
      </c>
      <c r="K89" t="str">
        <f t="shared" ca="1" si="2"/>
        <v>Error</v>
      </c>
      <c r="N89" t="str">
        <f>Tasks[[#This Row],[Risk ID]]&amp;" - " &amp;Tasks[[#This Row],[Risk Title]]</f>
        <v xml:space="preserve"> - Error!</v>
      </c>
    </row>
    <row r="90" spans="1:14" x14ac:dyDescent="0.2">
      <c r="A90" t="s">
        <v>315</v>
      </c>
      <c r="B90" s="54"/>
      <c r="G90" s="53"/>
      <c r="J90" t="str">
        <f>IFERROR(VLOOKUP(Tasks[[#This Row],[Risk ID]],RiskRegister[#All],2,FALSE),"Error!")</f>
        <v>Error!</v>
      </c>
      <c r="K90" t="str">
        <f t="shared" ca="1" si="2"/>
        <v>Error</v>
      </c>
      <c r="N90" t="str">
        <f>Tasks[[#This Row],[Risk ID]]&amp;" - " &amp;Tasks[[#This Row],[Risk Title]]</f>
        <v xml:space="preserve"> - Error!</v>
      </c>
    </row>
    <row r="91" spans="1:14" x14ac:dyDescent="0.2">
      <c r="A91" t="s">
        <v>316</v>
      </c>
      <c r="B91" s="54"/>
      <c r="G91" s="53"/>
      <c r="J91" t="str">
        <f>IFERROR(VLOOKUP(Tasks[[#This Row],[Risk ID]],RiskRegister[#All],2,FALSE),"Error!")</f>
        <v>Error!</v>
      </c>
      <c r="K91" t="str">
        <f t="shared" ca="1" si="2"/>
        <v>Error</v>
      </c>
      <c r="N91" t="str">
        <f>Tasks[[#This Row],[Risk ID]]&amp;" - " &amp;Tasks[[#This Row],[Risk Title]]</f>
        <v xml:space="preserve"> - Error!</v>
      </c>
    </row>
    <row r="92" spans="1:14" x14ac:dyDescent="0.2">
      <c r="A92" t="s">
        <v>317</v>
      </c>
      <c r="B92" s="54"/>
      <c r="G92" s="53"/>
      <c r="J92" t="str">
        <f>IFERROR(VLOOKUP(Tasks[[#This Row],[Risk ID]],RiskRegister[#All],2,FALSE),"Error!")</f>
        <v>Error!</v>
      </c>
      <c r="K92" t="str">
        <f t="shared" ca="1" si="2"/>
        <v>Error</v>
      </c>
      <c r="N92" t="str">
        <f>Tasks[[#This Row],[Risk ID]]&amp;" - " &amp;Tasks[[#This Row],[Risk Title]]</f>
        <v xml:space="preserve"> - Error!</v>
      </c>
    </row>
    <row r="93" spans="1:14" x14ac:dyDescent="0.2">
      <c r="A93" t="s">
        <v>318</v>
      </c>
      <c r="B93" s="54"/>
      <c r="G93" s="53"/>
      <c r="J93" t="str">
        <f>IFERROR(VLOOKUP(Tasks[[#This Row],[Risk ID]],RiskRegister[#All],2,FALSE),"Error!")</f>
        <v>Error!</v>
      </c>
      <c r="K93" t="str">
        <f t="shared" ca="1" si="2"/>
        <v>Error</v>
      </c>
      <c r="N93" t="str">
        <f>Tasks[[#This Row],[Risk ID]]&amp;" - " &amp;Tasks[[#This Row],[Risk Title]]</f>
        <v xml:space="preserve"> - Error!</v>
      </c>
    </row>
    <row r="94" spans="1:14" x14ac:dyDescent="0.2">
      <c r="A94" t="s">
        <v>319</v>
      </c>
      <c r="B94" s="54"/>
      <c r="G94" s="53"/>
      <c r="J94" t="str">
        <f>IFERROR(VLOOKUP(Tasks[[#This Row],[Risk ID]],RiskRegister[#All],2,FALSE),"Error!")</f>
        <v>Error!</v>
      </c>
      <c r="K94" t="str">
        <f t="shared" ca="1" si="2"/>
        <v>Error</v>
      </c>
      <c r="N94" t="str">
        <f>Tasks[[#This Row],[Risk ID]]&amp;" - " &amp;Tasks[[#This Row],[Risk Title]]</f>
        <v xml:space="preserve"> - Error!</v>
      </c>
    </row>
    <row r="95" spans="1:14" x14ac:dyDescent="0.2">
      <c r="A95" t="s">
        <v>320</v>
      </c>
      <c r="B95" s="54"/>
      <c r="G95" s="53"/>
      <c r="J95" t="str">
        <f>IFERROR(VLOOKUP(Tasks[[#This Row],[Risk ID]],RiskRegister[#All],2,FALSE),"Error!")</f>
        <v>Error!</v>
      </c>
      <c r="K95" t="str">
        <f ca="1">IF(OR(F94="", G95=""), "Error", IF(AND(F94&lt;&gt;"Closed", G95&lt;=TODAY()), "Yes", "No"))</f>
        <v>Error</v>
      </c>
      <c r="N95" t="str">
        <f>Tasks[[#This Row],[Risk ID]]&amp;" - " &amp;Tasks[[#This Row],[Risk Title]]</f>
        <v xml:space="preserve"> - Error!</v>
      </c>
    </row>
    <row r="96" spans="1:14" x14ac:dyDescent="0.2">
      <c r="A96" t="s">
        <v>321</v>
      </c>
      <c r="B96" s="54"/>
      <c r="G96" s="53"/>
      <c r="J96" t="str">
        <f>IFERROR(VLOOKUP(Tasks[[#This Row],[Risk ID]],RiskRegister[#All],2,FALSE),"Error!")</f>
        <v>Error!</v>
      </c>
      <c r="K96" t="str">
        <f t="shared" ca="1" si="2"/>
        <v>Error</v>
      </c>
      <c r="N96" t="str">
        <f>Tasks[[#This Row],[Risk ID]]&amp;" - " &amp;Tasks[[#This Row],[Risk Title]]</f>
        <v xml:space="preserve"> - Error!</v>
      </c>
    </row>
    <row r="97" spans="1:14" x14ac:dyDescent="0.2">
      <c r="A97" t="s">
        <v>322</v>
      </c>
      <c r="B97" s="54"/>
      <c r="G97" s="53"/>
      <c r="J97" t="str">
        <f>IFERROR(VLOOKUP(Tasks[[#This Row],[Risk ID]],RiskRegister[#All],2,FALSE),"Error!")</f>
        <v>Error!</v>
      </c>
      <c r="K97" t="str">
        <f t="shared" ca="1" si="2"/>
        <v>Error</v>
      </c>
      <c r="N97" t="str">
        <f>Tasks[[#This Row],[Risk ID]]&amp;" - " &amp;Tasks[[#This Row],[Risk Title]]</f>
        <v xml:space="preserve"> - Error!</v>
      </c>
    </row>
    <row r="98" spans="1:14" x14ac:dyDescent="0.2">
      <c r="A98" t="s">
        <v>323</v>
      </c>
      <c r="B98" s="54"/>
      <c r="G98" s="53"/>
      <c r="J98" t="str">
        <f>IFERROR(VLOOKUP(Tasks[[#This Row],[Risk ID]],RiskRegister[#All],2,FALSE),"Error!")</f>
        <v>Error!</v>
      </c>
      <c r="K98" t="str">
        <f t="shared" ca="1" si="2"/>
        <v>Error</v>
      </c>
      <c r="N98" t="str">
        <f>Tasks[[#This Row],[Risk ID]]&amp;" - " &amp;Tasks[[#This Row],[Risk Title]]</f>
        <v xml:space="preserve"> - Error!</v>
      </c>
    </row>
    <row r="99" spans="1:14" x14ac:dyDescent="0.2">
      <c r="A99" t="s">
        <v>324</v>
      </c>
      <c r="B99" s="54"/>
      <c r="G99" s="53"/>
      <c r="J99" t="str">
        <f>IFERROR(VLOOKUP(Tasks[[#This Row],[Risk ID]],RiskRegister[#All],2,FALSE),"Error!")</f>
        <v>Error!</v>
      </c>
      <c r="K99" t="str">
        <f t="shared" ca="1" si="2"/>
        <v>Error</v>
      </c>
      <c r="N99" t="str">
        <f>Tasks[[#This Row],[Risk ID]]&amp;" - " &amp;Tasks[[#This Row],[Risk Title]]</f>
        <v xml:space="preserve"> - Error!</v>
      </c>
    </row>
    <row r="100" spans="1:14" x14ac:dyDescent="0.2">
      <c r="A100" t="s">
        <v>325</v>
      </c>
      <c r="B100" s="54"/>
      <c r="G100" s="53"/>
      <c r="J100" t="str">
        <f>IFERROR(VLOOKUP(Tasks[[#This Row],[Risk ID]],RiskRegister[#All],2,FALSE),"Error!")</f>
        <v>Error!</v>
      </c>
      <c r="K100" t="str">
        <f t="shared" ca="1" si="2"/>
        <v>Error</v>
      </c>
      <c r="N100" t="str">
        <f>Tasks[[#This Row],[Risk ID]]&amp;" - " &amp;Tasks[[#This Row],[Risk Title]]</f>
        <v xml:space="preserve"> - Error!</v>
      </c>
    </row>
    <row r="101" spans="1:14" x14ac:dyDescent="0.2">
      <c r="A101" t="s">
        <v>326</v>
      </c>
      <c r="B101" s="54"/>
      <c r="G101" s="53"/>
      <c r="J101" t="str">
        <f>IFERROR(VLOOKUP(Tasks[[#This Row],[Risk ID]],RiskRegister[#All],2,FALSE),"Error!")</f>
        <v>Error!</v>
      </c>
      <c r="K101" t="str">
        <f t="shared" ca="1" si="2"/>
        <v>Error</v>
      </c>
      <c r="N101" t="str">
        <f>Tasks[[#This Row],[Risk ID]]&amp;" - " &amp;Tasks[[#This Row],[Risk Title]]</f>
        <v xml:space="preserve"> - Error!</v>
      </c>
    </row>
    <row r="102" spans="1:14" x14ac:dyDescent="0.2">
      <c r="A102" t="s">
        <v>327</v>
      </c>
      <c r="B102" s="54"/>
      <c r="G102" s="53"/>
      <c r="J102" t="str">
        <f>IFERROR(VLOOKUP(Tasks[[#This Row],[Risk ID]],RiskRegister[#All],2,FALSE),"Error!")</f>
        <v>Error!</v>
      </c>
      <c r="K102" t="str">
        <f t="shared" ca="1" si="2"/>
        <v>Error</v>
      </c>
      <c r="N102" t="str">
        <f>Tasks[[#This Row],[Risk ID]]&amp;" - " &amp;Tasks[[#This Row],[Risk Title]]</f>
        <v xml:space="preserve"> - Error!</v>
      </c>
    </row>
    <row r="103" spans="1:14" x14ac:dyDescent="0.2">
      <c r="A103" t="s">
        <v>328</v>
      </c>
      <c r="B103" s="54"/>
      <c r="G103" s="53"/>
      <c r="J103" t="str">
        <f>IFERROR(VLOOKUP(Tasks[[#This Row],[Risk ID]],RiskRegister[#All],2,FALSE),"Error!")</f>
        <v>Error!</v>
      </c>
      <c r="K103" t="str">
        <f t="shared" ca="1" si="2"/>
        <v>Error</v>
      </c>
      <c r="N103" t="str">
        <f>Tasks[[#This Row],[Risk ID]]&amp;" - " &amp;Tasks[[#This Row],[Risk Title]]</f>
        <v xml:space="preserve"> - Error!</v>
      </c>
    </row>
  </sheetData>
  <mergeCells count="2">
    <mergeCell ref="K2:Q2"/>
    <mergeCell ref="I2:J2"/>
  </mergeCells>
  <phoneticPr fontId="22" type="noConversion"/>
  <pageMargins left="0.7" right="0.7" top="0.75" bottom="0.75" header="0.3" footer="0.3"/>
  <pageSetup paperSize="9" orientation="portrait" horizontalDpi="0" verticalDpi="0"/>
  <drawing r:id="rId1"/>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D926FF11-B213-4544-A07E-5454681659B3}">
          <x14:formula1>
            <xm:f>Dropdowns!$C$19:$C$23</xm:f>
          </x14:formula1>
          <xm:sqref>F4:F103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512E8-1D36-422B-89F4-700616A91CD6}">
  <dimension ref="A2:I243"/>
  <sheetViews>
    <sheetView showGridLines="0" workbookViewId="0">
      <selection activeCell="E241" sqref="E241"/>
    </sheetView>
  </sheetViews>
  <sheetFormatPr baseColWidth="10" defaultColWidth="9.1640625" defaultRowHeight="14" x14ac:dyDescent="0.2"/>
  <cols>
    <col min="1" max="1" width="9.1640625" style="33"/>
    <col min="2" max="4" width="20.6640625" style="33" customWidth="1"/>
    <col min="5" max="5" width="25.5" style="33" customWidth="1"/>
    <col min="6" max="8" width="15.83203125" style="33" customWidth="1"/>
    <col min="9" max="9" width="11.33203125" style="33" bestFit="1" customWidth="1"/>
    <col min="10" max="10" width="5.6640625" style="33" bestFit="1" customWidth="1"/>
    <col min="11" max="11" width="14" style="33" bestFit="1" customWidth="1"/>
    <col min="12" max="12" width="15.5" style="33" bestFit="1" customWidth="1"/>
    <col min="13" max="16384" width="9.1640625" style="33"/>
  </cols>
  <sheetData>
    <row r="2" spans="1:9" ht="150" customHeight="1" x14ac:dyDescent="0.2"/>
    <row r="3" spans="1:9" ht="23.25" customHeight="1" x14ac:dyDescent="0.2">
      <c r="A3" s="32"/>
      <c r="B3" s="116" t="s">
        <v>164</v>
      </c>
      <c r="C3" s="116"/>
      <c r="D3" s="116"/>
      <c r="E3" s="116"/>
      <c r="F3" s="116"/>
      <c r="G3" s="116"/>
      <c r="H3" s="116"/>
      <c r="I3" s="116"/>
    </row>
    <row r="4" spans="1:9" ht="57.75" customHeight="1" x14ac:dyDescent="0.2">
      <c r="A4" s="34"/>
      <c r="B4" s="117" t="s">
        <v>167</v>
      </c>
      <c r="C4" s="118"/>
      <c r="D4" s="118"/>
      <c r="E4" s="118"/>
      <c r="F4" s="118"/>
      <c r="G4" s="118"/>
      <c r="H4" s="118"/>
      <c r="I4" s="118"/>
    </row>
    <row r="6" spans="1:9" ht="15" x14ac:dyDescent="0.2">
      <c r="E6" s="18"/>
      <c r="F6" s="18"/>
    </row>
    <row r="7" spans="1:9" ht="15" x14ac:dyDescent="0.2">
      <c r="B7" s="35" t="s">
        <v>116</v>
      </c>
      <c r="C7" s="18" t="s">
        <v>146</v>
      </c>
      <c r="E7" s="35" t="s">
        <v>120</v>
      </c>
      <c r="F7" s="18" t="s">
        <v>146</v>
      </c>
    </row>
    <row r="8" spans="1:9" ht="15" x14ac:dyDescent="0.2">
      <c r="B8" s="36" t="s">
        <v>17</v>
      </c>
      <c r="C8" s="18">
        <v>5</v>
      </c>
      <c r="E8" s="36">
        <v>3</v>
      </c>
      <c r="F8" s="18">
        <v>1</v>
      </c>
    </row>
    <row r="9" spans="1:9" ht="15" x14ac:dyDescent="0.2">
      <c r="B9" s="36" t="s">
        <v>19</v>
      </c>
      <c r="C9" s="18">
        <v>3</v>
      </c>
      <c r="D9" s="18"/>
      <c r="E9" s="36">
        <v>4</v>
      </c>
      <c r="F9" s="18">
        <v>2</v>
      </c>
      <c r="G9" s="18"/>
      <c r="H9" s="18"/>
      <c r="I9" s="18"/>
    </row>
    <row r="10" spans="1:9" ht="15" x14ac:dyDescent="0.2">
      <c r="B10" s="36" t="s">
        <v>18</v>
      </c>
      <c r="C10" s="18">
        <v>12</v>
      </c>
      <c r="D10" s="18"/>
      <c r="E10" s="36">
        <v>5</v>
      </c>
      <c r="F10" s="18">
        <v>3</v>
      </c>
      <c r="G10" s="18"/>
      <c r="H10" s="18"/>
      <c r="I10" s="18"/>
    </row>
    <row r="11" spans="1:9" ht="15" x14ac:dyDescent="0.2">
      <c r="B11" s="36" t="s">
        <v>0</v>
      </c>
      <c r="C11" s="18">
        <v>20</v>
      </c>
      <c r="D11" s="18"/>
      <c r="E11" s="36">
        <v>8</v>
      </c>
      <c r="F11" s="18">
        <v>1</v>
      </c>
      <c r="G11" s="18"/>
      <c r="H11" s="18"/>
      <c r="I11" s="18"/>
    </row>
    <row r="12" spans="1:9" ht="15" x14ac:dyDescent="0.2">
      <c r="B12"/>
      <c r="C12"/>
      <c r="D12" s="18"/>
      <c r="E12" s="36">
        <v>10</v>
      </c>
      <c r="F12" s="18">
        <v>2</v>
      </c>
      <c r="G12" s="18"/>
      <c r="H12" s="18"/>
      <c r="I12" s="18"/>
    </row>
    <row r="13" spans="1:9" ht="15" x14ac:dyDescent="0.2">
      <c r="D13" s="18"/>
      <c r="E13" s="36">
        <v>12</v>
      </c>
      <c r="F13" s="18">
        <v>1</v>
      </c>
    </row>
    <row r="14" spans="1:9" ht="15" x14ac:dyDescent="0.2">
      <c r="D14" s="18"/>
      <c r="E14" s="36">
        <v>15</v>
      </c>
      <c r="F14" s="18">
        <v>4</v>
      </c>
    </row>
    <row r="15" spans="1:9" ht="15" x14ac:dyDescent="0.2">
      <c r="D15" s="18"/>
      <c r="E15" s="36">
        <v>16</v>
      </c>
      <c r="F15" s="18">
        <v>1</v>
      </c>
    </row>
    <row r="16" spans="1:9" ht="15" x14ac:dyDescent="0.2">
      <c r="D16" s="18"/>
      <c r="E16" s="36">
        <v>20</v>
      </c>
      <c r="F16" s="18">
        <v>2</v>
      </c>
    </row>
    <row r="17" spans="1:9" ht="15" x14ac:dyDescent="0.2">
      <c r="D17" s="18"/>
      <c r="E17" s="36">
        <v>25</v>
      </c>
      <c r="F17" s="18">
        <v>3</v>
      </c>
    </row>
    <row r="18" spans="1:9" ht="15" x14ac:dyDescent="0.2">
      <c r="D18" s="18"/>
      <c r="E18" s="36" t="s">
        <v>0</v>
      </c>
      <c r="F18" s="18">
        <v>20</v>
      </c>
    </row>
    <row r="19" spans="1:9" ht="15" x14ac:dyDescent="0.2">
      <c r="D19" s="18"/>
    </row>
    <row r="20" spans="1:9" ht="15" x14ac:dyDescent="0.2">
      <c r="B20" s="18"/>
      <c r="C20" s="18"/>
      <c r="D20" s="18"/>
    </row>
    <row r="21" spans="1:9" ht="21" customHeight="1" x14ac:dyDescent="0.2">
      <c r="A21" s="32"/>
      <c r="B21" s="116" t="s">
        <v>165</v>
      </c>
      <c r="C21" s="116"/>
      <c r="D21" s="116"/>
      <c r="E21" s="116"/>
      <c r="F21" s="116"/>
      <c r="G21" s="116"/>
      <c r="H21" s="116"/>
      <c r="I21" s="116"/>
    </row>
    <row r="22" spans="1:9" x14ac:dyDescent="0.2">
      <c r="A22" s="34"/>
      <c r="B22" s="118" t="s">
        <v>163</v>
      </c>
      <c r="C22" s="118"/>
      <c r="D22" s="118"/>
      <c r="E22" s="118"/>
      <c r="F22" s="118"/>
      <c r="G22" s="118"/>
      <c r="H22" s="118"/>
      <c r="I22" s="118"/>
    </row>
    <row r="23" spans="1:9" ht="15" x14ac:dyDescent="0.2">
      <c r="B23" s="18"/>
      <c r="C23" s="18"/>
      <c r="D23" s="18"/>
    </row>
    <row r="24" spans="1:9" ht="15" x14ac:dyDescent="0.2">
      <c r="B24" s="18"/>
      <c r="C24" s="18"/>
      <c r="D24" s="18"/>
    </row>
    <row r="25" spans="1:9" ht="15" x14ac:dyDescent="0.2">
      <c r="B25" s="35" t="s">
        <v>121</v>
      </c>
      <c r="C25" s="18" t="s">
        <v>146</v>
      </c>
      <c r="D25" s="18"/>
      <c r="E25" s="35" t="s">
        <v>122</v>
      </c>
      <c r="F25" s="18" t="s">
        <v>146</v>
      </c>
    </row>
    <row r="26" spans="1:9" ht="15" x14ac:dyDescent="0.2">
      <c r="B26" s="36" t="s">
        <v>17</v>
      </c>
      <c r="C26" s="18">
        <v>1</v>
      </c>
      <c r="D26" s="18"/>
      <c r="E26" s="36">
        <v>2</v>
      </c>
      <c r="F26" s="18">
        <v>3</v>
      </c>
    </row>
    <row r="27" spans="1:9" ht="15" x14ac:dyDescent="0.2">
      <c r="B27" s="36" t="s">
        <v>18</v>
      </c>
      <c r="C27" s="18">
        <v>8</v>
      </c>
      <c r="D27" s="18"/>
      <c r="E27" s="36">
        <v>4</v>
      </c>
      <c r="F27" s="18">
        <v>7</v>
      </c>
    </row>
    <row r="28" spans="1:9" ht="15" x14ac:dyDescent="0.2">
      <c r="B28" s="36" t="s">
        <v>19</v>
      </c>
      <c r="C28" s="18">
        <v>11</v>
      </c>
      <c r="D28" s="18"/>
      <c r="E28" s="36">
        <v>5</v>
      </c>
      <c r="F28" s="18">
        <v>1</v>
      </c>
    </row>
    <row r="29" spans="1:9" ht="15" x14ac:dyDescent="0.2">
      <c r="B29" s="36" t="s">
        <v>162</v>
      </c>
      <c r="C29" s="18">
        <v>980</v>
      </c>
      <c r="D29" s="18"/>
      <c r="E29" s="36">
        <v>6</v>
      </c>
      <c r="F29" s="18">
        <v>1</v>
      </c>
    </row>
    <row r="30" spans="1:9" ht="15" x14ac:dyDescent="0.2">
      <c r="B30" s="36" t="s">
        <v>0</v>
      </c>
      <c r="C30" s="18">
        <v>1000</v>
      </c>
      <c r="E30" s="36">
        <v>8</v>
      </c>
      <c r="F30" s="18">
        <v>6</v>
      </c>
    </row>
    <row r="31" spans="1:9" ht="15" x14ac:dyDescent="0.2">
      <c r="E31" s="36">
        <v>25</v>
      </c>
      <c r="F31" s="18">
        <v>1</v>
      </c>
    </row>
    <row r="32" spans="1:9" ht="15" x14ac:dyDescent="0.2">
      <c r="E32" s="36" t="s">
        <v>0</v>
      </c>
      <c r="F32" s="18">
        <v>19</v>
      </c>
    </row>
    <row r="33" spans="1:9" ht="15" x14ac:dyDescent="0.2">
      <c r="E33"/>
      <c r="F33"/>
    </row>
    <row r="37" spans="1:9" x14ac:dyDescent="0.2">
      <c r="A37" s="32"/>
      <c r="B37" s="116" t="s">
        <v>145</v>
      </c>
      <c r="C37" s="116"/>
      <c r="D37" s="116"/>
      <c r="E37" s="116"/>
      <c r="F37" s="116"/>
      <c r="G37" s="116"/>
      <c r="H37" s="116"/>
      <c r="I37" s="116"/>
    </row>
    <row r="38" spans="1:9" x14ac:dyDescent="0.2">
      <c r="A38" s="34"/>
      <c r="B38" s="118" t="s">
        <v>149</v>
      </c>
      <c r="C38" s="118"/>
      <c r="D38" s="118"/>
      <c r="E38" s="118"/>
      <c r="F38" s="118"/>
      <c r="G38" s="118"/>
      <c r="H38" s="118"/>
      <c r="I38" s="118"/>
    </row>
    <row r="40" spans="1:9" ht="15" x14ac:dyDescent="0.2">
      <c r="C40" s="44" t="s">
        <v>147</v>
      </c>
      <c r="D40" s="44" t="s">
        <v>148</v>
      </c>
    </row>
    <row r="41" spans="1:9" ht="15" x14ac:dyDescent="0.2">
      <c r="B41" s="38" t="s">
        <v>17</v>
      </c>
      <c r="C41" s="40">
        <f>IFERROR(GETPIVOTDATA("Risk ID",$B$7,"Inherent Risk Level",B41),0)</f>
        <v>5</v>
      </c>
      <c r="D41" s="40">
        <f>IFERROR(GETPIVOTDATA("Risk ID",$B$25,"Residual Risk Level",B41), 0)</f>
        <v>1</v>
      </c>
    </row>
    <row r="42" spans="1:9" ht="15" x14ac:dyDescent="0.2">
      <c r="B42" s="38" t="s">
        <v>19</v>
      </c>
      <c r="C42" s="40">
        <f>IFERROR(GETPIVOTDATA("Risk ID",$B$7,"Inherent Risk Level",B42),0)</f>
        <v>3</v>
      </c>
      <c r="D42" s="40">
        <f>IFERROR(GETPIVOTDATA("Risk ID",$B$25,"Residual Risk Level",B42), 0)</f>
        <v>11</v>
      </c>
    </row>
    <row r="43" spans="1:9" ht="15" x14ac:dyDescent="0.2">
      <c r="B43" s="38" t="s">
        <v>18</v>
      </c>
      <c r="C43" s="40">
        <f>IFERROR(GETPIVOTDATA("Risk ID",$B$7,"Inherent Risk Level",B43),0)</f>
        <v>12</v>
      </c>
      <c r="D43" s="40">
        <f>IFERROR(GETPIVOTDATA("Risk ID",$B$25,"Residual Risk Level",B43), 0)</f>
        <v>8</v>
      </c>
    </row>
    <row r="45" spans="1:9" x14ac:dyDescent="0.2">
      <c r="A45" s="32"/>
      <c r="B45" s="116" t="s">
        <v>199</v>
      </c>
      <c r="C45" s="116"/>
      <c r="D45" s="116"/>
      <c r="E45" s="116"/>
      <c r="F45" s="116"/>
      <c r="G45" s="116"/>
      <c r="H45" s="116"/>
      <c r="I45" s="116"/>
    </row>
    <row r="46" spans="1:9" ht="40.5" customHeight="1" x14ac:dyDescent="0.2">
      <c r="A46" s="34"/>
      <c r="B46" s="117" t="s">
        <v>200</v>
      </c>
      <c r="C46" s="117"/>
      <c r="D46" s="117"/>
      <c r="E46" s="117"/>
      <c r="F46" s="117"/>
      <c r="G46" s="117"/>
      <c r="H46" s="117"/>
      <c r="I46" s="117"/>
    </row>
    <row r="48" spans="1:9" ht="15" x14ac:dyDescent="0.2">
      <c r="B48" s="35" t="s">
        <v>22</v>
      </c>
      <c r="C48" s="18" t="s">
        <v>146</v>
      </c>
    </row>
    <row r="49" spans="1:9" ht="15" x14ac:dyDescent="0.2">
      <c r="B49" s="36" t="s">
        <v>17</v>
      </c>
      <c r="C49" s="18">
        <v>5</v>
      </c>
    </row>
    <row r="50" spans="1:9" ht="15" x14ac:dyDescent="0.2">
      <c r="B50" s="36" t="s">
        <v>19</v>
      </c>
      <c r="C50" s="18">
        <v>3</v>
      </c>
    </row>
    <row r="51" spans="1:9" ht="15" x14ac:dyDescent="0.2">
      <c r="B51" s="36" t="s">
        <v>18</v>
      </c>
      <c r="C51" s="18">
        <v>12</v>
      </c>
    </row>
    <row r="52" spans="1:9" ht="15" x14ac:dyDescent="0.2">
      <c r="B52" s="36" t="s">
        <v>0</v>
      </c>
      <c r="C52" s="18">
        <v>20</v>
      </c>
    </row>
    <row r="53" spans="1:9" ht="15" x14ac:dyDescent="0.2">
      <c r="B53"/>
      <c r="C53"/>
    </row>
    <row r="54" spans="1:9" ht="15" x14ac:dyDescent="0.2">
      <c r="B54"/>
      <c r="C54"/>
    </row>
    <row r="55" spans="1:9" x14ac:dyDescent="0.2">
      <c r="A55" s="32"/>
      <c r="B55" s="116" t="s">
        <v>334</v>
      </c>
      <c r="C55" s="116"/>
      <c r="D55" s="116"/>
      <c r="E55" s="116"/>
      <c r="F55" s="116"/>
      <c r="G55" s="116"/>
      <c r="H55" s="116"/>
      <c r="I55" s="116"/>
    </row>
    <row r="56" spans="1:9" ht="40.5" customHeight="1" x14ac:dyDescent="0.2">
      <c r="A56" s="34"/>
      <c r="B56" s="117" t="s">
        <v>335</v>
      </c>
      <c r="C56" s="117"/>
      <c r="D56" s="117"/>
      <c r="E56" s="117"/>
      <c r="F56" s="117"/>
      <c r="G56" s="117"/>
      <c r="H56" s="117"/>
      <c r="I56" s="117"/>
    </row>
    <row r="59" spans="1:9" ht="15" x14ac:dyDescent="0.2">
      <c r="B59"/>
      <c r="C59"/>
    </row>
    <row r="60" spans="1:9" ht="15" x14ac:dyDescent="0.2">
      <c r="B60"/>
      <c r="C60"/>
    </row>
    <row r="61" spans="1:9" ht="15" x14ac:dyDescent="0.2">
      <c r="B61" s="35" t="s">
        <v>22</v>
      </c>
      <c r="C61" s="18" t="s">
        <v>146</v>
      </c>
      <c r="D61"/>
    </row>
    <row r="62" spans="1:9" ht="15" x14ac:dyDescent="0.2">
      <c r="B62" s="36" t="s">
        <v>17</v>
      </c>
      <c r="C62" s="18">
        <v>5</v>
      </c>
      <c r="D62"/>
    </row>
    <row r="63" spans="1:9" ht="15" x14ac:dyDescent="0.2">
      <c r="B63" s="36" t="s">
        <v>18</v>
      </c>
      <c r="C63" s="18">
        <v>12</v>
      </c>
      <c r="D63"/>
    </row>
    <row r="64" spans="1:9" ht="15" x14ac:dyDescent="0.2">
      <c r="B64" s="36" t="s">
        <v>0</v>
      </c>
      <c r="C64" s="18">
        <v>17</v>
      </c>
      <c r="D64"/>
      <c r="E64" s="44">
        <f>GETPIVOTDATA("Risk ID",$B$48,"Current Risk Level","High")+GETPIVOTDATA("Risk ID",$B$48,"Current Risk Level","Medium")</f>
        <v>17</v>
      </c>
      <c r="F64" s="58" t="str">
        <f>100*(GETPIVOTDATA("Risk ID",$B$48,"Current Risk Level","High")+GETPIVOTDATA("Risk ID",$B$48,"Current Risk Level","Medium"))/GETPIVOTDATA("Risk ID",$B$48) &amp; "%"</f>
        <v>85%</v>
      </c>
    </row>
    <row r="65" spans="1:9" ht="15" x14ac:dyDescent="0.2">
      <c r="B65"/>
      <c r="C65"/>
    </row>
    <row r="66" spans="1:9" ht="15" x14ac:dyDescent="0.2">
      <c r="B66"/>
      <c r="C66"/>
    </row>
    <row r="67" spans="1:9" ht="15" x14ac:dyDescent="0.2">
      <c r="B67"/>
      <c r="C67"/>
    </row>
    <row r="68" spans="1:9" x14ac:dyDescent="0.2">
      <c r="A68" s="32"/>
      <c r="B68" s="116" t="s">
        <v>201</v>
      </c>
      <c r="C68" s="116"/>
      <c r="D68" s="116"/>
      <c r="E68" s="116"/>
      <c r="F68" s="116"/>
      <c r="G68" s="116"/>
      <c r="H68" s="116"/>
      <c r="I68" s="116"/>
    </row>
    <row r="69" spans="1:9" ht="28.5" customHeight="1" x14ac:dyDescent="0.2">
      <c r="A69" s="34"/>
      <c r="B69" s="117" t="s">
        <v>205</v>
      </c>
      <c r="C69" s="117"/>
      <c r="D69" s="117"/>
      <c r="E69" s="117"/>
      <c r="F69" s="117"/>
      <c r="G69" s="117"/>
      <c r="H69" s="117"/>
      <c r="I69" s="117"/>
    </row>
    <row r="71" spans="1:9" ht="15" x14ac:dyDescent="0.2">
      <c r="B71" s="35" t="s">
        <v>202</v>
      </c>
      <c r="C71" s="18" t="s">
        <v>146</v>
      </c>
      <c r="D71"/>
      <c r="E71"/>
    </row>
    <row r="72" spans="1:9" ht="15" x14ac:dyDescent="0.2">
      <c r="B72" s="36" t="s">
        <v>203</v>
      </c>
      <c r="C72" s="49">
        <v>0.95</v>
      </c>
      <c r="D72"/>
      <c r="E72" s="51" t="s">
        <v>201</v>
      </c>
    </row>
    <row r="73" spans="1:9" ht="15" x14ac:dyDescent="0.2">
      <c r="B73" s="36" t="s">
        <v>204</v>
      </c>
      <c r="C73" s="49">
        <v>0.05</v>
      </c>
      <c r="D73"/>
      <c r="E73" s="50">
        <f>GETPIVOTDATA("Risk ID",$B$71,"Mitigated?","Yes")</f>
        <v>0.05</v>
      </c>
    </row>
    <row r="74" spans="1:9" ht="15" x14ac:dyDescent="0.2">
      <c r="B74" s="36" t="s">
        <v>0</v>
      </c>
      <c r="C74" s="49">
        <v>1</v>
      </c>
    </row>
    <row r="75" spans="1:9" ht="15" x14ac:dyDescent="0.2">
      <c r="B75"/>
      <c r="C75"/>
    </row>
    <row r="76" spans="1:9" ht="15" x14ac:dyDescent="0.2">
      <c r="B76"/>
      <c r="C76"/>
    </row>
    <row r="77" spans="1:9" ht="15" x14ac:dyDescent="0.2">
      <c r="B77" s="36"/>
      <c r="C77" s="18"/>
    </row>
    <row r="78" spans="1:9" x14ac:dyDescent="0.2">
      <c r="A78" s="32"/>
      <c r="B78" s="116" t="s">
        <v>155</v>
      </c>
      <c r="C78" s="116"/>
      <c r="D78" s="116"/>
      <c r="E78" s="116"/>
      <c r="F78" s="116"/>
      <c r="G78" s="116"/>
      <c r="H78" s="116"/>
      <c r="I78" s="116"/>
    </row>
    <row r="79" spans="1:9" x14ac:dyDescent="0.2">
      <c r="A79" s="34"/>
      <c r="B79" s="118" t="s">
        <v>152</v>
      </c>
      <c r="C79" s="118"/>
      <c r="D79" s="118"/>
      <c r="E79" s="118"/>
      <c r="F79" s="118"/>
      <c r="G79" s="118"/>
      <c r="H79" s="118"/>
      <c r="I79" s="118"/>
    </row>
    <row r="80" spans="1:9" ht="15" x14ac:dyDescent="0.2">
      <c r="B80" s="18"/>
      <c r="C80" s="18"/>
      <c r="D80" s="18"/>
    </row>
    <row r="81" spans="1:9" ht="15" x14ac:dyDescent="0.2">
      <c r="B81" s="18"/>
      <c r="C81" s="18"/>
      <c r="D81" s="18"/>
    </row>
    <row r="82" spans="1:9" ht="15" x14ac:dyDescent="0.2">
      <c r="B82" s="35" t="s">
        <v>22</v>
      </c>
      <c r="C82" s="18" t="s">
        <v>146</v>
      </c>
      <c r="D82" s="18"/>
    </row>
    <row r="83" spans="1:9" ht="15" x14ac:dyDescent="0.2">
      <c r="B83" s="36" t="s">
        <v>23</v>
      </c>
      <c r="C83" s="18">
        <v>4</v>
      </c>
      <c r="D83" s="18"/>
    </row>
    <row r="84" spans="1:9" ht="15" x14ac:dyDescent="0.2">
      <c r="B84" s="36" t="s">
        <v>151</v>
      </c>
      <c r="C84" s="18">
        <v>13</v>
      </c>
      <c r="D84" s="18"/>
    </row>
    <row r="85" spans="1:9" ht="15" x14ac:dyDescent="0.2">
      <c r="B85" s="36" t="s">
        <v>24</v>
      </c>
      <c r="C85" s="18">
        <v>3</v>
      </c>
      <c r="D85" s="18"/>
    </row>
    <row r="86" spans="1:9" ht="15" x14ac:dyDescent="0.2">
      <c r="B86" s="36" t="s">
        <v>0</v>
      </c>
      <c r="C86" s="18">
        <v>20</v>
      </c>
      <c r="D86" s="18"/>
    </row>
    <row r="87" spans="1:9" ht="15" x14ac:dyDescent="0.2">
      <c r="B87" s="18"/>
      <c r="C87" s="18"/>
    </row>
    <row r="88" spans="1:9" ht="15" x14ac:dyDescent="0.2">
      <c r="B88" s="18"/>
      <c r="C88" s="18"/>
    </row>
    <row r="89" spans="1:9" x14ac:dyDescent="0.2">
      <c r="A89" s="32"/>
      <c r="B89" s="116" t="s">
        <v>153</v>
      </c>
      <c r="C89" s="116"/>
      <c r="D89" s="116"/>
      <c r="E89" s="116"/>
      <c r="F89" s="116"/>
      <c r="G89" s="116"/>
      <c r="H89" s="116"/>
      <c r="I89" s="116"/>
    </row>
    <row r="90" spans="1:9" x14ac:dyDescent="0.2">
      <c r="A90" s="34"/>
      <c r="B90" s="118" t="s">
        <v>154</v>
      </c>
      <c r="C90" s="118"/>
      <c r="D90" s="118"/>
      <c r="E90" s="118"/>
      <c r="F90" s="118"/>
      <c r="G90" s="118"/>
      <c r="H90" s="118"/>
      <c r="I90" s="118"/>
    </row>
    <row r="91" spans="1:9" ht="15" x14ac:dyDescent="0.2">
      <c r="B91" s="18"/>
      <c r="C91" s="18"/>
    </row>
    <row r="92" spans="1:9" ht="15" x14ac:dyDescent="0.2">
      <c r="B92" s="37" t="s">
        <v>160</v>
      </c>
      <c r="C92" s="38">
        <f>GETPIVOTDATA("Risk ID",$B$82,"Risk Status","Open")+GETPIVOTDATA("Risk ID",$B$82,"Risk Status","In Progress")</f>
        <v>17</v>
      </c>
    </row>
    <row r="93" spans="1:9" ht="15" x14ac:dyDescent="0.2">
      <c r="B93" s="18"/>
      <c r="C93" s="18"/>
    </row>
    <row r="94" spans="1:9" ht="15" x14ac:dyDescent="0.2">
      <c r="B94" s="18"/>
      <c r="C94" s="18"/>
    </row>
    <row r="95" spans="1:9" x14ac:dyDescent="0.2">
      <c r="A95" s="32"/>
      <c r="B95" s="116" t="s">
        <v>156</v>
      </c>
      <c r="C95" s="116"/>
      <c r="D95" s="116"/>
      <c r="E95" s="116"/>
      <c r="F95" s="116"/>
      <c r="G95" s="116"/>
      <c r="H95" s="116"/>
      <c r="I95" s="116"/>
    </row>
    <row r="96" spans="1:9" x14ac:dyDescent="0.2">
      <c r="A96" s="34"/>
      <c r="B96" s="118" t="s">
        <v>157</v>
      </c>
      <c r="C96" s="118"/>
      <c r="D96" s="118"/>
      <c r="E96" s="118"/>
      <c r="F96" s="118"/>
      <c r="G96" s="118"/>
      <c r="H96" s="118"/>
      <c r="I96" s="118"/>
    </row>
    <row r="97" spans="1:9" ht="15" x14ac:dyDescent="0.2">
      <c r="B97" s="18"/>
      <c r="C97" s="18"/>
      <c r="D97" s="18"/>
    </row>
    <row r="98" spans="1:9" ht="15" x14ac:dyDescent="0.2">
      <c r="B98" s="18"/>
      <c r="C98" s="18"/>
      <c r="D98" s="18"/>
    </row>
    <row r="99" spans="1:9" ht="15" x14ac:dyDescent="0.2">
      <c r="B99" s="35" t="s">
        <v>146</v>
      </c>
      <c r="C99" s="35" t="s">
        <v>46</v>
      </c>
      <c r="D99" s="18"/>
      <c r="E99" s="18"/>
    </row>
    <row r="100" spans="1:9" ht="15" x14ac:dyDescent="0.2">
      <c r="B100" s="35" t="s">
        <v>22</v>
      </c>
      <c r="C100" s="43" t="s">
        <v>21</v>
      </c>
      <c r="D100" s="43" t="s">
        <v>28</v>
      </c>
      <c r="E100" s="43" t="s">
        <v>0</v>
      </c>
    </row>
    <row r="101" spans="1:9" ht="15" x14ac:dyDescent="0.2">
      <c r="B101" s="36" t="s">
        <v>23</v>
      </c>
      <c r="C101" s="43">
        <v>1</v>
      </c>
      <c r="D101" s="43">
        <v>3</v>
      </c>
      <c r="E101" s="43">
        <v>4</v>
      </c>
    </row>
    <row r="102" spans="1:9" ht="15" x14ac:dyDescent="0.2">
      <c r="B102" s="36" t="s">
        <v>151</v>
      </c>
      <c r="C102" s="43">
        <v>0</v>
      </c>
      <c r="D102" s="43">
        <v>13</v>
      </c>
      <c r="E102" s="43">
        <v>13</v>
      </c>
    </row>
    <row r="103" spans="1:9" ht="15" x14ac:dyDescent="0.2">
      <c r="B103" s="36" t="s">
        <v>24</v>
      </c>
      <c r="C103" s="43">
        <v>2</v>
      </c>
      <c r="D103" s="43">
        <v>1</v>
      </c>
      <c r="E103" s="43">
        <v>3</v>
      </c>
    </row>
    <row r="104" spans="1:9" ht="15" x14ac:dyDescent="0.2">
      <c r="B104" s="36" t="s">
        <v>0</v>
      </c>
      <c r="C104" s="43">
        <v>3</v>
      </c>
      <c r="D104" s="43">
        <v>17</v>
      </c>
      <c r="E104" s="43">
        <v>20</v>
      </c>
    </row>
    <row r="111" spans="1:9" x14ac:dyDescent="0.2">
      <c r="A111" s="32"/>
      <c r="B111" s="116" t="s">
        <v>336</v>
      </c>
      <c r="C111" s="116"/>
      <c r="D111" s="116"/>
      <c r="E111" s="116"/>
      <c r="F111" s="116"/>
      <c r="G111" s="116"/>
      <c r="H111" s="116"/>
      <c r="I111" s="116"/>
    </row>
    <row r="112" spans="1:9" x14ac:dyDescent="0.2">
      <c r="A112" s="34"/>
      <c r="B112" s="118" t="s">
        <v>337</v>
      </c>
      <c r="C112" s="118"/>
      <c r="D112" s="118"/>
      <c r="E112" s="118"/>
      <c r="F112" s="118"/>
      <c r="G112" s="118"/>
      <c r="H112" s="118"/>
      <c r="I112" s="118"/>
    </row>
    <row r="113" spans="1:9" ht="15" x14ac:dyDescent="0.2">
      <c r="B113" s="18"/>
      <c r="C113" s="18"/>
    </row>
    <row r="114" spans="1:9" ht="15" x14ac:dyDescent="0.2">
      <c r="B114" s="37" t="s">
        <v>338</v>
      </c>
      <c r="C114" s="39">
        <f>GETPIVOTDATA("Risk ID",$B$99,"Risk Response Strategy","Accept","Risk Status","Closed")</f>
        <v>2</v>
      </c>
    </row>
    <row r="115" spans="1:9" ht="15" x14ac:dyDescent="0.2">
      <c r="B115" s="37" t="s">
        <v>339</v>
      </c>
      <c r="C115" s="39" t="str">
        <f>100*C114/GETPIVOTDATA("Risk ID",$B$99) &amp; "%"</f>
        <v>10%</v>
      </c>
    </row>
    <row r="118" spans="1:9" x14ac:dyDescent="0.2">
      <c r="A118" s="32"/>
      <c r="B118" s="116" t="s">
        <v>342</v>
      </c>
      <c r="C118" s="116"/>
      <c r="D118" s="116"/>
      <c r="E118" s="116"/>
      <c r="F118" s="116"/>
      <c r="G118" s="116"/>
      <c r="H118" s="116"/>
      <c r="I118" s="116"/>
    </row>
    <row r="119" spans="1:9" x14ac:dyDescent="0.2">
      <c r="A119" s="34"/>
      <c r="B119" s="118" t="s">
        <v>343</v>
      </c>
      <c r="C119" s="118"/>
      <c r="D119" s="118"/>
      <c r="E119" s="118"/>
      <c r="F119" s="118"/>
      <c r="G119" s="118"/>
      <c r="H119" s="118"/>
      <c r="I119" s="118"/>
    </row>
    <row r="120" spans="1:9" x14ac:dyDescent="0.2">
      <c r="B120" s="59"/>
      <c r="C120" s="59"/>
      <c r="D120" s="59"/>
      <c r="E120" s="59"/>
      <c r="F120" s="59"/>
      <c r="G120" s="59"/>
      <c r="H120" s="59"/>
      <c r="I120" s="59"/>
    </row>
    <row r="121" spans="1:9" x14ac:dyDescent="0.2">
      <c r="B121" s="59"/>
      <c r="C121" s="59"/>
      <c r="D121" s="59"/>
      <c r="E121" s="59"/>
      <c r="F121" s="59"/>
      <c r="G121" s="59"/>
      <c r="H121" s="59"/>
      <c r="I121" s="59"/>
    </row>
    <row r="122" spans="1:9" x14ac:dyDescent="0.2">
      <c r="B122" s="59"/>
      <c r="C122" s="59"/>
      <c r="D122" s="59"/>
      <c r="E122" s="59"/>
      <c r="F122" s="59"/>
      <c r="G122" s="59"/>
      <c r="H122" s="59"/>
      <c r="I122" s="59"/>
    </row>
    <row r="123" spans="1:9" x14ac:dyDescent="0.2">
      <c r="B123" s="59"/>
      <c r="C123" s="59"/>
      <c r="D123" s="59"/>
      <c r="E123" s="59"/>
      <c r="F123" s="59"/>
      <c r="G123" s="59"/>
      <c r="H123" s="59"/>
      <c r="I123" s="59"/>
    </row>
    <row r="124" spans="1:9" ht="15" x14ac:dyDescent="0.2">
      <c r="B124" s="35" t="s">
        <v>22</v>
      </c>
      <c r="C124" s="18" t="s">
        <v>151</v>
      </c>
    </row>
    <row r="126" spans="1:9" ht="15" x14ac:dyDescent="0.2">
      <c r="B126" s="35" t="s">
        <v>22</v>
      </c>
      <c r="C126" s="43" t="s">
        <v>344</v>
      </c>
      <c r="D126"/>
      <c r="E126" s="37" t="s">
        <v>347</v>
      </c>
      <c r="F126" s="39">
        <f>GETPIVOTDATA("Risk ID",$B$126,"Overdue?","Overdue")</f>
        <v>12</v>
      </c>
    </row>
    <row r="127" spans="1:9" ht="15" x14ac:dyDescent="0.2">
      <c r="B127" s="36" t="s">
        <v>345</v>
      </c>
      <c r="C127" s="43">
        <v>12</v>
      </c>
      <c r="D127"/>
      <c r="E127"/>
    </row>
    <row r="128" spans="1:9" ht="15" x14ac:dyDescent="0.2">
      <c r="B128" s="36" t="s">
        <v>346</v>
      </c>
      <c r="C128" s="43">
        <v>1</v>
      </c>
      <c r="D128"/>
      <c r="E128"/>
    </row>
    <row r="129" spans="1:9" ht="15" x14ac:dyDescent="0.2">
      <c r="B129" s="36" t="s">
        <v>0</v>
      </c>
      <c r="C129" s="43">
        <v>13</v>
      </c>
      <c r="D129"/>
      <c r="E129"/>
    </row>
    <row r="130" spans="1:9" ht="15" x14ac:dyDescent="0.2">
      <c r="B130"/>
      <c r="C130"/>
      <c r="D130"/>
      <c r="E130"/>
    </row>
    <row r="131" spans="1:9" ht="15" x14ac:dyDescent="0.2">
      <c r="B131"/>
      <c r="C131"/>
      <c r="D131"/>
      <c r="E131"/>
    </row>
    <row r="137" spans="1:9" x14ac:dyDescent="0.2">
      <c r="A137" s="32"/>
      <c r="B137" s="116" t="s">
        <v>158</v>
      </c>
      <c r="C137" s="116"/>
      <c r="D137" s="116"/>
      <c r="E137" s="116"/>
      <c r="F137" s="116"/>
      <c r="G137" s="116"/>
      <c r="H137" s="116"/>
      <c r="I137" s="116"/>
    </row>
    <row r="138" spans="1:9" ht="46.5" customHeight="1" x14ac:dyDescent="0.2">
      <c r="A138" s="34"/>
      <c r="B138" s="117" t="s">
        <v>159</v>
      </c>
      <c r="C138" s="117"/>
      <c r="D138" s="117"/>
      <c r="E138" s="117"/>
      <c r="F138" s="117"/>
      <c r="G138" s="117"/>
      <c r="H138" s="117"/>
      <c r="I138" s="117"/>
    </row>
    <row r="139" spans="1:9" ht="15" x14ac:dyDescent="0.2">
      <c r="B139" s="18"/>
      <c r="C139" s="18"/>
    </row>
    <row r="140" spans="1:9" x14ac:dyDescent="0.2">
      <c r="C140" s="42" t="s">
        <v>21</v>
      </c>
      <c r="D140" s="42" t="s">
        <v>28</v>
      </c>
      <c r="E140" s="42" t="s">
        <v>161</v>
      </c>
    </row>
    <row r="141" spans="1:9" ht="15" x14ac:dyDescent="0.2">
      <c r="B141" s="37" t="s">
        <v>160</v>
      </c>
      <c r="C141" s="39">
        <f>GETPIVOTDATA("Risk ID",$B$99,"Risk Response Strategy","Accept","Risk Status","Open")+GETPIVOTDATA("Risk ID",$B$99,"Risk Response Strategy","Accept","Risk Status","In Progress")</f>
        <v>1</v>
      </c>
      <c r="D141" s="40">
        <f>GETPIVOTDATA("Risk ID",$B$99,"Risk Response Strategy","Mitigate","Risk Status","Open")+GETPIVOTDATA("Risk ID",$B$99,"Risk Response Strategy","Mitigate","Risk Status","In Progress")</f>
        <v>16</v>
      </c>
      <c r="E141" s="40">
        <f>C141+D141</f>
        <v>17</v>
      </c>
    </row>
    <row r="146" spans="1:9" x14ac:dyDescent="0.2">
      <c r="A146" s="32"/>
      <c r="B146" s="116" t="s">
        <v>351</v>
      </c>
      <c r="C146" s="116"/>
      <c r="D146" s="116"/>
      <c r="E146" s="116"/>
      <c r="F146" s="116"/>
      <c r="G146" s="116"/>
      <c r="H146" s="116"/>
      <c r="I146" s="116"/>
    </row>
    <row r="147" spans="1:9" ht="46.5" customHeight="1" x14ac:dyDescent="0.2">
      <c r="A147" s="34"/>
      <c r="B147" s="117" t="s">
        <v>352</v>
      </c>
      <c r="C147" s="117"/>
      <c r="D147" s="117"/>
      <c r="E147" s="117"/>
      <c r="F147" s="117"/>
      <c r="G147" s="117"/>
      <c r="H147" s="117"/>
      <c r="I147" s="117"/>
    </row>
    <row r="151" spans="1:9" ht="15" x14ac:dyDescent="0.2">
      <c r="B151" s="35" t="s">
        <v>22</v>
      </c>
      <c r="C151" s="18" t="s">
        <v>196</v>
      </c>
    </row>
    <row r="153" spans="1:9" ht="15" x14ac:dyDescent="0.2">
      <c r="B153" s="35" t="s">
        <v>348</v>
      </c>
      <c r="C153" s="18" t="s">
        <v>146</v>
      </c>
      <c r="E153" s="46" t="s">
        <v>181</v>
      </c>
      <c r="F153" s="41">
        <f>IFERROR(GETPIVOTDATA("Risk ID",$B$153,"Current-I-L-Combo",E153),0)</f>
        <v>2</v>
      </c>
    </row>
    <row r="154" spans="1:9" ht="15" x14ac:dyDescent="0.2">
      <c r="B154" s="36" t="s">
        <v>171</v>
      </c>
      <c r="C154" s="18">
        <v>2</v>
      </c>
      <c r="E154" s="46" t="s">
        <v>182</v>
      </c>
      <c r="F154" s="41">
        <f t="shared" ref="F154:F177" si="0">IFERROR(GETPIVOTDATA("Risk ID",$B$153,"Current-I-L-Combo",E154),0)</f>
        <v>1</v>
      </c>
    </row>
    <row r="155" spans="1:9" ht="15" x14ac:dyDescent="0.2">
      <c r="B155" s="36" t="s">
        <v>172</v>
      </c>
      <c r="C155" s="18">
        <v>1</v>
      </c>
      <c r="E155" s="46" t="s">
        <v>183</v>
      </c>
      <c r="F155" s="41">
        <f t="shared" si="0"/>
        <v>1</v>
      </c>
    </row>
    <row r="156" spans="1:9" ht="15" x14ac:dyDescent="0.2">
      <c r="B156" s="36" t="s">
        <v>173</v>
      </c>
      <c r="C156" s="18">
        <v>1</v>
      </c>
      <c r="E156" s="46" t="s">
        <v>184</v>
      </c>
      <c r="F156" s="41">
        <f t="shared" si="0"/>
        <v>0</v>
      </c>
    </row>
    <row r="157" spans="1:9" ht="15" x14ac:dyDescent="0.2">
      <c r="B157" s="36" t="s">
        <v>174</v>
      </c>
      <c r="C157" s="18">
        <v>2</v>
      </c>
      <c r="E157" s="46" t="s">
        <v>185</v>
      </c>
      <c r="F157" s="41">
        <f t="shared" si="0"/>
        <v>0</v>
      </c>
    </row>
    <row r="158" spans="1:9" ht="15" x14ac:dyDescent="0.2">
      <c r="B158" s="36" t="s">
        <v>177</v>
      </c>
      <c r="C158" s="18">
        <v>3</v>
      </c>
      <c r="E158" s="46" t="s">
        <v>174</v>
      </c>
      <c r="F158" s="41">
        <f t="shared" si="0"/>
        <v>2</v>
      </c>
    </row>
    <row r="159" spans="1:9" ht="15" x14ac:dyDescent="0.2">
      <c r="B159" s="36" t="s">
        <v>178</v>
      </c>
      <c r="C159" s="18">
        <v>2</v>
      </c>
      <c r="E159" s="46" t="s">
        <v>175</v>
      </c>
      <c r="F159" s="41">
        <f t="shared" si="0"/>
        <v>0</v>
      </c>
    </row>
    <row r="160" spans="1:9" ht="15" x14ac:dyDescent="0.2">
      <c r="B160" s="36" t="s">
        <v>179</v>
      </c>
      <c r="C160" s="18">
        <v>1</v>
      </c>
      <c r="E160" s="46" t="s">
        <v>186</v>
      </c>
      <c r="F160" s="41">
        <f t="shared" si="0"/>
        <v>0</v>
      </c>
    </row>
    <row r="161" spans="2:6" ht="15" x14ac:dyDescent="0.2">
      <c r="B161" s="36" t="s">
        <v>180</v>
      </c>
      <c r="C161" s="18">
        <v>1</v>
      </c>
      <c r="E161" s="46" t="s">
        <v>176</v>
      </c>
      <c r="F161" s="41">
        <f t="shared" si="0"/>
        <v>0</v>
      </c>
    </row>
    <row r="162" spans="2:6" ht="15" x14ac:dyDescent="0.2">
      <c r="B162" s="36" t="s">
        <v>181</v>
      </c>
      <c r="C162" s="18">
        <v>2</v>
      </c>
      <c r="E162" s="46" t="s">
        <v>187</v>
      </c>
      <c r="F162" s="41">
        <f t="shared" si="0"/>
        <v>0</v>
      </c>
    </row>
    <row r="163" spans="2:6" ht="15" x14ac:dyDescent="0.2">
      <c r="B163" s="36" t="s">
        <v>182</v>
      </c>
      <c r="C163" s="18">
        <v>1</v>
      </c>
      <c r="E163" s="46" t="s">
        <v>177</v>
      </c>
      <c r="F163" s="41">
        <f t="shared" si="0"/>
        <v>3</v>
      </c>
    </row>
    <row r="164" spans="2:6" ht="15" x14ac:dyDescent="0.2">
      <c r="B164" s="36" t="s">
        <v>183</v>
      </c>
      <c r="C164" s="18">
        <v>1</v>
      </c>
      <c r="E164" s="46" t="s">
        <v>188</v>
      </c>
      <c r="F164" s="41">
        <f t="shared" si="0"/>
        <v>0</v>
      </c>
    </row>
    <row r="165" spans="2:6" ht="15" x14ac:dyDescent="0.2">
      <c r="B165" s="36" t="s">
        <v>0</v>
      </c>
      <c r="C165" s="18">
        <v>17</v>
      </c>
      <c r="E165" s="46" t="s">
        <v>189</v>
      </c>
      <c r="F165" s="41">
        <f t="shared" si="0"/>
        <v>0</v>
      </c>
    </row>
    <row r="166" spans="2:6" ht="15" x14ac:dyDescent="0.2">
      <c r="B166"/>
      <c r="C166"/>
      <c r="E166" s="46" t="s">
        <v>190</v>
      </c>
      <c r="F166" s="41">
        <f t="shared" si="0"/>
        <v>0</v>
      </c>
    </row>
    <row r="167" spans="2:6" ht="15" x14ac:dyDescent="0.2">
      <c r="B167"/>
      <c r="C167"/>
      <c r="E167" s="46" t="s">
        <v>191</v>
      </c>
      <c r="F167" s="41">
        <f>IFERROR(GETPIVOTDATA("Risk ID",$B$153,"Current-I-L-Combo",E167),0)</f>
        <v>0</v>
      </c>
    </row>
    <row r="168" spans="2:6" ht="15" x14ac:dyDescent="0.2">
      <c r="B168"/>
      <c r="C168"/>
      <c r="E168" s="46" t="s">
        <v>171</v>
      </c>
      <c r="F168" s="41">
        <f t="shared" si="0"/>
        <v>2</v>
      </c>
    </row>
    <row r="169" spans="2:6" ht="15" x14ac:dyDescent="0.2">
      <c r="E169" s="46" t="s">
        <v>172</v>
      </c>
      <c r="F169" s="41">
        <f t="shared" si="0"/>
        <v>1</v>
      </c>
    </row>
    <row r="170" spans="2:6" ht="15" x14ac:dyDescent="0.2">
      <c r="E170" s="46" t="s">
        <v>173</v>
      </c>
      <c r="F170" s="41">
        <f t="shared" si="0"/>
        <v>1</v>
      </c>
    </row>
    <row r="171" spans="2:6" ht="15" x14ac:dyDescent="0.2">
      <c r="E171" s="46" t="s">
        <v>192</v>
      </c>
      <c r="F171" s="41">
        <f t="shared" si="0"/>
        <v>0</v>
      </c>
    </row>
    <row r="172" spans="2:6" ht="15" x14ac:dyDescent="0.2">
      <c r="E172" s="46" t="s">
        <v>193</v>
      </c>
      <c r="F172" s="41">
        <f t="shared" si="0"/>
        <v>0</v>
      </c>
    </row>
    <row r="173" spans="2:6" ht="15" x14ac:dyDescent="0.2">
      <c r="E173" s="46" t="s">
        <v>178</v>
      </c>
      <c r="F173" s="41">
        <f t="shared" si="0"/>
        <v>2</v>
      </c>
    </row>
    <row r="174" spans="2:6" ht="15" x14ac:dyDescent="0.2">
      <c r="E174" s="46" t="s">
        <v>194</v>
      </c>
      <c r="F174" s="41">
        <f t="shared" si="0"/>
        <v>0</v>
      </c>
    </row>
    <row r="175" spans="2:6" ht="15" x14ac:dyDescent="0.2">
      <c r="E175" s="46" t="s">
        <v>179</v>
      </c>
      <c r="F175" s="41">
        <f t="shared" si="0"/>
        <v>1</v>
      </c>
    </row>
    <row r="176" spans="2:6" ht="15" x14ac:dyDescent="0.2">
      <c r="E176" s="46" t="s">
        <v>195</v>
      </c>
      <c r="F176" s="41">
        <f t="shared" si="0"/>
        <v>0</v>
      </c>
    </row>
    <row r="177" spans="1:9" ht="15" x14ac:dyDescent="0.2">
      <c r="E177" s="46" t="s">
        <v>180</v>
      </c>
      <c r="F177" s="41">
        <f t="shared" si="0"/>
        <v>1</v>
      </c>
    </row>
    <row r="178" spans="1:9" x14ac:dyDescent="0.2">
      <c r="E178" s="48" t="s">
        <v>161</v>
      </c>
      <c r="F178" s="47">
        <f>SUM(F153:F177)</f>
        <v>17</v>
      </c>
    </row>
    <row r="184" spans="1:9" x14ac:dyDescent="0.2">
      <c r="A184" s="32"/>
      <c r="B184" s="116" t="s">
        <v>340</v>
      </c>
      <c r="C184" s="116"/>
      <c r="D184" s="116"/>
      <c r="E184" s="116"/>
      <c r="F184" s="116"/>
      <c r="G184" s="116"/>
      <c r="H184" s="116"/>
      <c r="I184" s="116"/>
    </row>
    <row r="185" spans="1:9" ht="46.5" customHeight="1" x14ac:dyDescent="0.2">
      <c r="A185" s="34"/>
      <c r="B185" s="117" t="s">
        <v>341</v>
      </c>
      <c r="C185" s="117"/>
      <c r="D185" s="117"/>
      <c r="E185" s="117"/>
      <c r="F185" s="117"/>
      <c r="G185" s="117"/>
      <c r="H185" s="117"/>
      <c r="I185" s="117"/>
    </row>
    <row r="186" spans="1:9" customFormat="1" ht="46.5" customHeight="1" x14ac:dyDescent="0.2"/>
    <row r="187" spans="1:9" ht="15" x14ac:dyDescent="0.2">
      <c r="B187" s="35" t="s">
        <v>22</v>
      </c>
      <c r="C187" s="18" t="s">
        <v>196</v>
      </c>
    </row>
    <row r="189" spans="1:9" ht="15" x14ac:dyDescent="0.2">
      <c r="B189" s="35" t="s">
        <v>22</v>
      </c>
      <c r="C189" s="43" t="s">
        <v>146</v>
      </c>
      <c r="D189"/>
      <c r="E189"/>
      <c r="F189"/>
    </row>
    <row r="190" spans="1:9" ht="15" x14ac:dyDescent="0.2">
      <c r="B190" s="36" t="s">
        <v>62</v>
      </c>
      <c r="C190" s="43">
        <v>1</v>
      </c>
      <c r="D190"/>
      <c r="E190"/>
      <c r="F190"/>
    </row>
    <row r="191" spans="1:9" ht="15" x14ac:dyDescent="0.2">
      <c r="B191" s="36" t="s">
        <v>66</v>
      </c>
      <c r="C191" s="43">
        <v>2</v>
      </c>
      <c r="D191"/>
      <c r="E191"/>
      <c r="F191"/>
    </row>
    <row r="192" spans="1:9" ht="15" x14ac:dyDescent="0.2">
      <c r="B192" s="36" t="s">
        <v>65</v>
      </c>
      <c r="C192" s="43">
        <v>2</v>
      </c>
      <c r="D192"/>
      <c r="E192"/>
      <c r="F192"/>
    </row>
    <row r="193" spans="1:9" ht="15" x14ac:dyDescent="0.2">
      <c r="B193" s="36" t="s">
        <v>67</v>
      </c>
      <c r="C193" s="43">
        <v>2</v>
      </c>
      <c r="D193"/>
      <c r="E193"/>
      <c r="F193"/>
    </row>
    <row r="194" spans="1:9" ht="15" x14ac:dyDescent="0.2">
      <c r="B194" s="36" t="s">
        <v>63</v>
      </c>
      <c r="C194" s="43">
        <v>2</v>
      </c>
      <c r="D194"/>
      <c r="E194"/>
      <c r="F194"/>
    </row>
    <row r="195" spans="1:9" ht="15" x14ac:dyDescent="0.2">
      <c r="B195" s="36" t="s">
        <v>60</v>
      </c>
      <c r="C195" s="43">
        <v>2</v>
      </c>
      <c r="D195"/>
      <c r="E195"/>
      <c r="F195"/>
    </row>
    <row r="196" spans="1:9" ht="15" x14ac:dyDescent="0.2">
      <c r="B196" s="36" t="s">
        <v>51</v>
      </c>
      <c r="C196" s="43">
        <v>2</v>
      </c>
      <c r="D196"/>
      <c r="E196"/>
      <c r="F196"/>
    </row>
    <row r="197" spans="1:9" ht="15" x14ac:dyDescent="0.2">
      <c r="B197" s="36" t="s">
        <v>64</v>
      </c>
      <c r="C197" s="43">
        <v>4</v>
      </c>
      <c r="D197"/>
      <c r="E197"/>
      <c r="F197"/>
    </row>
    <row r="198" spans="1:9" ht="15" x14ac:dyDescent="0.2">
      <c r="B198" s="36" t="s">
        <v>0</v>
      </c>
      <c r="C198" s="43">
        <v>17</v>
      </c>
      <c r="D198"/>
      <c r="E198"/>
      <c r="F198"/>
    </row>
    <row r="199" spans="1:9" ht="15" x14ac:dyDescent="0.2">
      <c r="B199"/>
      <c r="C199"/>
      <c r="D199"/>
      <c r="E199"/>
      <c r="F199"/>
    </row>
    <row r="200" spans="1:9" ht="15" x14ac:dyDescent="0.2">
      <c r="B200"/>
      <c r="C200"/>
      <c r="D200"/>
      <c r="E200"/>
      <c r="F200"/>
    </row>
    <row r="201" spans="1:9" ht="15" x14ac:dyDescent="0.2">
      <c r="B201"/>
      <c r="C201"/>
      <c r="D201"/>
      <c r="E201"/>
    </row>
    <row r="202" spans="1:9" ht="15" x14ac:dyDescent="0.2">
      <c r="B202"/>
      <c r="C202"/>
    </row>
    <row r="203" spans="1:9" ht="15" x14ac:dyDescent="0.2">
      <c r="B203"/>
      <c r="C203"/>
    </row>
    <row r="204" spans="1:9" x14ac:dyDescent="0.2">
      <c r="A204" s="32"/>
      <c r="B204" s="116" t="s">
        <v>353</v>
      </c>
      <c r="C204" s="116"/>
      <c r="D204" s="116"/>
      <c r="E204" s="116"/>
      <c r="F204" s="116"/>
      <c r="G204" s="116"/>
      <c r="H204" s="116"/>
      <c r="I204" s="116"/>
    </row>
    <row r="205" spans="1:9" ht="46.5" customHeight="1" x14ac:dyDescent="0.2">
      <c r="A205" s="34"/>
      <c r="B205" s="117" t="s">
        <v>352</v>
      </c>
      <c r="C205" s="117"/>
      <c r="D205" s="117"/>
      <c r="E205" s="117"/>
      <c r="F205" s="117"/>
      <c r="G205" s="117"/>
      <c r="H205" s="117"/>
      <c r="I205" s="117"/>
    </row>
    <row r="209" spans="2:6" ht="15" x14ac:dyDescent="0.2">
      <c r="B209"/>
      <c r="C209"/>
    </row>
    <row r="211" spans="2:6" ht="15" x14ac:dyDescent="0.2">
      <c r="B211" s="35" t="s">
        <v>354</v>
      </c>
      <c r="C211" s="18" t="s">
        <v>146</v>
      </c>
      <c r="E211" s="63" t="s">
        <v>356</v>
      </c>
      <c r="F211" s="46">
        <f>IFERROR(GETPIVOTDATA("Risk ID",$B$211,"Created Month",E211),0)</f>
        <v>1</v>
      </c>
    </row>
    <row r="212" spans="2:6" ht="15" x14ac:dyDescent="0.2">
      <c r="B212" s="36" t="s">
        <v>355</v>
      </c>
      <c r="C212" s="18">
        <v>980</v>
      </c>
      <c r="E212" s="63" t="s">
        <v>357</v>
      </c>
      <c r="F212" s="46">
        <f t="shared" ref="F212:F222" si="1">IFERROR(GETPIVOTDATA("Risk ID",$B$211,"Created Month",E212),0)</f>
        <v>0</v>
      </c>
    </row>
    <row r="213" spans="2:6" ht="15" x14ac:dyDescent="0.2">
      <c r="B213" s="36" t="s">
        <v>356</v>
      </c>
      <c r="C213" s="18">
        <v>1</v>
      </c>
      <c r="E213" s="63" t="s">
        <v>358</v>
      </c>
      <c r="F213" s="46">
        <f t="shared" si="1"/>
        <v>0</v>
      </c>
    </row>
    <row r="214" spans="2:6" ht="15" x14ac:dyDescent="0.2">
      <c r="B214" s="36" t="s">
        <v>359</v>
      </c>
      <c r="C214" s="18">
        <v>16</v>
      </c>
      <c r="E214" s="63" t="s">
        <v>359</v>
      </c>
      <c r="F214" s="46">
        <f t="shared" si="1"/>
        <v>16</v>
      </c>
    </row>
    <row r="215" spans="2:6" ht="15" x14ac:dyDescent="0.2">
      <c r="B215" s="36" t="s">
        <v>360</v>
      </c>
      <c r="C215" s="18">
        <v>1</v>
      </c>
      <c r="E215" s="63" t="s">
        <v>360</v>
      </c>
      <c r="F215" s="46">
        <f t="shared" si="1"/>
        <v>1</v>
      </c>
    </row>
    <row r="216" spans="2:6" ht="15" x14ac:dyDescent="0.2">
      <c r="B216" s="36" t="s">
        <v>364</v>
      </c>
      <c r="C216" s="18">
        <v>1</v>
      </c>
      <c r="E216" s="63" t="s">
        <v>361</v>
      </c>
      <c r="F216" s="46">
        <f t="shared" si="1"/>
        <v>0</v>
      </c>
    </row>
    <row r="217" spans="2:6" ht="15" x14ac:dyDescent="0.2">
      <c r="B217" s="36" t="s">
        <v>367</v>
      </c>
      <c r="C217" s="18">
        <v>1</v>
      </c>
      <c r="E217" s="63" t="s">
        <v>362</v>
      </c>
      <c r="F217" s="46">
        <f t="shared" si="1"/>
        <v>0</v>
      </c>
    </row>
    <row r="218" spans="2:6" ht="15" x14ac:dyDescent="0.2">
      <c r="B218" s="36" t="s">
        <v>0</v>
      </c>
      <c r="C218" s="18">
        <v>1000</v>
      </c>
      <c r="E218" s="63" t="s">
        <v>363</v>
      </c>
      <c r="F218" s="46">
        <f t="shared" si="1"/>
        <v>0</v>
      </c>
    </row>
    <row r="219" spans="2:6" ht="15" x14ac:dyDescent="0.2">
      <c r="B219"/>
      <c r="C219"/>
      <c r="E219" s="63" t="s">
        <v>364</v>
      </c>
      <c r="F219" s="46">
        <f t="shared" si="1"/>
        <v>1</v>
      </c>
    </row>
    <row r="220" spans="2:6" ht="15" x14ac:dyDescent="0.2">
      <c r="B220"/>
      <c r="C220"/>
      <c r="E220" s="63" t="s">
        <v>365</v>
      </c>
      <c r="F220" s="46">
        <f t="shared" si="1"/>
        <v>0</v>
      </c>
    </row>
    <row r="221" spans="2:6" ht="15" x14ac:dyDescent="0.2">
      <c r="B221"/>
      <c r="C221"/>
      <c r="E221" s="63" t="s">
        <v>366</v>
      </c>
      <c r="F221" s="46">
        <f t="shared" si="1"/>
        <v>0</v>
      </c>
    </row>
    <row r="222" spans="2:6" ht="15" x14ac:dyDescent="0.2">
      <c r="B222"/>
      <c r="C222"/>
      <c r="E222" s="63" t="s">
        <v>367</v>
      </c>
      <c r="F222" s="46">
        <f t="shared" si="1"/>
        <v>1</v>
      </c>
    </row>
    <row r="223" spans="2:6" x14ac:dyDescent="0.2">
      <c r="E223" s="48" t="s">
        <v>161</v>
      </c>
      <c r="F223" s="47">
        <f>SUM(F211:F222)</f>
        <v>20</v>
      </c>
    </row>
    <row r="228" spans="1:9" x14ac:dyDescent="0.2">
      <c r="A228" s="32"/>
      <c r="B228" s="116" t="s">
        <v>373</v>
      </c>
      <c r="C228" s="116"/>
      <c r="D228" s="116"/>
      <c r="E228" s="116"/>
      <c r="F228" s="116"/>
      <c r="G228" s="116"/>
      <c r="H228" s="116"/>
      <c r="I228" s="116"/>
    </row>
    <row r="229" spans="1:9" ht="46.5" customHeight="1" x14ac:dyDescent="0.2">
      <c r="A229" s="34"/>
      <c r="B229" s="117" t="s">
        <v>374</v>
      </c>
      <c r="C229" s="117"/>
      <c r="D229" s="117"/>
      <c r="E229" s="117"/>
      <c r="F229" s="117"/>
      <c r="G229" s="117"/>
      <c r="H229" s="117"/>
      <c r="I229" s="117"/>
    </row>
    <row r="232" spans="1:9" ht="15" x14ac:dyDescent="0.2">
      <c r="B232" s="81">
        <f>RiskTimeline!C2</f>
        <v>45292</v>
      </c>
      <c r="C232" s="82">
        <f>INDEX(RiskTimeline!$I$7:$T$7, MATCH(B232, RiskTimeline!$I$8:$T$8, 0))</f>
        <v>11.3</v>
      </c>
    </row>
    <row r="233" spans="1:9" ht="15" x14ac:dyDescent="0.2">
      <c r="B233" s="81">
        <f>EDATE(B232,RiskTimeline!$C$3)</f>
        <v>45323</v>
      </c>
      <c r="C233" s="82">
        <f>INDEX(RiskTimeline!$I$7:$T$7, MATCH(B233, RiskTimeline!$I$8:$T$8, 0))</f>
        <v>10.5</v>
      </c>
    </row>
    <row r="234" spans="1:9" ht="15" x14ac:dyDescent="0.2">
      <c r="B234" s="81">
        <f>EDATE(B233,RiskTimeline!$C$3)</f>
        <v>45352</v>
      </c>
      <c r="C234" s="82">
        <f>INDEX(RiskTimeline!$I$7:$T$7, MATCH(B234, RiskTimeline!$I$8:$T$8, 0))</f>
        <v>9.65</v>
      </c>
    </row>
    <row r="235" spans="1:9" ht="15" x14ac:dyDescent="0.2">
      <c r="B235" s="81">
        <f>EDATE(B234,RiskTimeline!$C$3)</f>
        <v>45383</v>
      </c>
      <c r="C235" s="82">
        <f>INDEX(RiskTimeline!$I$7:$T$7, MATCH(B235, RiskTimeline!$I$8:$T$8, 0))</f>
        <v>9.65</v>
      </c>
    </row>
    <row r="236" spans="1:9" ht="15" x14ac:dyDescent="0.2">
      <c r="B236" s="81">
        <f>EDATE(B235,RiskTimeline!$C$3)</f>
        <v>45413</v>
      </c>
      <c r="C236" s="82">
        <f>INDEX(RiskTimeline!$I$7:$T$7, MATCH(B236, RiskTimeline!$I$8:$T$8, 0))</f>
        <v>9.5500000000000007</v>
      </c>
    </row>
    <row r="237" spans="1:9" ht="15" x14ac:dyDescent="0.2">
      <c r="B237" s="81">
        <f>EDATE(B236,RiskTimeline!$C$3)</f>
        <v>45444</v>
      </c>
      <c r="C237" s="82">
        <f>INDEX(RiskTimeline!$I$7:$T$7, MATCH(B237, RiskTimeline!$I$8:$T$8, 0))</f>
        <v>9</v>
      </c>
    </row>
    <row r="238" spans="1:9" ht="15" x14ac:dyDescent="0.2">
      <c r="B238" s="81">
        <f>EDATE(B237,RiskTimeline!$C$3)</f>
        <v>45474</v>
      </c>
      <c r="C238" s="82">
        <f>INDEX(RiskTimeline!$I$7:$T$7, MATCH(B238, RiskTimeline!$I$8:$T$8, 0))</f>
        <v>8.15</v>
      </c>
    </row>
    <row r="239" spans="1:9" ht="15" x14ac:dyDescent="0.2">
      <c r="B239" s="81">
        <f>EDATE(B238,RiskTimeline!$C$3)</f>
        <v>45505</v>
      </c>
      <c r="C239" s="82">
        <f>INDEX(RiskTimeline!$I$7:$T$7, MATCH(B239, RiskTimeline!$I$8:$T$8, 0))</f>
        <v>8.15</v>
      </c>
    </row>
    <row r="240" spans="1:9" ht="15" x14ac:dyDescent="0.2">
      <c r="B240" s="81">
        <f>EDATE(B239,RiskTimeline!$C$3)</f>
        <v>45536</v>
      </c>
      <c r="C240" s="82">
        <f>INDEX(RiskTimeline!$I$7:$T$7, MATCH(B240, RiskTimeline!$I$8:$T$8, 0))</f>
        <v>8.15</v>
      </c>
    </row>
    <row r="241" spans="2:3" ht="15" x14ac:dyDescent="0.2">
      <c r="B241" s="81">
        <f>EDATE(B240,RiskTimeline!$C$3)</f>
        <v>45566</v>
      </c>
      <c r="C241" s="82">
        <f>INDEX(RiskTimeline!$I$7:$T$7, MATCH(B241, RiskTimeline!$I$8:$T$8, 0))</f>
        <v>8.15</v>
      </c>
    </row>
    <row r="242" spans="2:3" ht="15" x14ac:dyDescent="0.2">
      <c r="B242" s="81">
        <f>EDATE(B241,RiskTimeline!$C$3)</f>
        <v>45597</v>
      </c>
      <c r="C242" s="82">
        <f>INDEX(RiskTimeline!$I$7:$T$7, MATCH(B242, RiskTimeline!$I$8:$T$8, 0))</f>
        <v>8.1999999999999993</v>
      </c>
    </row>
    <row r="243" spans="2:3" ht="15" x14ac:dyDescent="0.2">
      <c r="B243" s="81">
        <f>EDATE(B242,RiskTimeline!$C$3)</f>
        <v>45627</v>
      </c>
      <c r="C243" s="82">
        <f>INDEX(RiskTimeline!$I$7:$T$7, MATCH(B243, RiskTimeline!$I$8:$T$8, 0))</f>
        <v>7.9</v>
      </c>
    </row>
  </sheetData>
  <mergeCells count="32">
    <mergeCell ref="B205:I205"/>
    <mergeCell ref="B184:I184"/>
    <mergeCell ref="B185:I185"/>
    <mergeCell ref="B118:I118"/>
    <mergeCell ref="B119:I119"/>
    <mergeCell ref="B146:I146"/>
    <mergeCell ref="B147:I147"/>
    <mergeCell ref="B37:I37"/>
    <mergeCell ref="B38:I38"/>
    <mergeCell ref="B55:I55"/>
    <mergeCell ref="B56:I56"/>
    <mergeCell ref="B3:I3"/>
    <mergeCell ref="B22:I22"/>
    <mergeCell ref="B4:I4"/>
    <mergeCell ref="B21:I21"/>
    <mergeCell ref="B45:I45"/>
    <mergeCell ref="B228:I228"/>
    <mergeCell ref="B229:I229"/>
    <mergeCell ref="B46:I46"/>
    <mergeCell ref="B68:I68"/>
    <mergeCell ref="B69:I69"/>
    <mergeCell ref="B78:I78"/>
    <mergeCell ref="B79:I79"/>
    <mergeCell ref="B89:I89"/>
    <mergeCell ref="B90:I90"/>
    <mergeCell ref="B95:I95"/>
    <mergeCell ref="B96:I96"/>
    <mergeCell ref="B137:I137"/>
    <mergeCell ref="B138:I138"/>
    <mergeCell ref="B111:I111"/>
    <mergeCell ref="B112:I112"/>
    <mergeCell ref="B204:I204"/>
  </mergeCells>
  <pageMargins left="0.7" right="0.7" top="0.75" bottom="0.75" header="0.3" footer="0.3"/>
  <pageSetup orientation="portrait" r:id="rId14"/>
  <drawing r:id="rId1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765B8-F578-4A58-896E-04E047FB53F4}">
  <dimension ref="A1:T2008"/>
  <sheetViews>
    <sheetView showGridLines="0" zoomScaleNormal="100" workbookViewId="0">
      <pane ySplit="8" topLeftCell="A9" activePane="bottomLeft" state="frozen"/>
      <selection pane="bottomLeft" activeCell="W18" sqref="W18"/>
    </sheetView>
  </sheetViews>
  <sheetFormatPr baseColWidth="10" defaultColWidth="9.1640625" defaultRowHeight="21" x14ac:dyDescent="0.3"/>
  <cols>
    <col min="1" max="1" width="8.6640625" style="23" customWidth="1"/>
    <col min="2" max="2" width="25.1640625" style="23" bestFit="1" customWidth="1"/>
    <col min="3" max="3" width="17.5" style="25" customWidth="1"/>
    <col min="4" max="4" width="17.5" style="23" customWidth="1"/>
    <col min="5" max="5" width="16.33203125" style="24" customWidth="1"/>
    <col min="6" max="7" width="3.6640625" style="24" customWidth="1"/>
    <col min="8" max="8" width="29.5" style="24" customWidth="1"/>
    <col min="9" max="20" width="6.5" style="24" customWidth="1"/>
    <col min="21" max="16384" width="9.1640625" style="23"/>
  </cols>
  <sheetData>
    <row r="1" spans="1:20" ht="134.25" customHeight="1" x14ac:dyDescent="0.3"/>
    <row r="2" spans="1:20" ht="23.25" customHeight="1" x14ac:dyDescent="0.25">
      <c r="B2" s="78" t="s">
        <v>368</v>
      </c>
      <c r="C2" s="56">
        <v>45292</v>
      </c>
    </row>
    <row r="3" spans="1:20" ht="23.25" customHeight="1" x14ac:dyDescent="0.25">
      <c r="B3" s="55" t="s">
        <v>330</v>
      </c>
      <c r="C3" s="57">
        <v>1</v>
      </c>
    </row>
    <row r="4" spans="1:20" s="75" customFormat="1" x14ac:dyDescent="0.3">
      <c r="C4" s="76"/>
      <c r="E4" s="77"/>
      <c r="F4" s="77"/>
      <c r="G4" s="77"/>
      <c r="H4" s="77"/>
      <c r="I4" s="77"/>
      <c r="J4" s="77"/>
      <c r="K4" s="77"/>
      <c r="L4" s="77"/>
      <c r="M4" s="77"/>
      <c r="N4" s="77"/>
      <c r="O4" s="77"/>
      <c r="P4" s="77"/>
      <c r="Q4" s="77"/>
      <c r="R4" s="77"/>
      <c r="S4" s="77"/>
      <c r="T4" s="77"/>
    </row>
    <row r="5" spans="1:20" x14ac:dyDescent="0.3">
      <c r="I5" s="130" t="s">
        <v>383</v>
      </c>
      <c r="J5" s="130"/>
      <c r="K5" s="130"/>
      <c r="L5" s="130"/>
      <c r="M5" s="130"/>
      <c r="N5" s="130"/>
      <c r="O5" s="130"/>
      <c r="P5" s="130"/>
      <c r="Q5" s="130"/>
      <c r="R5" s="130"/>
      <c r="S5" s="130"/>
      <c r="T5" s="130"/>
    </row>
    <row r="6" spans="1:20" ht="16" x14ac:dyDescent="0.25">
      <c r="B6" s="175" t="s">
        <v>22</v>
      </c>
      <c r="C6" s="176" t="s">
        <v>196</v>
      </c>
    </row>
    <row r="7" spans="1:20" x14ac:dyDescent="0.3">
      <c r="H7" s="80" t="s">
        <v>372</v>
      </c>
      <c r="I7" s="172">
        <f>AVERAGE(I9:I108)</f>
        <v>11.3</v>
      </c>
      <c r="J7" s="173">
        <f t="shared" ref="J7:T7" si="0">AVERAGE(J9:J108)</f>
        <v>10.5</v>
      </c>
      <c r="K7" s="173">
        <f t="shared" si="0"/>
        <v>9.65</v>
      </c>
      <c r="L7" s="173">
        <f t="shared" si="0"/>
        <v>9.65</v>
      </c>
      <c r="M7" s="173">
        <f t="shared" si="0"/>
        <v>9.5500000000000007</v>
      </c>
      <c r="N7" s="173">
        <f t="shared" si="0"/>
        <v>9</v>
      </c>
      <c r="O7" s="173">
        <f t="shared" si="0"/>
        <v>8.15</v>
      </c>
      <c r="P7" s="173">
        <f t="shared" si="0"/>
        <v>8.15</v>
      </c>
      <c r="Q7" s="173">
        <f t="shared" si="0"/>
        <v>8.15</v>
      </c>
      <c r="R7" s="173">
        <f t="shared" si="0"/>
        <v>8.15</v>
      </c>
      <c r="S7" s="173">
        <f t="shared" si="0"/>
        <v>8.1999999999999993</v>
      </c>
      <c r="T7" s="174">
        <f t="shared" si="0"/>
        <v>7.9</v>
      </c>
    </row>
    <row r="8" spans="1:20" customFormat="1" ht="74.25" customHeight="1" x14ac:dyDescent="0.2">
      <c r="B8" s="182" t="s">
        <v>331</v>
      </c>
      <c r="C8" s="183" t="s">
        <v>388</v>
      </c>
      <c r="D8" s="183" t="s">
        <v>45</v>
      </c>
      <c r="E8" s="184" t="s">
        <v>389</v>
      </c>
      <c r="H8" s="80" t="s">
        <v>371</v>
      </c>
      <c r="I8" s="143">
        <f>C2</f>
        <v>45292</v>
      </c>
      <c r="J8" s="144">
        <f>EDATE(I8,$C$3)</f>
        <v>45323</v>
      </c>
      <c r="K8" s="144">
        <f t="shared" ref="K8:T8" si="1">EDATE(J8,$C$3)</f>
        <v>45352</v>
      </c>
      <c r="L8" s="144">
        <f t="shared" si="1"/>
        <v>45383</v>
      </c>
      <c r="M8" s="144">
        <f t="shared" si="1"/>
        <v>45413</v>
      </c>
      <c r="N8" s="144">
        <f t="shared" si="1"/>
        <v>45444</v>
      </c>
      <c r="O8" s="144">
        <f t="shared" si="1"/>
        <v>45474</v>
      </c>
      <c r="P8" s="144">
        <f t="shared" si="1"/>
        <v>45505</v>
      </c>
      <c r="Q8" s="144">
        <f t="shared" si="1"/>
        <v>45536</v>
      </c>
      <c r="R8" s="144">
        <f t="shared" si="1"/>
        <v>45566</v>
      </c>
      <c r="S8" s="144">
        <f t="shared" si="1"/>
        <v>45597</v>
      </c>
      <c r="T8" s="145">
        <f t="shared" si="1"/>
        <v>45627</v>
      </c>
    </row>
    <row r="9" spans="1:20" customFormat="1" ht="15" x14ac:dyDescent="0.2">
      <c r="B9" s="151">
        <v>1</v>
      </c>
      <c r="C9" s="177">
        <v>5</v>
      </c>
      <c r="D9" s="177">
        <v>5</v>
      </c>
      <c r="E9" s="168">
        <v>47484</v>
      </c>
      <c r="I9" s="162">
        <f>IF(OR(I$8="", $E9=""), "", IF(I$8&lt;$E9, IF($C9=0, "", $C9), $D9))</f>
        <v>5</v>
      </c>
      <c r="J9" s="163">
        <f t="shared" ref="J9:T24" si="2">IF(OR(J$8="", $E9=""), "", IF(J$8&lt;$E9, IF($C9=0, "", $C9), $D9))</f>
        <v>5</v>
      </c>
      <c r="K9" s="163">
        <f t="shared" si="2"/>
        <v>5</v>
      </c>
      <c r="L9" s="163">
        <f t="shared" si="2"/>
        <v>5</v>
      </c>
      <c r="M9" s="163">
        <f t="shared" si="2"/>
        <v>5</v>
      </c>
      <c r="N9" s="163">
        <f t="shared" si="2"/>
        <v>5</v>
      </c>
      <c r="O9" s="163">
        <f t="shared" si="2"/>
        <v>5</v>
      </c>
      <c r="P9" s="163">
        <f t="shared" si="2"/>
        <v>5</v>
      </c>
      <c r="Q9" s="163">
        <f t="shared" si="2"/>
        <v>5</v>
      </c>
      <c r="R9" s="163">
        <f t="shared" si="2"/>
        <v>5</v>
      </c>
      <c r="S9" s="163">
        <f t="shared" si="2"/>
        <v>5</v>
      </c>
      <c r="T9" s="164">
        <f t="shared" si="2"/>
        <v>5</v>
      </c>
    </row>
    <row r="10" spans="1:20" customFormat="1" ht="15" x14ac:dyDescent="0.2">
      <c r="B10" s="151">
        <v>2</v>
      </c>
      <c r="C10" s="177">
        <v>8</v>
      </c>
      <c r="D10" s="177">
        <v>8</v>
      </c>
      <c r="E10" s="168">
        <v>47484</v>
      </c>
      <c r="I10" s="162">
        <f t="shared" ref="I10:T41" si="3">IF(OR(I$8="", $E10=""), "", IF(I$8&lt;$E10, IF($C10=0, "", $C10), $D10))</f>
        <v>8</v>
      </c>
      <c r="J10" s="163">
        <f t="shared" si="2"/>
        <v>8</v>
      </c>
      <c r="K10" s="163">
        <f t="shared" si="2"/>
        <v>8</v>
      </c>
      <c r="L10" s="163">
        <f t="shared" si="2"/>
        <v>8</v>
      </c>
      <c r="M10" s="163">
        <f t="shared" si="2"/>
        <v>8</v>
      </c>
      <c r="N10" s="163">
        <f t="shared" si="2"/>
        <v>8</v>
      </c>
      <c r="O10" s="163">
        <f t="shared" si="2"/>
        <v>8</v>
      </c>
      <c r="P10" s="163">
        <f t="shared" si="2"/>
        <v>8</v>
      </c>
      <c r="Q10" s="163">
        <f t="shared" si="2"/>
        <v>8</v>
      </c>
      <c r="R10" s="163">
        <f t="shared" si="2"/>
        <v>8</v>
      </c>
      <c r="S10" s="163">
        <f t="shared" si="2"/>
        <v>8</v>
      </c>
      <c r="T10" s="164">
        <f t="shared" si="2"/>
        <v>8</v>
      </c>
    </row>
    <row r="11" spans="1:20" customFormat="1" ht="15" x14ac:dyDescent="0.2">
      <c r="B11" s="151">
        <v>3</v>
      </c>
      <c r="C11" s="177">
        <v>15</v>
      </c>
      <c r="D11" s="177">
        <v>4</v>
      </c>
      <c r="E11" s="168">
        <v>45420</v>
      </c>
      <c r="I11" s="162">
        <f t="shared" si="3"/>
        <v>15</v>
      </c>
      <c r="J11" s="163">
        <f t="shared" si="2"/>
        <v>15</v>
      </c>
      <c r="K11" s="163">
        <f t="shared" si="2"/>
        <v>15</v>
      </c>
      <c r="L11" s="163">
        <f t="shared" si="2"/>
        <v>15</v>
      </c>
      <c r="M11" s="163">
        <f t="shared" si="2"/>
        <v>15</v>
      </c>
      <c r="N11" s="163">
        <f t="shared" si="2"/>
        <v>4</v>
      </c>
      <c r="O11" s="163">
        <f t="shared" si="2"/>
        <v>4</v>
      </c>
      <c r="P11" s="163">
        <f t="shared" si="2"/>
        <v>4</v>
      </c>
      <c r="Q11" s="163">
        <f t="shared" si="2"/>
        <v>4</v>
      </c>
      <c r="R11" s="163">
        <f t="shared" si="2"/>
        <v>4</v>
      </c>
      <c r="S11" s="163">
        <f t="shared" si="2"/>
        <v>4</v>
      </c>
      <c r="T11" s="164">
        <f t="shared" si="2"/>
        <v>4</v>
      </c>
    </row>
    <row r="12" spans="1:20" customFormat="1" ht="15" x14ac:dyDescent="0.2">
      <c r="B12" s="151">
        <v>4</v>
      </c>
      <c r="C12" s="177">
        <v>16</v>
      </c>
      <c r="D12" s="177">
        <v>2</v>
      </c>
      <c r="E12" s="168">
        <v>47484</v>
      </c>
      <c r="I12" s="162">
        <f t="shared" si="3"/>
        <v>16</v>
      </c>
      <c r="J12" s="163">
        <f t="shared" si="2"/>
        <v>16</v>
      </c>
      <c r="K12" s="163">
        <f t="shared" si="2"/>
        <v>16</v>
      </c>
      <c r="L12" s="163">
        <f t="shared" si="2"/>
        <v>16</v>
      </c>
      <c r="M12" s="163">
        <f t="shared" si="2"/>
        <v>16</v>
      </c>
      <c r="N12" s="163">
        <f t="shared" si="2"/>
        <v>16</v>
      </c>
      <c r="O12" s="163">
        <f t="shared" si="2"/>
        <v>16</v>
      </c>
      <c r="P12" s="163">
        <f t="shared" si="2"/>
        <v>16</v>
      </c>
      <c r="Q12" s="163">
        <f t="shared" si="2"/>
        <v>16</v>
      </c>
      <c r="R12" s="163">
        <f t="shared" si="2"/>
        <v>16</v>
      </c>
      <c r="S12" s="163">
        <f t="shared" si="2"/>
        <v>16</v>
      </c>
      <c r="T12" s="164">
        <f t="shared" si="2"/>
        <v>16</v>
      </c>
    </row>
    <row r="13" spans="1:20" ht="16" x14ac:dyDescent="0.25">
      <c r="A13"/>
      <c r="B13" s="151">
        <v>5</v>
      </c>
      <c r="C13" s="177">
        <v>25</v>
      </c>
      <c r="D13" s="177">
        <v>8</v>
      </c>
      <c r="E13" s="168">
        <v>45328</v>
      </c>
      <c r="F13"/>
      <c r="I13" s="162">
        <f t="shared" si="3"/>
        <v>25</v>
      </c>
      <c r="J13" s="163">
        <f t="shared" si="2"/>
        <v>25</v>
      </c>
      <c r="K13" s="163">
        <f t="shared" si="2"/>
        <v>8</v>
      </c>
      <c r="L13" s="163">
        <f t="shared" si="2"/>
        <v>8</v>
      </c>
      <c r="M13" s="163">
        <f t="shared" si="2"/>
        <v>8</v>
      </c>
      <c r="N13" s="163">
        <f t="shared" si="2"/>
        <v>8</v>
      </c>
      <c r="O13" s="163">
        <f t="shared" si="2"/>
        <v>8</v>
      </c>
      <c r="P13" s="163">
        <f t="shared" si="2"/>
        <v>8</v>
      </c>
      <c r="Q13" s="163">
        <f t="shared" si="2"/>
        <v>8</v>
      </c>
      <c r="R13" s="163">
        <f t="shared" si="2"/>
        <v>8</v>
      </c>
      <c r="S13" s="163">
        <f t="shared" si="2"/>
        <v>8</v>
      </c>
      <c r="T13" s="164">
        <f t="shared" si="2"/>
        <v>8</v>
      </c>
    </row>
    <row r="14" spans="1:20" ht="16" x14ac:dyDescent="0.25">
      <c r="A14"/>
      <c r="B14" s="151">
        <v>6</v>
      </c>
      <c r="C14" s="177">
        <v>4</v>
      </c>
      <c r="D14" s="177">
        <v>2</v>
      </c>
      <c r="E14" s="168">
        <v>45218</v>
      </c>
      <c r="F14"/>
      <c r="I14" s="162">
        <f t="shared" si="3"/>
        <v>2</v>
      </c>
      <c r="J14" s="163">
        <f t="shared" si="2"/>
        <v>2</v>
      </c>
      <c r="K14" s="163">
        <f t="shared" si="2"/>
        <v>2</v>
      </c>
      <c r="L14" s="163">
        <f t="shared" si="2"/>
        <v>2</v>
      </c>
      <c r="M14" s="163">
        <f t="shared" si="2"/>
        <v>2</v>
      </c>
      <c r="N14" s="163">
        <f t="shared" si="2"/>
        <v>2</v>
      </c>
      <c r="O14" s="163">
        <f t="shared" si="2"/>
        <v>2</v>
      </c>
      <c r="P14" s="163">
        <f t="shared" si="2"/>
        <v>2</v>
      </c>
      <c r="Q14" s="163">
        <f t="shared" si="2"/>
        <v>2</v>
      </c>
      <c r="R14" s="163">
        <f t="shared" si="2"/>
        <v>2</v>
      </c>
      <c r="S14" s="163">
        <f t="shared" si="2"/>
        <v>2</v>
      </c>
      <c r="T14" s="164">
        <f t="shared" si="2"/>
        <v>2</v>
      </c>
    </row>
    <row r="15" spans="1:20" ht="16" x14ac:dyDescent="0.25">
      <c r="A15"/>
      <c r="B15" s="151">
        <v>7</v>
      </c>
      <c r="C15" s="177">
        <v>5</v>
      </c>
      <c r="D15" s="177">
        <v>1</v>
      </c>
      <c r="E15" s="168">
        <v>45180</v>
      </c>
      <c r="F15"/>
      <c r="I15" s="162">
        <f t="shared" si="3"/>
        <v>1</v>
      </c>
      <c r="J15" s="163">
        <f t="shared" si="2"/>
        <v>1</v>
      </c>
      <c r="K15" s="163">
        <f t="shared" si="2"/>
        <v>1</v>
      </c>
      <c r="L15" s="163">
        <f t="shared" si="2"/>
        <v>1</v>
      </c>
      <c r="M15" s="163">
        <f t="shared" si="2"/>
        <v>1</v>
      </c>
      <c r="N15" s="163">
        <f t="shared" si="2"/>
        <v>1</v>
      </c>
      <c r="O15" s="163">
        <f t="shared" si="2"/>
        <v>1</v>
      </c>
      <c r="P15" s="163">
        <f t="shared" si="2"/>
        <v>1</v>
      </c>
      <c r="Q15" s="163">
        <f t="shared" si="2"/>
        <v>1</v>
      </c>
      <c r="R15" s="163">
        <f t="shared" si="2"/>
        <v>1</v>
      </c>
      <c r="S15" s="163">
        <f t="shared" si="2"/>
        <v>1</v>
      </c>
      <c r="T15" s="164">
        <f t="shared" si="2"/>
        <v>1</v>
      </c>
    </row>
    <row r="16" spans="1:20" ht="16" x14ac:dyDescent="0.25">
      <c r="A16"/>
      <c r="B16" s="151">
        <v>8</v>
      </c>
      <c r="C16" s="177">
        <v>4</v>
      </c>
      <c r="D16" s="177">
        <v>4</v>
      </c>
      <c r="E16" s="168">
        <v>47484</v>
      </c>
      <c r="F16"/>
      <c r="I16" s="162">
        <f t="shared" si="3"/>
        <v>4</v>
      </c>
      <c r="J16" s="163">
        <f t="shared" si="2"/>
        <v>4</v>
      </c>
      <c r="K16" s="163">
        <f t="shared" si="2"/>
        <v>4</v>
      </c>
      <c r="L16" s="163">
        <f t="shared" si="2"/>
        <v>4</v>
      </c>
      <c r="M16" s="163">
        <f t="shared" si="2"/>
        <v>4</v>
      </c>
      <c r="N16" s="163">
        <f t="shared" si="2"/>
        <v>4</v>
      </c>
      <c r="O16" s="163">
        <f t="shared" si="2"/>
        <v>4</v>
      </c>
      <c r="P16" s="163">
        <f t="shared" si="2"/>
        <v>4</v>
      </c>
      <c r="Q16" s="163">
        <f t="shared" si="2"/>
        <v>4</v>
      </c>
      <c r="R16" s="163">
        <f t="shared" si="2"/>
        <v>4</v>
      </c>
      <c r="S16" s="163">
        <f t="shared" si="2"/>
        <v>4</v>
      </c>
      <c r="T16" s="164">
        <f t="shared" si="2"/>
        <v>4</v>
      </c>
    </row>
    <row r="17" spans="1:20" ht="16" x14ac:dyDescent="0.25">
      <c r="A17"/>
      <c r="B17" s="151">
        <v>9</v>
      </c>
      <c r="C17" s="177">
        <v>12</v>
      </c>
      <c r="D17" s="177">
        <v>4</v>
      </c>
      <c r="E17" s="168">
        <v>47484</v>
      </c>
      <c r="F17"/>
      <c r="I17" s="162">
        <f t="shared" si="3"/>
        <v>12</v>
      </c>
      <c r="J17" s="163">
        <f t="shared" si="2"/>
        <v>12</v>
      </c>
      <c r="K17" s="163">
        <f t="shared" si="2"/>
        <v>12</v>
      </c>
      <c r="L17" s="163">
        <f t="shared" si="2"/>
        <v>12</v>
      </c>
      <c r="M17" s="163">
        <f t="shared" si="2"/>
        <v>12</v>
      </c>
      <c r="N17" s="163">
        <f t="shared" si="2"/>
        <v>12</v>
      </c>
      <c r="O17" s="163">
        <f t="shared" si="2"/>
        <v>12</v>
      </c>
      <c r="P17" s="163">
        <f t="shared" si="2"/>
        <v>12</v>
      </c>
      <c r="Q17" s="163">
        <f t="shared" si="2"/>
        <v>12</v>
      </c>
      <c r="R17" s="163">
        <f t="shared" si="2"/>
        <v>12</v>
      </c>
      <c r="S17" s="163">
        <f t="shared" si="2"/>
        <v>12</v>
      </c>
      <c r="T17" s="164">
        <f t="shared" si="2"/>
        <v>12</v>
      </c>
    </row>
    <row r="18" spans="1:20" ht="16" x14ac:dyDescent="0.25">
      <c r="A18"/>
      <c r="B18" s="151">
        <v>10</v>
      </c>
      <c r="C18" s="177">
        <v>15</v>
      </c>
      <c r="D18" s="177">
        <v>8</v>
      </c>
      <c r="E18" s="168">
        <v>47484</v>
      </c>
      <c r="F18"/>
      <c r="I18" s="162">
        <f t="shared" si="3"/>
        <v>15</v>
      </c>
      <c r="J18" s="163">
        <f t="shared" si="2"/>
        <v>15</v>
      </c>
      <c r="K18" s="163">
        <f t="shared" si="2"/>
        <v>15</v>
      </c>
      <c r="L18" s="163">
        <f t="shared" si="2"/>
        <v>15</v>
      </c>
      <c r="M18" s="163">
        <f t="shared" si="2"/>
        <v>15</v>
      </c>
      <c r="N18" s="163">
        <f t="shared" si="2"/>
        <v>15</v>
      </c>
      <c r="O18" s="163">
        <f t="shared" si="2"/>
        <v>15</v>
      </c>
      <c r="P18" s="163">
        <f t="shared" si="2"/>
        <v>15</v>
      </c>
      <c r="Q18" s="163">
        <f t="shared" si="2"/>
        <v>15</v>
      </c>
      <c r="R18" s="163">
        <f t="shared" si="2"/>
        <v>15</v>
      </c>
      <c r="S18" s="163">
        <f t="shared" si="2"/>
        <v>15</v>
      </c>
      <c r="T18" s="164">
        <f t="shared" si="2"/>
        <v>15</v>
      </c>
    </row>
    <row r="19" spans="1:20" ht="16" x14ac:dyDescent="0.25">
      <c r="A19"/>
      <c r="B19" s="151">
        <v>11</v>
      </c>
      <c r="C19" s="177">
        <v>3</v>
      </c>
      <c r="D19" s="177">
        <v>4</v>
      </c>
      <c r="E19" s="168">
        <v>45567</v>
      </c>
      <c r="F19"/>
      <c r="I19" s="162">
        <f t="shared" si="3"/>
        <v>3</v>
      </c>
      <c r="J19" s="163">
        <f t="shared" si="2"/>
        <v>3</v>
      </c>
      <c r="K19" s="163">
        <f t="shared" si="2"/>
        <v>3</v>
      </c>
      <c r="L19" s="163">
        <f t="shared" si="2"/>
        <v>3</v>
      </c>
      <c r="M19" s="163">
        <f t="shared" si="2"/>
        <v>3</v>
      </c>
      <c r="N19" s="163">
        <f t="shared" si="2"/>
        <v>3</v>
      </c>
      <c r="O19" s="163">
        <f t="shared" si="2"/>
        <v>3</v>
      </c>
      <c r="P19" s="163">
        <f t="shared" si="2"/>
        <v>3</v>
      </c>
      <c r="Q19" s="163">
        <f t="shared" si="2"/>
        <v>3</v>
      </c>
      <c r="R19" s="163">
        <f t="shared" si="2"/>
        <v>3</v>
      </c>
      <c r="S19" s="163">
        <f t="shared" si="2"/>
        <v>4</v>
      </c>
      <c r="T19" s="164">
        <f t="shared" si="2"/>
        <v>4</v>
      </c>
    </row>
    <row r="20" spans="1:20" ht="16" x14ac:dyDescent="0.25">
      <c r="A20"/>
      <c r="B20" s="151">
        <v>12</v>
      </c>
      <c r="C20" s="177">
        <v>10</v>
      </c>
      <c r="D20" s="177">
        <v>4</v>
      </c>
      <c r="E20" s="168">
        <v>45626</v>
      </c>
      <c r="F20"/>
      <c r="I20" s="162">
        <f t="shared" si="3"/>
        <v>10</v>
      </c>
      <c r="J20" s="163">
        <f t="shared" si="2"/>
        <v>10</v>
      </c>
      <c r="K20" s="163">
        <f t="shared" si="2"/>
        <v>10</v>
      </c>
      <c r="L20" s="163">
        <f t="shared" si="2"/>
        <v>10</v>
      </c>
      <c r="M20" s="163">
        <f t="shared" si="2"/>
        <v>10</v>
      </c>
      <c r="N20" s="163">
        <f t="shared" si="2"/>
        <v>10</v>
      </c>
      <c r="O20" s="163">
        <f t="shared" si="2"/>
        <v>10</v>
      </c>
      <c r="P20" s="163">
        <f t="shared" si="2"/>
        <v>10</v>
      </c>
      <c r="Q20" s="163">
        <f t="shared" si="2"/>
        <v>10</v>
      </c>
      <c r="R20" s="163">
        <f t="shared" si="2"/>
        <v>10</v>
      </c>
      <c r="S20" s="163">
        <f t="shared" si="2"/>
        <v>10</v>
      </c>
      <c r="T20" s="164">
        <f t="shared" si="2"/>
        <v>4</v>
      </c>
    </row>
    <row r="21" spans="1:20" ht="16" x14ac:dyDescent="0.25">
      <c r="A21"/>
      <c r="B21" s="151">
        <v>13</v>
      </c>
      <c r="C21" s="177">
        <v>15</v>
      </c>
      <c r="D21" s="177">
        <v>8</v>
      </c>
      <c r="E21" s="168">
        <v>45631</v>
      </c>
      <c r="F21"/>
      <c r="I21" s="162">
        <f t="shared" si="3"/>
        <v>15</v>
      </c>
      <c r="J21" s="163">
        <f t="shared" si="2"/>
        <v>15</v>
      </c>
      <c r="K21" s="163">
        <f t="shared" si="2"/>
        <v>15</v>
      </c>
      <c r="L21" s="163">
        <f t="shared" si="2"/>
        <v>15</v>
      </c>
      <c r="M21" s="163">
        <f t="shared" si="2"/>
        <v>15</v>
      </c>
      <c r="N21" s="163">
        <f t="shared" si="2"/>
        <v>15</v>
      </c>
      <c r="O21" s="163">
        <f t="shared" si="2"/>
        <v>15</v>
      </c>
      <c r="P21" s="163">
        <f t="shared" si="2"/>
        <v>15</v>
      </c>
      <c r="Q21" s="163">
        <f t="shared" si="2"/>
        <v>15</v>
      </c>
      <c r="R21" s="163">
        <f t="shared" si="2"/>
        <v>15</v>
      </c>
      <c r="S21" s="163">
        <f t="shared" si="2"/>
        <v>15</v>
      </c>
      <c r="T21" s="164">
        <f t="shared" si="2"/>
        <v>15</v>
      </c>
    </row>
    <row r="22" spans="1:20" ht="16" x14ac:dyDescent="0.25">
      <c r="A22"/>
      <c r="B22" s="151">
        <v>14</v>
      </c>
      <c r="C22" s="177">
        <v>20</v>
      </c>
      <c r="D22" s="177">
        <v>4</v>
      </c>
      <c r="E22" s="168">
        <v>45310</v>
      </c>
      <c r="F22"/>
      <c r="I22" s="162">
        <f t="shared" si="3"/>
        <v>20</v>
      </c>
      <c r="J22" s="163">
        <f t="shared" si="2"/>
        <v>4</v>
      </c>
      <c r="K22" s="163">
        <f t="shared" si="2"/>
        <v>4</v>
      </c>
      <c r="L22" s="163">
        <f t="shared" si="2"/>
        <v>4</v>
      </c>
      <c r="M22" s="163">
        <f t="shared" si="2"/>
        <v>4</v>
      </c>
      <c r="N22" s="163">
        <f t="shared" si="2"/>
        <v>4</v>
      </c>
      <c r="O22" s="163">
        <f t="shared" si="2"/>
        <v>4</v>
      </c>
      <c r="P22" s="163">
        <f t="shared" si="2"/>
        <v>4</v>
      </c>
      <c r="Q22" s="163">
        <f t="shared" si="2"/>
        <v>4</v>
      </c>
      <c r="R22" s="163">
        <f t="shared" si="2"/>
        <v>4</v>
      </c>
      <c r="S22" s="163">
        <f t="shared" si="2"/>
        <v>4</v>
      </c>
      <c r="T22" s="164">
        <f t="shared" si="2"/>
        <v>4</v>
      </c>
    </row>
    <row r="23" spans="1:20" ht="16" x14ac:dyDescent="0.25">
      <c r="A23"/>
      <c r="B23" s="151">
        <v>15</v>
      </c>
      <c r="C23" s="177">
        <v>25</v>
      </c>
      <c r="D23" s="177">
        <v>8</v>
      </c>
      <c r="E23" s="168">
        <v>45449</v>
      </c>
      <c r="F23"/>
      <c r="I23" s="162">
        <f t="shared" si="3"/>
        <v>25</v>
      </c>
      <c r="J23" s="163">
        <f t="shared" si="2"/>
        <v>25</v>
      </c>
      <c r="K23" s="163">
        <f t="shared" si="2"/>
        <v>25</v>
      </c>
      <c r="L23" s="163">
        <f t="shared" si="2"/>
        <v>25</v>
      </c>
      <c r="M23" s="163">
        <f t="shared" si="2"/>
        <v>25</v>
      </c>
      <c r="N23" s="163">
        <f t="shared" si="2"/>
        <v>25</v>
      </c>
      <c r="O23" s="163">
        <f t="shared" si="2"/>
        <v>8</v>
      </c>
      <c r="P23" s="163">
        <f t="shared" si="2"/>
        <v>8</v>
      </c>
      <c r="Q23" s="163">
        <f t="shared" si="2"/>
        <v>8</v>
      </c>
      <c r="R23" s="163">
        <f t="shared" si="2"/>
        <v>8</v>
      </c>
      <c r="S23" s="163">
        <f t="shared" si="2"/>
        <v>8</v>
      </c>
      <c r="T23" s="164">
        <f t="shared" si="2"/>
        <v>8</v>
      </c>
    </row>
    <row r="24" spans="1:20" ht="16" x14ac:dyDescent="0.25">
      <c r="A24"/>
      <c r="B24" s="151">
        <v>16</v>
      </c>
      <c r="C24" s="177">
        <v>5</v>
      </c>
      <c r="D24" s="177">
        <v>2</v>
      </c>
      <c r="E24" s="168">
        <v>45638</v>
      </c>
      <c r="F24"/>
      <c r="I24" s="162">
        <f t="shared" si="3"/>
        <v>5</v>
      </c>
      <c r="J24" s="163">
        <f t="shared" si="2"/>
        <v>5</v>
      </c>
      <c r="K24" s="163">
        <f t="shared" si="2"/>
        <v>5</v>
      </c>
      <c r="L24" s="163">
        <f t="shared" si="2"/>
        <v>5</v>
      </c>
      <c r="M24" s="163">
        <f t="shared" si="2"/>
        <v>5</v>
      </c>
      <c r="N24" s="163">
        <f t="shared" si="2"/>
        <v>5</v>
      </c>
      <c r="O24" s="163">
        <f t="shared" si="2"/>
        <v>5</v>
      </c>
      <c r="P24" s="163">
        <f t="shared" si="2"/>
        <v>5</v>
      </c>
      <c r="Q24" s="163">
        <f t="shared" si="2"/>
        <v>5</v>
      </c>
      <c r="R24" s="163">
        <f t="shared" si="2"/>
        <v>5</v>
      </c>
      <c r="S24" s="163">
        <f t="shared" si="2"/>
        <v>5</v>
      </c>
      <c r="T24" s="164">
        <f t="shared" si="2"/>
        <v>5</v>
      </c>
    </row>
    <row r="25" spans="1:20" ht="16" x14ac:dyDescent="0.25">
      <c r="A25"/>
      <c r="B25" s="151">
        <v>17</v>
      </c>
      <c r="C25" s="177">
        <v>10</v>
      </c>
      <c r="D25" s="177">
        <v>8</v>
      </c>
      <c r="E25" s="168">
        <v>45393</v>
      </c>
      <c r="F25"/>
      <c r="I25" s="162">
        <f t="shared" si="3"/>
        <v>10</v>
      </c>
      <c r="J25" s="163">
        <f t="shared" si="3"/>
        <v>10</v>
      </c>
      <c r="K25" s="163">
        <f t="shared" si="3"/>
        <v>10</v>
      </c>
      <c r="L25" s="163">
        <f t="shared" si="3"/>
        <v>10</v>
      </c>
      <c r="M25" s="163">
        <f t="shared" si="3"/>
        <v>8</v>
      </c>
      <c r="N25" s="163">
        <f t="shared" si="3"/>
        <v>8</v>
      </c>
      <c r="O25" s="163">
        <f t="shared" si="3"/>
        <v>8</v>
      </c>
      <c r="P25" s="163">
        <f t="shared" si="3"/>
        <v>8</v>
      </c>
      <c r="Q25" s="163">
        <f t="shared" si="3"/>
        <v>8</v>
      </c>
      <c r="R25" s="163">
        <f t="shared" si="3"/>
        <v>8</v>
      </c>
      <c r="S25" s="163">
        <f t="shared" si="3"/>
        <v>8</v>
      </c>
      <c r="T25" s="164">
        <f t="shared" si="3"/>
        <v>8</v>
      </c>
    </row>
    <row r="26" spans="1:20" ht="16" x14ac:dyDescent="0.25">
      <c r="A26"/>
      <c r="B26" s="151">
        <v>18</v>
      </c>
      <c r="C26" s="177">
        <v>15</v>
      </c>
      <c r="D26" s="177">
        <v>6</v>
      </c>
      <c r="E26" s="168">
        <v>45279</v>
      </c>
      <c r="F26"/>
      <c r="I26" s="162">
        <f t="shared" si="3"/>
        <v>6</v>
      </c>
      <c r="J26" s="163">
        <f t="shared" si="3"/>
        <v>6</v>
      </c>
      <c r="K26" s="163">
        <f t="shared" si="3"/>
        <v>6</v>
      </c>
      <c r="L26" s="163">
        <f t="shared" si="3"/>
        <v>6</v>
      </c>
      <c r="M26" s="163">
        <f t="shared" si="3"/>
        <v>6</v>
      </c>
      <c r="N26" s="163">
        <f t="shared" si="3"/>
        <v>6</v>
      </c>
      <c r="O26" s="163">
        <f t="shared" si="3"/>
        <v>6</v>
      </c>
      <c r="P26" s="163">
        <f t="shared" si="3"/>
        <v>6</v>
      </c>
      <c r="Q26" s="163">
        <f t="shared" si="3"/>
        <v>6</v>
      </c>
      <c r="R26" s="163">
        <f t="shared" si="3"/>
        <v>6</v>
      </c>
      <c r="S26" s="163">
        <f t="shared" si="3"/>
        <v>6</v>
      </c>
      <c r="T26" s="164">
        <f t="shared" si="3"/>
        <v>6</v>
      </c>
    </row>
    <row r="27" spans="1:20" ht="16" x14ac:dyDescent="0.25">
      <c r="A27"/>
      <c r="B27" s="151">
        <v>19</v>
      </c>
      <c r="C27" s="177">
        <v>20</v>
      </c>
      <c r="D27" s="177">
        <v>4</v>
      </c>
      <c r="E27" s="168">
        <v>45272</v>
      </c>
      <c r="F27"/>
      <c r="I27" s="162">
        <f t="shared" si="3"/>
        <v>4</v>
      </c>
      <c r="J27" s="163">
        <f t="shared" si="3"/>
        <v>4</v>
      </c>
      <c r="K27" s="163">
        <f t="shared" si="3"/>
        <v>4</v>
      </c>
      <c r="L27" s="163">
        <f t="shared" si="3"/>
        <v>4</v>
      </c>
      <c r="M27" s="163">
        <f t="shared" si="3"/>
        <v>4</v>
      </c>
      <c r="N27" s="163">
        <f t="shared" si="3"/>
        <v>4</v>
      </c>
      <c r="O27" s="163">
        <f t="shared" si="3"/>
        <v>4</v>
      </c>
      <c r="P27" s="163">
        <f t="shared" si="3"/>
        <v>4</v>
      </c>
      <c r="Q27" s="163">
        <f t="shared" si="3"/>
        <v>4</v>
      </c>
      <c r="R27" s="163">
        <f t="shared" si="3"/>
        <v>4</v>
      </c>
      <c r="S27" s="163">
        <f t="shared" si="3"/>
        <v>4</v>
      </c>
      <c r="T27" s="164">
        <f t="shared" si="3"/>
        <v>4</v>
      </c>
    </row>
    <row r="28" spans="1:20" ht="16" x14ac:dyDescent="0.25">
      <c r="A28"/>
      <c r="B28" s="151">
        <v>20</v>
      </c>
      <c r="C28" s="177">
        <v>25</v>
      </c>
      <c r="D28" s="177">
        <v>25</v>
      </c>
      <c r="E28" s="168">
        <v>47484</v>
      </c>
      <c r="F28"/>
      <c r="I28" s="162">
        <f t="shared" si="3"/>
        <v>25</v>
      </c>
      <c r="J28" s="163">
        <f t="shared" si="3"/>
        <v>25</v>
      </c>
      <c r="K28" s="163">
        <f t="shared" si="3"/>
        <v>25</v>
      </c>
      <c r="L28" s="163">
        <f t="shared" si="3"/>
        <v>25</v>
      </c>
      <c r="M28" s="163">
        <f t="shared" si="3"/>
        <v>25</v>
      </c>
      <c r="N28" s="163">
        <f t="shared" si="3"/>
        <v>25</v>
      </c>
      <c r="O28" s="163">
        <f t="shared" si="3"/>
        <v>25</v>
      </c>
      <c r="P28" s="163">
        <f t="shared" si="3"/>
        <v>25</v>
      </c>
      <c r="Q28" s="163">
        <f t="shared" si="3"/>
        <v>25</v>
      </c>
      <c r="R28" s="163">
        <f t="shared" si="3"/>
        <v>25</v>
      </c>
      <c r="S28" s="163">
        <f t="shared" si="3"/>
        <v>25</v>
      </c>
      <c r="T28" s="164">
        <f t="shared" si="3"/>
        <v>25</v>
      </c>
    </row>
    <row r="29" spans="1:20" ht="16" x14ac:dyDescent="0.25">
      <c r="A29"/>
      <c r="B29" s="153"/>
      <c r="C29" s="154"/>
      <c r="D29" s="154"/>
      <c r="E29" s="155"/>
      <c r="I29" s="162" t="str">
        <f t="shared" si="3"/>
        <v/>
      </c>
      <c r="J29" s="163" t="str">
        <f t="shared" si="3"/>
        <v/>
      </c>
      <c r="K29" s="163" t="str">
        <f t="shared" si="3"/>
        <v/>
      </c>
      <c r="L29" s="163" t="str">
        <f t="shared" si="3"/>
        <v/>
      </c>
      <c r="M29" s="163" t="str">
        <f t="shared" si="3"/>
        <v/>
      </c>
      <c r="N29" s="163" t="str">
        <f t="shared" si="3"/>
        <v/>
      </c>
      <c r="O29" s="163" t="str">
        <f t="shared" si="3"/>
        <v/>
      </c>
      <c r="P29" s="163" t="str">
        <f t="shared" si="3"/>
        <v/>
      </c>
      <c r="Q29" s="163" t="str">
        <f t="shared" si="3"/>
        <v/>
      </c>
      <c r="R29" s="163" t="str">
        <f t="shared" si="3"/>
        <v/>
      </c>
      <c r="S29" s="163" t="str">
        <f t="shared" si="3"/>
        <v/>
      </c>
      <c r="T29" s="164" t="str">
        <f t="shared" si="3"/>
        <v/>
      </c>
    </row>
    <row r="30" spans="1:20" ht="16" x14ac:dyDescent="0.25">
      <c r="A30"/>
      <c r="B30" s="153"/>
      <c r="C30" s="154"/>
      <c r="D30" s="154"/>
      <c r="E30" s="155"/>
      <c r="I30" s="162" t="str">
        <f t="shared" si="3"/>
        <v/>
      </c>
      <c r="J30" s="163" t="str">
        <f t="shared" si="3"/>
        <v/>
      </c>
      <c r="K30" s="163" t="str">
        <f t="shared" si="3"/>
        <v/>
      </c>
      <c r="L30" s="163" t="str">
        <f t="shared" si="3"/>
        <v/>
      </c>
      <c r="M30" s="163" t="str">
        <f t="shared" si="3"/>
        <v/>
      </c>
      <c r="N30" s="163" t="str">
        <f t="shared" si="3"/>
        <v/>
      </c>
      <c r="O30" s="163" t="str">
        <f t="shared" si="3"/>
        <v/>
      </c>
      <c r="P30" s="163" t="str">
        <f t="shared" si="3"/>
        <v/>
      </c>
      <c r="Q30" s="163" t="str">
        <f t="shared" si="3"/>
        <v/>
      </c>
      <c r="R30" s="163" t="str">
        <f t="shared" si="3"/>
        <v/>
      </c>
      <c r="S30" s="163" t="str">
        <f t="shared" si="3"/>
        <v/>
      </c>
      <c r="T30" s="164" t="str">
        <f t="shared" si="3"/>
        <v/>
      </c>
    </row>
    <row r="31" spans="1:20" ht="16" x14ac:dyDescent="0.25">
      <c r="A31"/>
      <c r="B31" s="153"/>
      <c r="C31" s="154"/>
      <c r="D31" s="154"/>
      <c r="E31" s="155"/>
      <c r="I31" s="162" t="str">
        <f t="shared" si="3"/>
        <v/>
      </c>
      <c r="J31" s="163" t="str">
        <f t="shared" si="3"/>
        <v/>
      </c>
      <c r="K31" s="163" t="str">
        <f t="shared" si="3"/>
        <v/>
      </c>
      <c r="L31" s="163" t="str">
        <f t="shared" si="3"/>
        <v/>
      </c>
      <c r="M31" s="163" t="str">
        <f t="shared" si="3"/>
        <v/>
      </c>
      <c r="N31" s="163" t="str">
        <f t="shared" si="3"/>
        <v/>
      </c>
      <c r="O31" s="163" t="str">
        <f t="shared" si="3"/>
        <v/>
      </c>
      <c r="P31" s="163" t="str">
        <f t="shared" si="3"/>
        <v/>
      </c>
      <c r="Q31" s="163" t="str">
        <f t="shared" si="3"/>
        <v/>
      </c>
      <c r="R31" s="163" t="str">
        <f t="shared" si="3"/>
        <v/>
      </c>
      <c r="S31" s="163" t="str">
        <f t="shared" si="3"/>
        <v/>
      </c>
      <c r="T31" s="164" t="str">
        <f t="shared" si="3"/>
        <v/>
      </c>
    </row>
    <row r="32" spans="1:20" ht="16" x14ac:dyDescent="0.25">
      <c r="A32"/>
      <c r="B32" s="153"/>
      <c r="C32" s="154"/>
      <c r="D32" s="154"/>
      <c r="E32" s="155"/>
      <c r="I32" s="162" t="str">
        <f t="shared" si="3"/>
        <v/>
      </c>
      <c r="J32" s="163" t="str">
        <f t="shared" si="3"/>
        <v/>
      </c>
      <c r="K32" s="163" t="str">
        <f t="shared" si="3"/>
        <v/>
      </c>
      <c r="L32" s="163" t="str">
        <f t="shared" si="3"/>
        <v/>
      </c>
      <c r="M32" s="163" t="str">
        <f t="shared" si="3"/>
        <v/>
      </c>
      <c r="N32" s="163" t="str">
        <f t="shared" si="3"/>
        <v/>
      </c>
      <c r="O32" s="163" t="str">
        <f t="shared" si="3"/>
        <v/>
      </c>
      <c r="P32" s="163" t="str">
        <f t="shared" si="3"/>
        <v/>
      </c>
      <c r="Q32" s="163" t="str">
        <f t="shared" si="3"/>
        <v/>
      </c>
      <c r="R32" s="163" t="str">
        <f t="shared" si="3"/>
        <v/>
      </c>
      <c r="S32" s="163" t="str">
        <f t="shared" si="3"/>
        <v/>
      </c>
      <c r="T32" s="164" t="str">
        <f t="shared" si="3"/>
        <v/>
      </c>
    </row>
    <row r="33" spans="1:20" ht="16" x14ac:dyDescent="0.25">
      <c r="A33"/>
      <c r="B33" s="153"/>
      <c r="C33" s="154"/>
      <c r="D33" s="154"/>
      <c r="E33" s="155"/>
      <c r="I33" s="162" t="str">
        <f t="shared" si="3"/>
        <v/>
      </c>
      <c r="J33" s="163" t="str">
        <f t="shared" si="3"/>
        <v/>
      </c>
      <c r="K33" s="163" t="str">
        <f t="shared" si="3"/>
        <v/>
      </c>
      <c r="L33" s="163" t="str">
        <f t="shared" si="3"/>
        <v/>
      </c>
      <c r="M33" s="163" t="str">
        <f t="shared" si="3"/>
        <v/>
      </c>
      <c r="N33" s="163" t="str">
        <f t="shared" si="3"/>
        <v/>
      </c>
      <c r="O33" s="163" t="str">
        <f t="shared" si="3"/>
        <v/>
      </c>
      <c r="P33" s="163" t="str">
        <f t="shared" si="3"/>
        <v/>
      </c>
      <c r="Q33" s="163" t="str">
        <f t="shared" si="3"/>
        <v/>
      </c>
      <c r="R33" s="163" t="str">
        <f t="shared" si="3"/>
        <v/>
      </c>
      <c r="S33" s="163" t="str">
        <f t="shared" si="3"/>
        <v/>
      </c>
      <c r="T33" s="164" t="str">
        <f t="shared" si="3"/>
        <v/>
      </c>
    </row>
    <row r="34" spans="1:20" ht="16" x14ac:dyDescent="0.25">
      <c r="A34"/>
      <c r="B34" s="153"/>
      <c r="C34" s="154"/>
      <c r="D34" s="154"/>
      <c r="E34" s="155"/>
      <c r="I34" s="162" t="str">
        <f t="shared" si="3"/>
        <v/>
      </c>
      <c r="J34" s="163" t="str">
        <f t="shared" si="3"/>
        <v/>
      </c>
      <c r="K34" s="163" t="str">
        <f t="shared" si="3"/>
        <v/>
      </c>
      <c r="L34" s="163" t="str">
        <f t="shared" si="3"/>
        <v/>
      </c>
      <c r="M34" s="163" t="str">
        <f t="shared" si="3"/>
        <v/>
      </c>
      <c r="N34" s="163" t="str">
        <f t="shared" si="3"/>
        <v/>
      </c>
      <c r="O34" s="163" t="str">
        <f t="shared" si="3"/>
        <v/>
      </c>
      <c r="P34" s="163" t="str">
        <f t="shared" si="3"/>
        <v/>
      </c>
      <c r="Q34" s="163" t="str">
        <f t="shared" si="3"/>
        <v/>
      </c>
      <c r="R34" s="163" t="str">
        <f t="shared" si="3"/>
        <v/>
      </c>
      <c r="S34" s="163" t="str">
        <f t="shared" si="3"/>
        <v/>
      </c>
      <c r="T34" s="164" t="str">
        <f t="shared" si="3"/>
        <v/>
      </c>
    </row>
    <row r="35" spans="1:20" ht="16" x14ac:dyDescent="0.25">
      <c r="A35"/>
      <c r="B35" s="153"/>
      <c r="C35" s="154"/>
      <c r="D35" s="154"/>
      <c r="E35" s="155"/>
      <c r="I35" s="162" t="str">
        <f t="shared" si="3"/>
        <v/>
      </c>
      <c r="J35" s="163" t="str">
        <f t="shared" si="3"/>
        <v/>
      </c>
      <c r="K35" s="163" t="str">
        <f t="shared" si="3"/>
        <v/>
      </c>
      <c r="L35" s="163" t="str">
        <f t="shared" si="3"/>
        <v/>
      </c>
      <c r="M35" s="163" t="str">
        <f t="shared" si="3"/>
        <v/>
      </c>
      <c r="N35" s="163" t="str">
        <f t="shared" si="3"/>
        <v/>
      </c>
      <c r="O35" s="163" t="str">
        <f t="shared" si="3"/>
        <v/>
      </c>
      <c r="P35" s="163" t="str">
        <f t="shared" si="3"/>
        <v/>
      </c>
      <c r="Q35" s="163" t="str">
        <f t="shared" si="3"/>
        <v/>
      </c>
      <c r="R35" s="163" t="str">
        <f t="shared" si="3"/>
        <v/>
      </c>
      <c r="S35" s="163" t="str">
        <f t="shared" si="3"/>
        <v/>
      </c>
      <c r="T35" s="164" t="str">
        <f t="shared" si="3"/>
        <v/>
      </c>
    </row>
    <row r="36" spans="1:20" ht="16" x14ac:dyDescent="0.25">
      <c r="A36"/>
      <c r="B36" s="153"/>
      <c r="C36" s="154"/>
      <c r="D36" s="154"/>
      <c r="E36" s="155"/>
      <c r="I36" s="162" t="str">
        <f t="shared" si="3"/>
        <v/>
      </c>
      <c r="J36" s="163" t="str">
        <f t="shared" si="3"/>
        <v/>
      </c>
      <c r="K36" s="163" t="str">
        <f t="shared" si="3"/>
        <v/>
      </c>
      <c r="L36" s="163" t="str">
        <f t="shared" si="3"/>
        <v/>
      </c>
      <c r="M36" s="163" t="str">
        <f t="shared" si="3"/>
        <v/>
      </c>
      <c r="N36" s="163" t="str">
        <f t="shared" si="3"/>
        <v/>
      </c>
      <c r="O36" s="163" t="str">
        <f t="shared" si="3"/>
        <v/>
      </c>
      <c r="P36" s="163" t="str">
        <f t="shared" si="3"/>
        <v/>
      </c>
      <c r="Q36" s="163" t="str">
        <f t="shared" si="3"/>
        <v/>
      </c>
      <c r="R36" s="163" t="str">
        <f t="shared" si="3"/>
        <v/>
      </c>
      <c r="S36" s="163" t="str">
        <f t="shared" si="3"/>
        <v/>
      </c>
      <c r="T36" s="164" t="str">
        <f t="shared" si="3"/>
        <v/>
      </c>
    </row>
    <row r="37" spans="1:20" ht="16" x14ac:dyDescent="0.25">
      <c r="A37"/>
      <c r="B37" s="153"/>
      <c r="C37" s="154"/>
      <c r="D37" s="154"/>
      <c r="E37" s="155"/>
      <c r="I37" s="162" t="str">
        <f t="shared" si="3"/>
        <v/>
      </c>
      <c r="J37" s="163" t="str">
        <f t="shared" si="3"/>
        <v/>
      </c>
      <c r="K37" s="163" t="str">
        <f t="shared" si="3"/>
        <v/>
      </c>
      <c r="L37" s="163" t="str">
        <f t="shared" si="3"/>
        <v/>
      </c>
      <c r="M37" s="163" t="str">
        <f t="shared" si="3"/>
        <v/>
      </c>
      <c r="N37" s="163" t="str">
        <f t="shared" si="3"/>
        <v/>
      </c>
      <c r="O37" s="163" t="str">
        <f t="shared" si="3"/>
        <v/>
      </c>
      <c r="P37" s="163" t="str">
        <f t="shared" si="3"/>
        <v/>
      </c>
      <c r="Q37" s="163" t="str">
        <f t="shared" si="3"/>
        <v/>
      </c>
      <c r="R37" s="163" t="str">
        <f t="shared" si="3"/>
        <v/>
      </c>
      <c r="S37" s="163" t="str">
        <f t="shared" si="3"/>
        <v/>
      </c>
      <c r="T37" s="164" t="str">
        <f t="shared" si="3"/>
        <v/>
      </c>
    </row>
    <row r="38" spans="1:20" ht="16" x14ac:dyDescent="0.25">
      <c r="A38"/>
      <c r="B38" s="153"/>
      <c r="C38" s="154"/>
      <c r="D38" s="154"/>
      <c r="E38" s="155"/>
      <c r="I38" s="162" t="str">
        <f t="shared" si="3"/>
        <v/>
      </c>
      <c r="J38" s="163" t="str">
        <f t="shared" si="3"/>
        <v/>
      </c>
      <c r="K38" s="163" t="str">
        <f t="shared" si="3"/>
        <v/>
      </c>
      <c r="L38" s="163" t="str">
        <f t="shared" si="3"/>
        <v/>
      </c>
      <c r="M38" s="163" t="str">
        <f t="shared" si="3"/>
        <v/>
      </c>
      <c r="N38" s="163" t="str">
        <f t="shared" si="3"/>
        <v/>
      </c>
      <c r="O38" s="163" t="str">
        <f t="shared" si="3"/>
        <v/>
      </c>
      <c r="P38" s="163" t="str">
        <f t="shared" si="3"/>
        <v/>
      </c>
      <c r="Q38" s="163" t="str">
        <f t="shared" si="3"/>
        <v/>
      </c>
      <c r="R38" s="163" t="str">
        <f t="shared" si="3"/>
        <v/>
      </c>
      <c r="S38" s="163" t="str">
        <f t="shared" si="3"/>
        <v/>
      </c>
      <c r="T38" s="164" t="str">
        <f t="shared" si="3"/>
        <v/>
      </c>
    </row>
    <row r="39" spans="1:20" ht="16" x14ac:dyDescent="0.25">
      <c r="A39"/>
      <c r="B39" s="153"/>
      <c r="C39" s="154"/>
      <c r="D39" s="154"/>
      <c r="E39" s="155"/>
      <c r="I39" s="162" t="str">
        <f t="shared" si="3"/>
        <v/>
      </c>
      <c r="J39" s="163" t="str">
        <f t="shared" si="3"/>
        <v/>
      </c>
      <c r="K39" s="163" t="str">
        <f t="shared" si="3"/>
        <v/>
      </c>
      <c r="L39" s="163" t="str">
        <f t="shared" si="3"/>
        <v/>
      </c>
      <c r="M39" s="163" t="str">
        <f t="shared" si="3"/>
        <v/>
      </c>
      <c r="N39" s="163" t="str">
        <f t="shared" si="3"/>
        <v/>
      </c>
      <c r="O39" s="163" t="str">
        <f t="shared" si="3"/>
        <v/>
      </c>
      <c r="P39" s="163" t="str">
        <f t="shared" si="3"/>
        <v/>
      </c>
      <c r="Q39" s="163" t="str">
        <f t="shared" si="3"/>
        <v/>
      </c>
      <c r="R39" s="163" t="str">
        <f t="shared" si="3"/>
        <v/>
      </c>
      <c r="S39" s="163" t="str">
        <f t="shared" si="3"/>
        <v/>
      </c>
      <c r="T39" s="164" t="str">
        <f t="shared" si="3"/>
        <v/>
      </c>
    </row>
    <row r="40" spans="1:20" ht="16" x14ac:dyDescent="0.25">
      <c r="A40"/>
      <c r="B40" s="153"/>
      <c r="C40" s="154"/>
      <c r="D40" s="154"/>
      <c r="E40" s="155"/>
      <c r="I40" s="162" t="str">
        <f t="shared" si="3"/>
        <v/>
      </c>
      <c r="J40" s="163" t="str">
        <f t="shared" si="3"/>
        <v/>
      </c>
      <c r="K40" s="163" t="str">
        <f t="shared" si="3"/>
        <v/>
      </c>
      <c r="L40" s="163" t="str">
        <f t="shared" si="3"/>
        <v/>
      </c>
      <c r="M40" s="163" t="str">
        <f t="shared" si="3"/>
        <v/>
      </c>
      <c r="N40" s="163" t="str">
        <f t="shared" si="3"/>
        <v/>
      </c>
      <c r="O40" s="163" t="str">
        <f t="shared" si="3"/>
        <v/>
      </c>
      <c r="P40" s="163" t="str">
        <f t="shared" si="3"/>
        <v/>
      </c>
      <c r="Q40" s="163" t="str">
        <f t="shared" si="3"/>
        <v/>
      </c>
      <c r="R40" s="163" t="str">
        <f t="shared" si="3"/>
        <v/>
      </c>
      <c r="S40" s="163" t="str">
        <f t="shared" si="3"/>
        <v/>
      </c>
      <c r="T40" s="164" t="str">
        <f t="shared" si="3"/>
        <v/>
      </c>
    </row>
    <row r="41" spans="1:20" ht="16" x14ac:dyDescent="0.25">
      <c r="A41"/>
      <c r="B41" s="153"/>
      <c r="C41" s="154"/>
      <c r="D41" s="154"/>
      <c r="E41" s="155"/>
      <c r="I41" s="162" t="str">
        <f t="shared" si="3"/>
        <v/>
      </c>
      <c r="J41" s="163" t="str">
        <f t="shared" si="3"/>
        <v/>
      </c>
      <c r="K41" s="163" t="str">
        <f t="shared" si="3"/>
        <v/>
      </c>
      <c r="L41" s="163" t="str">
        <f t="shared" si="3"/>
        <v/>
      </c>
      <c r="M41" s="163" t="str">
        <f t="shared" si="3"/>
        <v/>
      </c>
      <c r="N41" s="163" t="str">
        <f t="shared" si="3"/>
        <v/>
      </c>
      <c r="O41" s="163" t="str">
        <f t="shared" si="3"/>
        <v/>
      </c>
      <c r="P41" s="163" t="str">
        <f t="shared" si="3"/>
        <v/>
      </c>
      <c r="Q41" s="163" t="str">
        <f t="shared" si="3"/>
        <v/>
      </c>
      <c r="R41" s="163" t="str">
        <f t="shared" si="3"/>
        <v/>
      </c>
      <c r="S41" s="163" t="str">
        <f t="shared" si="3"/>
        <v/>
      </c>
      <c r="T41" s="164" t="str">
        <f t="shared" si="3"/>
        <v/>
      </c>
    </row>
    <row r="42" spans="1:20" ht="16" x14ac:dyDescent="0.25">
      <c r="A42"/>
      <c r="B42" s="153"/>
      <c r="C42" s="154"/>
      <c r="D42" s="154"/>
      <c r="E42" s="155"/>
      <c r="I42" s="162" t="str">
        <f t="shared" ref="I42:T73" si="4">IF(OR(I$8="", $E42=""), "", IF(I$8&lt;$E42, IF($C42=0, "", $C42), $D42))</f>
        <v/>
      </c>
      <c r="J42" s="163" t="str">
        <f t="shared" si="4"/>
        <v/>
      </c>
      <c r="K42" s="163" t="str">
        <f t="shared" si="4"/>
        <v/>
      </c>
      <c r="L42" s="163" t="str">
        <f t="shared" si="4"/>
        <v/>
      </c>
      <c r="M42" s="163" t="str">
        <f t="shared" si="4"/>
        <v/>
      </c>
      <c r="N42" s="163" t="str">
        <f t="shared" si="4"/>
        <v/>
      </c>
      <c r="O42" s="163" t="str">
        <f t="shared" si="4"/>
        <v/>
      </c>
      <c r="P42" s="163" t="str">
        <f t="shared" si="4"/>
        <v/>
      </c>
      <c r="Q42" s="163" t="str">
        <f t="shared" si="4"/>
        <v/>
      </c>
      <c r="R42" s="163" t="str">
        <f t="shared" si="4"/>
        <v/>
      </c>
      <c r="S42" s="163" t="str">
        <f t="shared" si="4"/>
        <v/>
      </c>
      <c r="T42" s="164" t="str">
        <f t="shared" si="4"/>
        <v/>
      </c>
    </row>
    <row r="43" spans="1:20" ht="16" x14ac:dyDescent="0.25">
      <c r="A43"/>
      <c r="B43" s="153"/>
      <c r="C43" s="154"/>
      <c r="D43" s="154"/>
      <c r="E43" s="155"/>
      <c r="I43" s="162" t="str">
        <f t="shared" si="4"/>
        <v/>
      </c>
      <c r="J43" s="163" t="str">
        <f t="shared" si="4"/>
        <v/>
      </c>
      <c r="K43" s="163" t="str">
        <f t="shared" si="4"/>
        <v/>
      </c>
      <c r="L43" s="163" t="str">
        <f t="shared" si="4"/>
        <v/>
      </c>
      <c r="M43" s="163" t="str">
        <f t="shared" si="4"/>
        <v/>
      </c>
      <c r="N43" s="163" t="str">
        <f t="shared" si="4"/>
        <v/>
      </c>
      <c r="O43" s="163" t="str">
        <f t="shared" si="4"/>
        <v/>
      </c>
      <c r="P43" s="163" t="str">
        <f t="shared" si="4"/>
        <v/>
      </c>
      <c r="Q43" s="163" t="str">
        <f t="shared" si="4"/>
        <v/>
      </c>
      <c r="R43" s="163" t="str">
        <f t="shared" si="4"/>
        <v/>
      </c>
      <c r="S43" s="163" t="str">
        <f t="shared" si="4"/>
        <v/>
      </c>
      <c r="T43" s="164" t="str">
        <f t="shared" si="4"/>
        <v/>
      </c>
    </row>
    <row r="44" spans="1:20" ht="16" x14ac:dyDescent="0.25">
      <c r="A44"/>
      <c r="B44" s="153"/>
      <c r="C44" s="154"/>
      <c r="D44" s="154"/>
      <c r="E44" s="155"/>
      <c r="I44" s="162" t="str">
        <f t="shared" si="4"/>
        <v/>
      </c>
      <c r="J44" s="163" t="str">
        <f t="shared" si="4"/>
        <v/>
      </c>
      <c r="K44" s="163" t="str">
        <f t="shared" si="4"/>
        <v/>
      </c>
      <c r="L44" s="163" t="str">
        <f t="shared" si="4"/>
        <v/>
      </c>
      <c r="M44" s="163" t="str">
        <f t="shared" si="4"/>
        <v/>
      </c>
      <c r="N44" s="163" t="str">
        <f t="shared" si="4"/>
        <v/>
      </c>
      <c r="O44" s="163" t="str">
        <f t="shared" si="4"/>
        <v/>
      </c>
      <c r="P44" s="163" t="str">
        <f t="shared" si="4"/>
        <v/>
      </c>
      <c r="Q44" s="163" t="str">
        <f t="shared" si="4"/>
        <v/>
      </c>
      <c r="R44" s="163" t="str">
        <f t="shared" si="4"/>
        <v/>
      </c>
      <c r="S44" s="163" t="str">
        <f t="shared" si="4"/>
        <v/>
      </c>
      <c r="T44" s="164" t="str">
        <f t="shared" si="4"/>
        <v/>
      </c>
    </row>
    <row r="45" spans="1:20" ht="16" x14ac:dyDescent="0.25">
      <c r="A45"/>
      <c r="B45" s="153"/>
      <c r="C45" s="154"/>
      <c r="D45" s="154"/>
      <c r="E45" s="155"/>
      <c r="I45" s="162" t="str">
        <f t="shared" si="4"/>
        <v/>
      </c>
      <c r="J45" s="163" t="str">
        <f t="shared" si="4"/>
        <v/>
      </c>
      <c r="K45" s="163" t="str">
        <f t="shared" si="4"/>
        <v/>
      </c>
      <c r="L45" s="163" t="str">
        <f t="shared" si="4"/>
        <v/>
      </c>
      <c r="M45" s="163" t="str">
        <f t="shared" si="4"/>
        <v/>
      </c>
      <c r="N45" s="163" t="str">
        <f t="shared" si="4"/>
        <v/>
      </c>
      <c r="O45" s="163" t="str">
        <f t="shared" si="4"/>
        <v/>
      </c>
      <c r="P45" s="163" t="str">
        <f t="shared" si="4"/>
        <v/>
      </c>
      <c r="Q45" s="163" t="str">
        <f t="shared" si="4"/>
        <v/>
      </c>
      <c r="R45" s="163" t="str">
        <f t="shared" si="4"/>
        <v/>
      </c>
      <c r="S45" s="163" t="str">
        <f t="shared" si="4"/>
        <v/>
      </c>
      <c r="T45" s="164" t="str">
        <f t="shared" si="4"/>
        <v/>
      </c>
    </row>
    <row r="46" spans="1:20" ht="16" x14ac:dyDescent="0.25">
      <c r="A46"/>
      <c r="B46" s="153"/>
      <c r="C46" s="154"/>
      <c r="D46" s="154"/>
      <c r="E46" s="155"/>
      <c r="I46" s="162" t="str">
        <f t="shared" si="4"/>
        <v/>
      </c>
      <c r="J46" s="163" t="str">
        <f t="shared" si="4"/>
        <v/>
      </c>
      <c r="K46" s="163" t="str">
        <f t="shared" si="4"/>
        <v/>
      </c>
      <c r="L46" s="163" t="str">
        <f t="shared" si="4"/>
        <v/>
      </c>
      <c r="M46" s="163" t="str">
        <f t="shared" si="4"/>
        <v/>
      </c>
      <c r="N46" s="163" t="str">
        <f t="shared" si="4"/>
        <v/>
      </c>
      <c r="O46" s="163" t="str">
        <f t="shared" si="4"/>
        <v/>
      </c>
      <c r="P46" s="163" t="str">
        <f t="shared" si="4"/>
        <v/>
      </c>
      <c r="Q46" s="163" t="str">
        <f t="shared" si="4"/>
        <v/>
      </c>
      <c r="R46" s="163" t="str">
        <f t="shared" si="4"/>
        <v/>
      </c>
      <c r="S46" s="163" t="str">
        <f t="shared" si="4"/>
        <v/>
      </c>
      <c r="T46" s="164" t="str">
        <f t="shared" si="4"/>
        <v/>
      </c>
    </row>
    <row r="47" spans="1:20" ht="16" x14ac:dyDescent="0.25">
      <c r="A47"/>
      <c r="B47" s="153"/>
      <c r="C47" s="154"/>
      <c r="D47" s="154"/>
      <c r="E47" s="155"/>
      <c r="I47" s="162" t="str">
        <f t="shared" si="4"/>
        <v/>
      </c>
      <c r="J47" s="163" t="str">
        <f t="shared" si="4"/>
        <v/>
      </c>
      <c r="K47" s="163" t="str">
        <f t="shared" si="4"/>
        <v/>
      </c>
      <c r="L47" s="163" t="str">
        <f t="shared" si="4"/>
        <v/>
      </c>
      <c r="M47" s="163" t="str">
        <f t="shared" si="4"/>
        <v/>
      </c>
      <c r="N47" s="163" t="str">
        <f t="shared" si="4"/>
        <v/>
      </c>
      <c r="O47" s="163" t="str">
        <f t="shared" si="4"/>
        <v/>
      </c>
      <c r="P47" s="163" t="str">
        <f t="shared" si="4"/>
        <v/>
      </c>
      <c r="Q47" s="163" t="str">
        <f t="shared" si="4"/>
        <v/>
      </c>
      <c r="R47" s="163" t="str">
        <f t="shared" si="4"/>
        <v/>
      </c>
      <c r="S47" s="163" t="str">
        <f t="shared" si="4"/>
        <v/>
      </c>
      <c r="T47" s="164" t="str">
        <f t="shared" si="4"/>
        <v/>
      </c>
    </row>
    <row r="48" spans="1:20" ht="16" x14ac:dyDescent="0.25">
      <c r="A48"/>
      <c r="B48" s="153"/>
      <c r="C48" s="154"/>
      <c r="D48" s="154"/>
      <c r="E48" s="155"/>
      <c r="I48" s="162" t="str">
        <f t="shared" si="4"/>
        <v/>
      </c>
      <c r="J48" s="163" t="str">
        <f t="shared" si="4"/>
        <v/>
      </c>
      <c r="K48" s="163" t="str">
        <f t="shared" si="4"/>
        <v/>
      </c>
      <c r="L48" s="163" t="str">
        <f t="shared" si="4"/>
        <v/>
      </c>
      <c r="M48" s="163" t="str">
        <f t="shared" si="4"/>
        <v/>
      </c>
      <c r="N48" s="163" t="str">
        <f t="shared" si="4"/>
        <v/>
      </c>
      <c r="O48" s="163" t="str">
        <f t="shared" si="4"/>
        <v/>
      </c>
      <c r="P48" s="163" t="str">
        <f t="shared" si="4"/>
        <v/>
      </c>
      <c r="Q48" s="163" t="str">
        <f t="shared" si="4"/>
        <v/>
      </c>
      <c r="R48" s="163" t="str">
        <f t="shared" si="4"/>
        <v/>
      </c>
      <c r="S48" s="163" t="str">
        <f t="shared" si="4"/>
        <v/>
      </c>
      <c r="T48" s="164" t="str">
        <f t="shared" si="4"/>
        <v/>
      </c>
    </row>
    <row r="49" spans="1:20" ht="16" x14ac:dyDescent="0.25">
      <c r="A49"/>
      <c r="B49" s="153"/>
      <c r="C49" s="154"/>
      <c r="D49" s="154"/>
      <c r="E49" s="155"/>
      <c r="I49" s="162" t="str">
        <f t="shared" si="4"/>
        <v/>
      </c>
      <c r="J49" s="163" t="str">
        <f t="shared" si="4"/>
        <v/>
      </c>
      <c r="K49" s="163" t="str">
        <f t="shared" si="4"/>
        <v/>
      </c>
      <c r="L49" s="163" t="str">
        <f t="shared" si="4"/>
        <v/>
      </c>
      <c r="M49" s="163" t="str">
        <f t="shared" si="4"/>
        <v/>
      </c>
      <c r="N49" s="163" t="str">
        <f t="shared" si="4"/>
        <v/>
      </c>
      <c r="O49" s="163" t="str">
        <f t="shared" si="4"/>
        <v/>
      </c>
      <c r="P49" s="163" t="str">
        <f t="shared" si="4"/>
        <v/>
      </c>
      <c r="Q49" s="163" t="str">
        <f t="shared" si="4"/>
        <v/>
      </c>
      <c r="R49" s="163" t="str">
        <f t="shared" si="4"/>
        <v/>
      </c>
      <c r="S49" s="163" t="str">
        <f t="shared" si="4"/>
        <v/>
      </c>
      <c r="T49" s="164" t="str">
        <f t="shared" si="4"/>
        <v/>
      </c>
    </row>
    <row r="50" spans="1:20" ht="16" x14ac:dyDescent="0.25">
      <c r="A50"/>
      <c r="B50" s="153"/>
      <c r="C50" s="154"/>
      <c r="D50" s="154"/>
      <c r="E50" s="155"/>
      <c r="I50" s="162" t="str">
        <f t="shared" si="4"/>
        <v/>
      </c>
      <c r="J50" s="163" t="str">
        <f t="shared" si="4"/>
        <v/>
      </c>
      <c r="K50" s="163" t="str">
        <f t="shared" si="4"/>
        <v/>
      </c>
      <c r="L50" s="163" t="str">
        <f t="shared" si="4"/>
        <v/>
      </c>
      <c r="M50" s="163" t="str">
        <f t="shared" si="4"/>
        <v/>
      </c>
      <c r="N50" s="163" t="str">
        <f t="shared" si="4"/>
        <v/>
      </c>
      <c r="O50" s="163" t="str">
        <f t="shared" si="4"/>
        <v/>
      </c>
      <c r="P50" s="163" t="str">
        <f t="shared" si="4"/>
        <v/>
      </c>
      <c r="Q50" s="163" t="str">
        <f t="shared" si="4"/>
        <v/>
      </c>
      <c r="R50" s="163" t="str">
        <f t="shared" si="4"/>
        <v/>
      </c>
      <c r="S50" s="163" t="str">
        <f t="shared" si="4"/>
        <v/>
      </c>
      <c r="T50" s="164" t="str">
        <f t="shared" si="4"/>
        <v/>
      </c>
    </row>
    <row r="51" spans="1:20" ht="16" x14ac:dyDescent="0.25">
      <c r="A51"/>
      <c r="B51" s="153"/>
      <c r="C51" s="154"/>
      <c r="D51" s="154"/>
      <c r="E51" s="155"/>
      <c r="I51" s="162" t="str">
        <f t="shared" si="4"/>
        <v/>
      </c>
      <c r="J51" s="163" t="str">
        <f t="shared" si="4"/>
        <v/>
      </c>
      <c r="K51" s="163" t="str">
        <f t="shared" si="4"/>
        <v/>
      </c>
      <c r="L51" s="163" t="str">
        <f t="shared" si="4"/>
        <v/>
      </c>
      <c r="M51" s="163" t="str">
        <f t="shared" si="4"/>
        <v/>
      </c>
      <c r="N51" s="163" t="str">
        <f t="shared" si="4"/>
        <v/>
      </c>
      <c r="O51" s="163" t="str">
        <f t="shared" si="4"/>
        <v/>
      </c>
      <c r="P51" s="163" t="str">
        <f t="shared" si="4"/>
        <v/>
      </c>
      <c r="Q51" s="163" t="str">
        <f t="shared" si="4"/>
        <v/>
      </c>
      <c r="R51" s="163" t="str">
        <f t="shared" si="4"/>
        <v/>
      </c>
      <c r="S51" s="163" t="str">
        <f t="shared" si="4"/>
        <v/>
      </c>
      <c r="T51" s="164" t="str">
        <f t="shared" si="4"/>
        <v/>
      </c>
    </row>
    <row r="52" spans="1:20" ht="16" x14ac:dyDescent="0.25">
      <c r="A52"/>
      <c r="B52" s="153"/>
      <c r="C52" s="154"/>
      <c r="D52" s="154"/>
      <c r="E52" s="155"/>
      <c r="I52" s="162" t="str">
        <f t="shared" si="4"/>
        <v/>
      </c>
      <c r="J52" s="163" t="str">
        <f t="shared" si="4"/>
        <v/>
      </c>
      <c r="K52" s="163" t="str">
        <f t="shared" si="4"/>
        <v/>
      </c>
      <c r="L52" s="163" t="str">
        <f t="shared" si="4"/>
        <v/>
      </c>
      <c r="M52" s="163" t="str">
        <f t="shared" si="4"/>
        <v/>
      </c>
      <c r="N52" s="163" t="str">
        <f t="shared" si="4"/>
        <v/>
      </c>
      <c r="O52" s="163" t="str">
        <f t="shared" si="4"/>
        <v/>
      </c>
      <c r="P52" s="163" t="str">
        <f t="shared" si="4"/>
        <v/>
      </c>
      <c r="Q52" s="163" t="str">
        <f t="shared" si="4"/>
        <v/>
      </c>
      <c r="R52" s="163" t="str">
        <f t="shared" si="4"/>
        <v/>
      </c>
      <c r="S52" s="163" t="str">
        <f t="shared" si="4"/>
        <v/>
      </c>
      <c r="T52" s="164" t="str">
        <f t="shared" si="4"/>
        <v/>
      </c>
    </row>
    <row r="53" spans="1:20" ht="16" x14ac:dyDescent="0.25">
      <c r="A53"/>
      <c r="B53" s="153"/>
      <c r="C53" s="154"/>
      <c r="D53" s="154"/>
      <c r="E53" s="155"/>
      <c r="I53" s="162" t="str">
        <f t="shared" si="4"/>
        <v/>
      </c>
      <c r="J53" s="163" t="str">
        <f t="shared" si="4"/>
        <v/>
      </c>
      <c r="K53" s="163" t="str">
        <f t="shared" si="4"/>
        <v/>
      </c>
      <c r="L53" s="163" t="str">
        <f t="shared" si="4"/>
        <v/>
      </c>
      <c r="M53" s="163" t="str">
        <f t="shared" si="4"/>
        <v/>
      </c>
      <c r="N53" s="163" t="str">
        <f t="shared" si="4"/>
        <v/>
      </c>
      <c r="O53" s="163" t="str">
        <f t="shared" si="4"/>
        <v/>
      </c>
      <c r="P53" s="163" t="str">
        <f t="shared" si="4"/>
        <v/>
      </c>
      <c r="Q53" s="163" t="str">
        <f t="shared" si="4"/>
        <v/>
      </c>
      <c r="R53" s="163" t="str">
        <f t="shared" si="4"/>
        <v/>
      </c>
      <c r="S53" s="163" t="str">
        <f t="shared" si="4"/>
        <v/>
      </c>
      <c r="T53" s="164" t="str">
        <f t="shared" si="4"/>
        <v/>
      </c>
    </row>
    <row r="54" spans="1:20" ht="16" x14ac:dyDescent="0.25">
      <c r="A54"/>
      <c r="B54" s="153"/>
      <c r="C54" s="154"/>
      <c r="D54" s="154"/>
      <c r="E54" s="155"/>
      <c r="I54" s="162" t="str">
        <f t="shared" si="4"/>
        <v/>
      </c>
      <c r="J54" s="163" t="str">
        <f t="shared" si="4"/>
        <v/>
      </c>
      <c r="K54" s="163" t="str">
        <f t="shared" si="4"/>
        <v/>
      </c>
      <c r="L54" s="163" t="str">
        <f t="shared" si="4"/>
        <v/>
      </c>
      <c r="M54" s="163" t="str">
        <f t="shared" si="4"/>
        <v/>
      </c>
      <c r="N54" s="163" t="str">
        <f t="shared" si="4"/>
        <v/>
      </c>
      <c r="O54" s="163" t="str">
        <f t="shared" si="4"/>
        <v/>
      </c>
      <c r="P54" s="163" t="str">
        <f t="shared" si="4"/>
        <v/>
      </c>
      <c r="Q54" s="163" t="str">
        <f t="shared" si="4"/>
        <v/>
      </c>
      <c r="R54" s="163" t="str">
        <f t="shared" si="4"/>
        <v/>
      </c>
      <c r="S54" s="163" t="str">
        <f t="shared" si="4"/>
        <v/>
      </c>
      <c r="T54" s="164" t="str">
        <f t="shared" si="4"/>
        <v/>
      </c>
    </row>
    <row r="55" spans="1:20" ht="16" x14ac:dyDescent="0.25">
      <c r="A55"/>
      <c r="B55" s="153"/>
      <c r="C55" s="154"/>
      <c r="D55" s="154"/>
      <c r="E55" s="155"/>
      <c r="I55" s="162" t="str">
        <f t="shared" si="4"/>
        <v/>
      </c>
      <c r="J55" s="163" t="str">
        <f t="shared" si="4"/>
        <v/>
      </c>
      <c r="K55" s="163" t="str">
        <f t="shared" si="4"/>
        <v/>
      </c>
      <c r="L55" s="163" t="str">
        <f t="shared" si="4"/>
        <v/>
      </c>
      <c r="M55" s="163" t="str">
        <f t="shared" si="4"/>
        <v/>
      </c>
      <c r="N55" s="163" t="str">
        <f t="shared" si="4"/>
        <v/>
      </c>
      <c r="O55" s="163" t="str">
        <f t="shared" si="4"/>
        <v/>
      </c>
      <c r="P55" s="163" t="str">
        <f t="shared" si="4"/>
        <v/>
      </c>
      <c r="Q55" s="163" t="str">
        <f t="shared" si="4"/>
        <v/>
      </c>
      <c r="R55" s="163" t="str">
        <f t="shared" si="4"/>
        <v/>
      </c>
      <c r="S55" s="163" t="str">
        <f t="shared" si="4"/>
        <v/>
      </c>
      <c r="T55" s="164" t="str">
        <f t="shared" si="4"/>
        <v/>
      </c>
    </row>
    <row r="56" spans="1:20" ht="16" x14ac:dyDescent="0.25">
      <c r="A56"/>
      <c r="B56" s="153"/>
      <c r="C56" s="154"/>
      <c r="D56" s="154"/>
      <c r="E56" s="155"/>
      <c r="I56" s="162" t="str">
        <f t="shared" si="4"/>
        <v/>
      </c>
      <c r="J56" s="163" t="str">
        <f t="shared" si="4"/>
        <v/>
      </c>
      <c r="K56" s="163" t="str">
        <f t="shared" si="4"/>
        <v/>
      </c>
      <c r="L56" s="163" t="str">
        <f t="shared" si="4"/>
        <v/>
      </c>
      <c r="M56" s="163" t="str">
        <f t="shared" si="4"/>
        <v/>
      </c>
      <c r="N56" s="163" t="str">
        <f t="shared" si="4"/>
        <v/>
      </c>
      <c r="O56" s="163" t="str">
        <f t="shared" si="4"/>
        <v/>
      </c>
      <c r="P56" s="163" t="str">
        <f t="shared" si="4"/>
        <v/>
      </c>
      <c r="Q56" s="163" t="str">
        <f t="shared" si="4"/>
        <v/>
      </c>
      <c r="R56" s="163" t="str">
        <f t="shared" si="4"/>
        <v/>
      </c>
      <c r="S56" s="163" t="str">
        <f t="shared" si="4"/>
        <v/>
      </c>
      <c r="T56" s="164" t="str">
        <f t="shared" si="4"/>
        <v/>
      </c>
    </row>
    <row r="57" spans="1:20" ht="16" x14ac:dyDescent="0.25">
      <c r="A57"/>
      <c r="B57" s="153"/>
      <c r="C57" s="154"/>
      <c r="D57" s="154"/>
      <c r="E57" s="155"/>
      <c r="I57" s="162" t="str">
        <f t="shared" si="4"/>
        <v/>
      </c>
      <c r="J57" s="163" t="str">
        <f t="shared" si="4"/>
        <v/>
      </c>
      <c r="K57" s="163" t="str">
        <f t="shared" si="4"/>
        <v/>
      </c>
      <c r="L57" s="163" t="str">
        <f t="shared" si="4"/>
        <v/>
      </c>
      <c r="M57" s="163" t="str">
        <f t="shared" si="4"/>
        <v/>
      </c>
      <c r="N57" s="163" t="str">
        <f t="shared" si="4"/>
        <v/>
      </c>
      <c r="O57" s="163" t="str">
        <f t="shared" si="4"/>
        <v/>
      </c>
      <c r="P57" s="163" t="str">
        <f t="shared" si="4"/>
        <v/>
      </c>
      <c r="Q57" s="163" t="str">
        <f t="shared" si="4"/>
        <v/>
      </c>
      <c r="R57" s="163" t="str">
        <f t="shared" si="4"/>
        <v/>
      </c>
      <c r="S57" s="163" t="str">
        <f t="shared" si="4"/>
        <v/>
      </c>
      <c r="T57" s="164" t="str">
        <f t="shared" si="4"/>
        <v/>
      </c>
    </row>
    <row r="58" spans="1:20" ht="16" x14ac:dyDescent="0.25">
      <c r="A58"/>
      <c r="B58" s="153"/>
      <c r="C58" s="154"/>
      <c r="D58" s="154"/>
      <c r="E58" s="155"/>
      <c r="I58" s="162" t="str">
        <f t="shared" si="4"/>
        <v/>
      </c>
      <c r="J58" s="163" t="str">
        <f t="shared" si="4"/>
        <v/>
      </c>
      <c r="K58" s="163" t="str">
        <f t="shared" si="4"/>
        <v/>
      </c>
      <c r="L58" s="163" t="str">
        <f t="shared" si="4"/>
        <v/>
      </c>
      <c r="M58" s="163" t="str">
        <f t="shared" si="4"/>
        <v/>
      </c>
      <c r="N58" s="163" t="str">
        <f t="shared" si="4"/>
        <v/>
      </c>
      <c r="O58" s="163" t="str">
        <f t="shared" si="4"/>
        <v/>
      </c>
      <c r="P58" s="163" t="str">
        <f t="shared" si="4"/>
        <v/>
      </c>
      <c r="Q58" s="163" t="str">
        <f t="shared" si="4"/>
        <v/>
      </c>
      <c r="R58" s="163" t="str">
        <f t="shared" si="4"/>
        <v/>
      </c>
      <c r="S58" s="163" t="str">
        <f t="shared" si="4"/>
        <v/>
      </c>
      <c r="T58" s="164" t="str">
        <f t="shared" si="4"/>
        <v/>
      </c>
    </row>
    <row r="59" spans="1:20" ht="16" x14ac:dyDescent="0.25">
      <c r="A59"/>
      <c r="B59" s="153"/>
      <c r="C59" s="154"/>
      <c r="D59" s="154"/>
      <c r="E59" s="155"/>
      <c r="I59" s="162" t="str">
        <f t="shared" si="4"/>
        <v/>
      </c>
      <c r="J59" s="163" t="str">
        <f t="shared" si="4"/>
        <v/>
      </c>
      <c r="K59" s="163" t="str">
        <f t="shared" si="4"/>
        <v/>
      </c>
      <c r="L59" s="163" t="str">
        <f t="shared" si="4"/>
        <v/>
      </c>
      <c r="M59" s="163" t="str">
        <f t="shared" si="4"/>
        <v/>
      </c>
      <c r="N59" s="163" t="str">
        <f t="shared" si="4"/>
        <v/>
      </c>
      <c r="O59" s="163" t="str">
        <f t="shared" si="4"/>
        <v/>
      </c>
      <c r="P59" s="163" t="str">
        <f t="shared" si="4"/>
        <v/>
      </c>
      <c r="Q59" s="163" t="str">
        <f t="shared" si="4"/>
        <v/>
      </c>
      <c r="R59" s="163" t="str">
        <f t="shared" si="4"/>
        <v/>
      </c>
      <c r="S59" s="163" t="str">
        <f t="shared" si="4"/>
        <v/>
      </c>
      <c r="T59" s="164" t="str">
        <f t="shared" si="4"/>
        <v/>
      </c>
    </row>
    <row r="60" spans="1:20" ht="16" x14ac:dyDescent="0.25">
      <c r="A60"/>
      <c r="B60" s="153"/>
      <c r="C60" s="154"/>
      <c r="D60" s="154"/>
      <c r="E60" s="155"/>
      <c r="I60" s="162" t="str">
        <f t="shared" si="4"/>
        <v/>
      </c>
      <c r="J60" s="163" t="str">
        <f t="shared" si="4"/>
        <v/>
      </c>
      <c r="K60" s="163" t="str">
        <f t="shared" si="4"/>
        <v/>
      </c>
      <c r="L60" s="163" t="str">
        <f t="shared" si="4"/>
        <v/>
      </c>
      <c r="M60" s="163" t="str">
        <f t="shared" si="4"/>
        <v/>
      </c>
      <c r="N60" s="163" t="str">
        <f t="shared" si="4"/>
        <v/>
      </c>
      <c r="O60" s="163" t="str">
        <f t="shared" si="4"/>
        <v/>
      </c>
      <c r="P60" s="163" t="str">
        <f t="shared" si="4"/>
        <v/>
      </c>
      <c r="Q60" s="163" t="str">
        <f t="shared" si="4"/>
        <v/>
      </c>
      <c r="R60" s="163" t="str">
        <f t="shared" si="4"/>
        <v/>
      </c>
      <c r="S60" s="163" t="str">
        <f t="shared" si="4"/>
        <v/>
      </c>
      <c r="T60" s="164" t="str">
        <f t="shared" si="4"/>
        <v/>
      </c>
    </row>
    <row r="61" spans="1:20" ht="16" x14ac:dyDescent="0.25">
      <c r="A61"/>
      <c r="B61" s="153"/>
      <c r="C61" s="154"/>
      <c r="D61" s="154"/>
      <c r="E61" s="155"/>
      <c r="I61" s="162" t="str">
        <f t="shared" si="4"/>
        <v/>
      </c>
      <c r="J61" s="163" t="str">
        <f t="shared" si="4"/>
        <v/>
      </c>
      <c r="K61" s="163" t="str">
        <f t="shared" si="4"/>
        <v/>
      </c>
      <c r="L61" s="163" t="str">
        <f t="shared" si="4"/>
        <v/>
      </c>
      <c r="M61" s="163" t="str">
        <f t="shared" si="4"/>
        <v/>
      </c>
      <c r="N61" s="163" t="str">
        <f t="shared" si="4"/>
        <v/>
      </c>
      <c r="O61" s="163" t="str">
        <f t="shared" si="4"/>
        <v/>
      </c>
      <c r="P61" s="163" t="str">
        <f t="shared" si="4"/>
        <v/>
      </c>
      <c r="Q61" s="163" t="str">
        <f t="shared" si="4"/>
        <v/>
      </c>
      <c r="R61" s="163" t="str">
        <f t="shared" si="4"/>
        <v/>
      </c>
      <c r="S61" s="163" t="str">
        <f t="shared" si="4"/>
        <v/>
      </c>
      <c r="T61" s="164" t="str">
        <f t="shared" si="4"/>
        <v/>
      </c>
    </row>
    <row r="62" spans="1:20" ht="16" x14ac:dyDescent="0.25">
      <c r="A62"/>
      <c r="B62" s="153"/>
      <c r="C62" s="154"/>
      <c r="D62" s="154"/>
      <c r="E62" s="155"/>
      <c r="I62" s="162" t="str">
        <f t="shared" si="4"/>
        <v/>
      </c>
      <c r="J62" s="163" t="str">
        <f t="shared" si="4"/>
        <v/>
      </c>
      <c r="K62" s="163" t="str">
        <f t="shared" si="4"/>
        <v/>
      </c>
      <c r="L62" s="163" t="str">
        <f t="shared" si="4"/>
        <v/>
      </c>
      <c r="M62" s="163" t="str">
        <f t="shared" si="4"/>
        <v/>
      </c>
      <c r="N62" s="163" t="str">
        <f t="shared" si="4"/>
        <v/>
      </c>
      <c r="O62" s="163" t="str">
        <f t="shared" si="4"/>
        <v/>
      </c>
      <c r="P62" s="163" t="str">
        <f t="shared" si="4"/>
        <v/>
      </c>
      <c r="Q62" s="163" t="str">
        <f t="shared" si="4"/>
        <v/>
      </c>
      <c r="R62" s="163" t="str">
        <f t="shared" si="4"/>
        <v/>
      </c>
      <c r="S62" s="163" t="str">
        <f t="shared" si="4"/>
        <v/>
      </c>
      <c r="T62" s="164" t="str">
        <f t="shared" si="4"/>
        <v/>
      </c>
    </row>
    <row r="63" spans="1:20" ht="16" x14ac:dyDescent="0.25">
      <c r="A63"/>
      <c r="B63" s="153"/>
      <c r="C63" s="154"/>
      <c r="D63" s="154"/>
      <c r="E63" s="155"/>
      <c r="I63" s="162" t="str">
        <f t="shared" si="4"/>
        <v/>
      </c>
      <c r="J63" s="163" t="str">
        <f t="shared" si="4"/>
        <v/>
      </c>
      <c r="K63" s="163" t="str">
        <f t="shared" si="4"/>
        <v/>
      </c>
      <c r="L63" s="163" t="str">
        <f t="shared" ref="J63:T108" si="5">IF(OR(L$8="", $E63=""), "", IF(L$8&lt;$E63, IF($C63=0, "", $C63), $D63))</f>
        <v/>
      </c>
      <c r="M63" s="163" t="str">
        <f t="shared" si="5"/>
        <v/>
      </c>
      <c r="N63" s="163" t="str">
        <f t="shared" si="5"/>
        <v/>
      </c>
      <c r="O63" s="163" t="str">
        <f t="shared" si="5"/>
        <v/>
      </c>
      <c r="P63" s="163" t="str">
        <f t="shared" si="5"/>
        <v/>
      </c>
      <c r="Q63" s="163" t="str">
        <f t="shared" si="5"/>
        <v/>
      </c>
      <c r="R63" s="163" t="str">
        <f t="shared" si="5"/>
        <v/>
      </c>
      <c r="S63" s="163" t="str">
        <f t="shared" si="5"/>
        <v/>
      </c>
      <c r="T63" s="164" t="str">
        <f t="shared" si="5"/>
        <v/>
      </c>
    </row>
    <row r="64" spans="1:20" ht="16" x14ac:dyDescent="0.25">
      <c r="A64"/>
      <c r="B64" s="153"/>
      <c r="C64" s="154"/>
      <c r="D64" s="154"/>
      <c r="E64" s="155"/>
      <c r="I64" s="162" t="str">
        <f t="shared" ref="I64:I108" si="6">IF(OR(I$8="", $E64=""), "", IF(I$8&lt;$E64, IF($C64=0, "", $C64), $D64))</f>
        <v/>
      </c>
      <c r="J64" s="163" t="str">
        <f t="shared" si="5"/>
        <v/>
      </c>
      <c r="K64" s="163" t="str">
        <f t="shared" si="5"/>
        <v/>
      </c>
      <c r="L64" s="163" t="str">
        <f t="shared" si="5"/>
        <v/>
      </c>
      <c r="M64" s="163" t="str">
        <f t="shared" si="5"/>
        <v/>
      </c>
      <c r="N64" s="163" t="str">
        <f t="shared" si="5"/>
        <v/>
      </c>
      <c r="O64" s="163" t="str">
        <f t="shared" si="5"/>
        <v/>
      </c>
      <c r="P64" s="163" t="str">
        <f t="shared" si="5"/>
        <v/>
      </c>
      <c r="Q64" s="163" t="str">
        <f t="shared" si="5"/>
        <v/>
      </c>
      <c r="R64" s="163" t="str">
        <f t="shared" si="5"/>
        <v/>
      </c>
      <c r="S64" s="163" t="str">
        <f t="shared" si="5"/>
        <v/>
      </c>
      <c r="T64" s="164" t="str">
        <f t="shared" si="5"/>
        <v/>
      </c>
    </row>
    <row r="65" spans="1:20" ht="16" x14ac:dyDescent="0.25">
      <c r="A65"/>
      <c r="B65" s="153"/>
      <c r="C65" s="154"/>
      <c r="D65" s="154"/>
      <c r="E65" s="155"/>
      <c r="I65" s="162" t="str">
        <f t="shared" si="6"/>
        <v/>
      </c>
      <c r="J65" s="163" t="str">
        <f t="shared" si="5"/>
        <v/>
      </c>
      <c r="K65" s="163" t="str">
        <f t="shared" si="5"/>
        <v/>
      </c>
      <c r="L65" s="163" t="str">
        <f t="shared" si="5"/>
        <v/>
      </c>
      <c r="M65" s="163" t="str">
        <f t="shared" si="5"/>
        <v/>
      </c>
      <c r="N65" s="163" t="str">
        <f t="shared" si="5"/>
        <v/>
      </c>
      <c r="O65" s="163" t="str">
        <f t="shared" si="5"/>
        <v/>
      </c>
      <c r="P65" s="163" t="str">
        <f t="shared" si="5"/>
        <v/>
      </c>
      <c r="Q65" s="163" t="str">
        <f t="shared" si="5"/>
        <v/>
      </c>
      <c r="R65" s="163" t="str">
        <f t="shared" si="5"/>
        <v/>
      </c>
      <c r="S65" s="163" t="str">
        <f t="shared" si="5"/>
        <v/>
      </c>
      <c r="T65" s="164" t="str">
        <f t="shared" si="5"/>
        <v/>
      </c>
    </row>
    <row r="66" spans="1:20" ht="16" x14ac:dyDescent="0.25">
      <c r="A66"/>
      <c r="B66" s="153"/>
      <c r="C66" s="154"/>
      <c r="D66" s="154"/>
      <c r="E66" s="155"/>
      <c r="I66" s="162" t="str">
        <f t="shared" si="6"/>
        <v/>
      </c>
      <c r="J66" s="163" t="str">
        <f t="shared" si="5"/>
        <v/>
      </c>
      <c r="K66" s="163" t="str">
        <f t="shared" si="5"/>
        <v/>
      </c>
      <c r="L66" s="163" t="str">
        <f t="shared" si="5"/>
        <v/>
      </c>
      <c r="M66" s="163" t="str">
        <f t="shared" si="5"/>
        <v/>
      </c>
      <c r="N66" s="163" t="str">
        <f t="shared" si="5"/>
        <v/>
      </c>
      <c r="O66" s="163" t="str">
        <f t="shared" si="5"/>
        <v/>
      </c>
      <c r="P66" s="163" t="str">
        <f t="shared" si="5"/>
        <v/>
      </c>
      <c r="Q66" s="163" t="str">
        <f t="shared" si="5"/>
        <v/>
      </c>
      <c r="R66" s="163" t="str">
        <f t="shared" si="5"/>
        <v/>
      </c>
      <c r="S66" s="163" t="str">
        <f t="shared" si="5"/>
        <v/>
      </c>
      <c r="T66" s="164" t="str">
        <f t="shared" si="5"/>
        <v/>
      </c>
    </row>
    <row r="67" spans="1:20" ht="16" x14ac:dyDescent="0.25">
      <c r="A67"/>
      <c r="B67" s="153"/>
      <c r="C67" s="154"/>
      <c r="D67" s="154"/>
      <c r="E67" s="155"/>
      <c r="I67" s="162" t="str">
        <f t="shared" si="6"/>
        <v/>
      </c>
      <c r="J67" s="163" t="str">
        <f t="shared" si="5"/>
        <v/>
      </c>
      <c r="K67" s="163" t="str">
        <f t="shared" si="5"/>
        <v/>
      </c>
      <c r="L67" s="163" t="str">
        <f t="shared" si="5"/>
        <v/>
      </c>
      <c r="M67" s="163" t="str">
        <f t="shared" si="5"/>
        <v/>
      </c>
      <c r="N67" s="163" t="str">
        <f t="shared" si="5"/>
        <v/>
      </c>
      <c r="O67" s="163" t="str">
        <f t="shared" si="5"/>
        <v/>
      </c>
      <c r="P67" s="163" t="str">
        <f t="shared" si="5"/>
        <v/>
      </c>
      <c r="Q67" s="163" t="str">
        <f t="shared" si="5"/>
        <v/>
      </c>
      <c r="R67" s="163" t="str">
        <f t="shared" si="5"/>
        <v/>
      </c>
      <c r="S67" s="163" t="str">
        <f t="shared" si="5"/>
        <v/>
      </c>
      <c r="T67" s="164" t="str">
        <f t="shared" si="5"/>
        <v/>
      </c>
    </row>
    <row r="68" spans="1:20" ht="16" x14ac:dyDescent="0.25">
      <c r="A68"/>
      <c r="B68" s="153"/>
      <c r="C68" s="154"/>
      <c r="D68" s="154"/>
      <c r="E68" s="155"/>
      <c r="I68" s="162" t="str">
        <f t="shared" si="6"/>
        <v/>
      </c>
      <c r="J68" s="163" t="str">
        <f t="shared" si="5"/>
        <v/>
      </c>
      <c r="K68" s="163" t="str">
        <f t="shared" si="5"/>
        <v/>
      </c>
      <c r="L68" s="163" t="str">
        <f t="shared" si="5"/>
        <v/>
      </c>
      <c r="M68" s="163" t="str">
        <f t="shared" si="5"/>
        <v/>
      </c>
      <c r="N68" s="163" t="str">
        <f t="shared" si="5"/>
        <v/>
      </c>
      <c r="O68" s="163" t="str">
        <f t="shared" si="5"/>
        <v/>
      </c>
      <c r="P68" s="163" t="str">
        <f t="shared" si="5"/>
        <v/>
      </c>
      <c r="Q68" s="163" t="str">
        <f t="shared" si="5"/>
        <v/>
      </c>
      <c r="R68" s="163" t="str">
        <f t="shared" si="5"/>
        <v/>
      </c>
      <c r="S68" s="163" t="str">
        <f t="shared" si="5"/>
        <v/>
      </c>
      <c r="T68" s="164" t="str">
        <f t="shared" si="5"/>
        <v/>
      </c>
    </row>
    <row r="69" spans="1:20" ht="16" x14ac:dyDescent="0.25">
      <c r="A69"/>
      <c r="B69" s="153"/>
      <c r="C69" s="154"/>
      <c r="D69" s="154"/>
      <c r="E69" s="155"/>
      <c r="I69" s="162" t="str">
        <f t="shared" si="6"/>
        <v/>
      </c>
      <c r="J69" s="163" t="str">
        <f t="shared" si="5"/>
        <v/>
      </c>
      <c r="K69" s="163" t="str">
        <f t="shared" si="5"/>
        <v/>
      </c>
      <c r="L69" s="163" t="str">
        <f t="shared" si="5"/>
        <v/>
      </c>
      <c r="M69" s="163" t="str">
        <f t="shared" si="5"/>
        <v/>
      </c>
      <c r="N69" s="163" t="str">
        <f t="shared" si="5"/>
        <v/>
      </c>
      <c r="O69" s="163" t="str">
        <f t="shared" si="5"/>
        <v/>
      </c>
      <c r="P69" s="163" t="str">
        <f t="shared" si="5"/>
        <v/>
      </c>
      <c r="Q69" s="163" t="str">
        <f t="shared" si="5"/>
        <v/>
      </c>
      <c r="R69" s="163" t="str">
        <f t="shared" si="5"/>
        <v/>
      </c>
      <c r="S69" s="163" t="str">
        <f t="shared" si="5"/>
        <v/>
      </c>
      <c r="T69" s="164" t="str">
        <f t="shared" si="5"/>
        <v/>
      </c>
    </row>
    <row r="70" spans="1:20" ht="16" x14ac:dyDescent="0.25">
      <c r="A70"/>
      <c r="B70" s="153"/>
      <c r="C70" s="154"/>
      <c r="D70" s="154"/>
      <c r="E70" s="155"/>
      <c r="I70" s="162" t="str">
        <f t="shared" si="6"/>
        <v/>
      </c>
      <c r="J70" s="163" t="str">
        <f t="shared" si="5"/>
        <v/>
      </c>
      <c r="K70" s="163" t="str">
        <f t="shared" si="5"/>
        <v/>
      </c>
      <c r="L70" s="163" t="str">
        <f t="shared" si="5"/>
        <v/>
      </c>
      <c r="M70" s="163" t="str">
        <f t="shared" si="5"/>
        <v/>
      </c>
      <c r="N70" s="163" t="str">
        <f t="shared" si="5"/>
        <v/>
      </c>
      <c r="O70" s="163" t="str">
        <f t="shared" si="5"/>
        <v/>
      </c>
      <c r="P70" s="163" t="str">
        <f t="shared" si="5"/>
        <v/>
      </c>
      <c r="Q70" s="163" t="str">
        <f t="shared" si="5"/>
        <v/>
      </c>
      <c r="R70" s="163" t="str">
        <f t="shared" si="5"/>
        <v/>
      </c>
      <c r="S70" s="163" t="str">
        <f t="shared" si="5"/>
        <v/>
      </c>
      <c r="T70" s="164" t="str">
        <f t="shared" si="5"/>
        <v/>
      </c>
    </row>
    <row r="71" spans="1:20" ht="16" x14ac:dyDescent="0.25">
      <c r="A71"/>
      <c r="B71" s="153"/>
      <c r="C71" s="154"/>
      <c r="D71" s="154"/>
      <c r="E71" s="155"/>
      <c r="I71" s="162" t="str">
        <f t="shared" si="6"/>
        <v/>
      </c>
      <c r="J71" s="163" t="str">
        <f t="shared" si="5"/>
        <v/>
      </c>
      <c r="K71" s="163" t="str">
        <f t="shared" si="5"/>
        <v/>
      </c>
      <c r="L71" s="163" t="str">
        <f t="shared" si="5"/>
        <v/>
      </c>
      <c r="M71" s="163" t="str">
        <f t="shared" si="5"/>
        <v/>
      </c>
      <c r="N71" s="163" t="str">
        <f t="shared" si="5"/>
        <v/>
      </c>
      <c r="O71" s="163" t="str">
        <f t="shared" si="5"/>
        <v/>
      </c>
      <c r="P71" s="163" t="str">
        <f t="shared" si="5"/>
        <v/>
      </c>
      <c r="Q71" s="163" t="str">
        <f t="shared" si="5"/>
        <v/>
      </c>
      <c r="R71" s="163" t="str">
        <f t="shared" si="5"/>
        <v/>
      </c>
      <c r="S71" s="163" t="str">
        <f t="shared" si="5"/>
        <v/>
      </c>
      <c r="T71" s="164" t="str">
        <f t="shared" si="5"/>
        <v/>
      </c>
    </row>
    <row r="72" spans="1:20" ht="16" x14ac:dyDescent="0.25">
      <c r="A72"/>
      <c r="B72" s="153"/>
      <c r="C72" s="154"/>
      <c r="D72" s="154"/>
      <c r="E72" s="155"/>
      <c r="I72" s="162" t="str">
        <f t="shared" si="6"/>
        <v/>
      </c>
      <c r="J72" s="163" t="str">
        <f t="shared" si="5"/>
        <v/>
      </c>
      <c r="K72" s="163" t="str">
        <f t="shared" si="5"/>
        <v/>
      </c>
      <c r="L72" s="163" t="str">
        <f t="shared" si="5"/>
        <v/>
      </c>
      <c r="M72" s="163" t="str">
        <f t="shared" si="5"/>
        <v/>
      </c>
      <c r="N72" s="163" t="str">
        <f t="shared" si="5"/>
        <v/>
      </c>
      <c r="O72" s="163" t="str">
        <f t="shared" si="5"/>
        <v/>
      </c>
      <c r="P72" s="163" t="str">
        <f t="shared" si="5"/>
        <v/>
      </c>
      <c r="Q72" s="163" t="str">
        <f t="shared" si="5"/>
        <v/>
      </c>
      <c r="R72" s="163" t="str">
        <f t="shared" si="5"/>
        <v/>
      </c>
      <c r="S72" s="163" t="str">
        <f t="shared" si="5"/>
        <v/>
      </c>
      <c r="T72" s="164" t="str">
        <f t="shared" si="5"/>
        <v/>
      </c>
    </row>
    <row r="73" spans="1:20" ht="16" x14ac:dyDescent="0.25">
      <c r="A73"/>
      <c r="B73" s="153"/>
      <c r="C73" s="154"/>
      <c r="D73" s="154"/>
      <c r="E73" s="155"/>
      <c r="I73" s="162" t="str">
        <f t="shared" si="6"/>
        <v/>
      </c>
      <c r="J73" s="163" t="str">
        <f t="shared" si="5"/>
        <v/>
      </c>
      <c r="K73" s="163" t="str">
        <f t="shared" si="5"/>
        <v/>
      </c>
      <c r="L73" s="163" t="str">
        <f t="shared" si="5"/>
        <v/>
      </c>
      <c r="M73" s="163" t="str">
        <f t="shared" si="5"/>
        <v/>
      </c>
      <c r="N73" s="163" t="str">
        <f t="shared" si="5"/>
        <v/>
      </c>
      <c r="O73" s="163" t="str">
        <f t="shared" si="5"/>
        <v/>
      </c>
      <c r="P73" s="163" t="str">
        <f t="shared" si="5"/>
        <v/>
      </c>
      <c r="Q73" s="163" t="str">
        <f t="shared" si="5"/>
        <v/>
      </c>
      <c r="R73" s="163" t="str">
        <f t="shared" si="5"/>
        <v/>
      </c>
      <c r="S73" s="163" t="str">
        <f t="shared" si="5"/>
        <v/>
      </c>
      <c r="T73" s="164" t="str">
        <f t="shared" si="5"/>
        <v/>
      </c>
    </row>
    <row r="74" spans="1:20" ht="16" x14ac:dyDescent="0.25">
      <c r="A74"/>
      <c r="B74" s="153"/>
      <c r="C74" s="154"/>
      <c r="D74" s="154"/>
      <c r="E74" s="155"/>
      <c r="I74" s="162" t="str">
        <f t="shared" si="6"/>
        <v/>
      </c>
      <c r="J74" s="163" t="str">
        <f t="shared" si="5"/>
        <v/>
      </c>
      <c r="K74" s="163" t="str">
        <f t="shared" si="5"/>
        <v/>
      </c>
      <c r="L74" s="163" t="str">
        <f t="shared" si="5"/>
        <v/>
      </c>
      <c r="M74" s="163" t="str">
        <f t="shared" si="5"/>
        <v/>
      </c>
      <c r="N74" s="163" t="str">
        <f t="shared" si="5"/>
        <v/>
      </c>
      <c r="O74" s="163" t="str">
        <f t="shared" si="5"/>
        <v/>
      </c>
      <c r="P74" s="163" t="str">
        <f t="shared" si="5"/>
        <v/>
      </c>
      <c r="Q74" s="163" t="str">
        <f t="shared" si="5"/>
        <v/>
      </c>
      <c r="R74" s="163" t="str">
        <f t="shared" si="5"/>
        <v/>
      </c>
      <c r="S74" s="163" t="str">
        <f t="shared" si="5"/>
        <v/>
      </c>
      <c r="T74" s="164" t="str">
        <f t="shared" si="5"/>
        <v/>
      </c>
    </row>
    <row r="75" spans="1:20" ht="16" x14ac:dyDescent="0.25">
      <c r="A75"/>
      <c r="B75" s="153"/>
      <c r="C75" s="154"/>
      <c r="D75" s="154"/>
      <c r="E75" s="155"/>
      <c r="I75" s="162" t="str">
        <f t="shared" si="6"/>
        <v/>
      </c>
      <c r="J75" s="163" t="str">
        <f t="shared" si="5"/>
        <v/>
      </c>
      <c r="K75" s="163" t="str">
        <f t="shared" si="5"/>
        <v/>
      </c>
      <c r="L75" s="163" t="str">
        <f t="shared" si="5"/>
        <v/>
      </c>
      <c r="M75" s="163" t="str">
        <f t="shared" si="5"/>
        <v/>
      </c>
      <c r="N75" s="163" t="str">
        <f t="shared" si="5"/>
        <v/>
      </c>
      <c r="O75" s="163" t="str">
        <f t="shared" si="5"/>
        <v/>
      </c>
      <c r="P75" s="163" t="str">
        <f t="shared" si="5"/>
        <v/>
      </c>
      <c r="Q75" s="163" t="str">
        <f t="shared" si="5"/>
        <v/>
      </c>
      <c r="R75" s="163" t="str">
        <f t="shared" si="5"/>
        <v/>
      </c>
      <c r="S75" s="163" t="str">
        <f t="shared" si="5"/>
        <v/>
      </c>
      <c r="T75" s="164" t="str">
        <f t="shared" si="5"/>
        <v/>
      </c>
    </row>
    <row r="76" spans="1:20" ht="16" x14ac:dyDescent="0.25">
      <c r="A76"/>
      <c r="B76" s="153"/>
      <c r="C76" s="154"/>
      <c r="D76" s="154"/>
      <c r="E76" s="155"/>
      <c r="I76" s="162" t="str">
        <f t="shared" si="6"/>
        <v/>
      </c>
      <c r="J76" s="163" t="str">
        <f t="shared" si="5"/>
        <v/>
      </c>
      <c r="K76" s="163" t="str">
        <f t="shared" si="5"/>
        <v/>
      </c>
      <c r="L76" s="163" t="str">
        <f t="shared" si="5"/>
        <v/>
      </c>
      <c r="M76" s="163" t="str">
        <f t="shared" si="5"/>
        <v/>
      </c>
      <c r="N76" s="163" t="str">
        <f t="shared" si="5"/>
        <v/>
      </c>
      <c r="O76" s="163" t="str">
        <f t="shared" si="5"/>
        <v/>
      </c>
      <c r="P76" s="163" t="str">
        <f t="shared" si="5"/>
        <v/>
      </c>
      <c r="Q76" s="163" t="str">
        <f t="shared" si="5"/>
        <v/>
      </c>
      <c r="R76" s="163" t="str">
        <f t="shared" si="5"/>
        <v/>
      </c>
      <c r="S76" s="163" t="str">
        <f t="shared" si="5"/>
        <v/>
      </c>
      <c r="T76" s="164" t="str">
        <f t="shared" si="5"/>
        <v/>
      </c>
    </row>
    <row r="77" spans="1:20" ht="16" x14ac:dyDescent="0.25">
      <c r="A77"/>
      <c r="B77" s="153"/>
      <c r="C77" s="154"/>
      <c r="D77" s="154"/>
      <c r="E77" s="155"/>
      <c r="I77" s="162" t="str">
        <f t="shared" si="6"/>
        <v/>
      </c>
      <c r="J77" s="163" t="str">
        <f t="shared" si="5"/>
        <v/>
      </c>
      <c r="K77" s="163" t="str">
        <f t="shared" si="5"/>
        <v/>
      </c>
      <c r="L77" s="163" t="str">
        <f t="shared" si="5"/>
        <v/>
      </c>
      <c r="M77" s="163" t="str">
        <f t="shared" si="5"/>
        <v/>
      </c>
      <c r="N77" s="163" t="str">
        <f t="shared" si="5"/>
        <v/>
      </c>
      <c r="O77" s="163" t="str">
        <f t="shared" si="5"/>
        <v/>
      </c>
      <c r="P77" s="163" t="str">
        <f t="shared" si="5"/>
        <v/>
      </c>
      <c r="Q77" s="163" t="str">
        <f t="shared" si="5"/>
        <v/>
      </c>
      <c r="R77" s="163" t="str">
        <f t="shared" si="5"/>
        <v/>
      </c>
      <c r="S77" s="163" t="str">
        <f t="shared" si="5"/>
        <v/>
      </c>
      <c r="T77" s="164" t="str">
        <f t="shared" si="5"/>
        <v/>
      </c>
    </row>
    <row r="78" spans="1:20" ht="16" x14ac:dyDescent="0.25">
      <c r="A78"/>
      <c r="B78" s="153"/>
      <c r="C78" s="154"/>
      <c r="D78" s="154"/>
      <c r="E78" s="155"/>
      <c r="I78" s="162" t="str">
        <f t="shared" si="6"/>
        <v/>
      </c>
      <c r="J78" s="163" t="str">
        <f t="shared" si="5"/>
        <v/>
      </c>
      <c r="K78" s="163" t="str">
        <f t="shared" si="5"/>
        <v/>
      </c>
      <c r="L78" s="163" t="str">
        <f t="shared" si="5"/>
        <v/>
      </c>
      <c r="M78" s="163" t="str">
        <f t="shared" si="5"/>
        <v/>
      </c>
      <c r="N78" s="163" t="str">
        <f t="shared" si="5"/>
        <v/>
      </c>
      <c r="O78" s="163" t="str">
        <f t="shared" si="5"/>
        <v/>
      </c>
      <c r="P78" s="163" t="str">
        <f t="shared" si="5"/>
        <v/>
      </c>
      <c r="Q78" s="163" t="str">
        <f t="shared" si="5"/>
        <v/>
      </c>
      <c r="R78" s="163" t="str">
        <f t="shared" si="5"/>
        <v/>
      </c>
      <c r="S78" s="163" t="str">
        <f t="shared" si="5"/>
        <v/>
      </c>
      <c r="T78" s="164" t="str">
        <f t="shared" si="5"/>
        <v/>
      </c>
    </row>
    <row r="79" spans="1:20" ht="16" x14ac:dyDescent="0.25">
      <c r="A79"/>
      <c r="B79" s="153"/>
      <c r="C79" s="154"/>
      <c r="D79" s="154"/>
      <c r="E79" s="155"/>
      <c r="I79" s="162" t="str">
        <f t="shared" si="6"/>
        <v/>
      </c>
      <c r="J79" s="163" t="str">
        <f t="shared" si="5"/>
        <v/>
      </c>
      <c r="K79" s="163" t="str">
        <f t="shared" si="5"/>
        <v/>
      </c>
      <c r="L79" s="163" t="str">
        <f t="shared" si="5"/>
        <v/>
      </c>
      <c r="M79" s="163" t="str">
        <f t="shared" si="5"/>
        <v/>
      </c>
      <c r="N79" s="163" t="str">
        <f t="shared" si="5"/>
        <v/>
      </c>
      <c r="O79" s="163" t="str">
        <f t="shared" si="5"/>
        <v/>
      </c>
      <c r="P79" s="163" t="str">
        <f t="shared" si="5"/>
        <v/>
      </c>
      <c r="Q79" s="163" t="str">
        <f t="shared" si="5"/>
        <v/>
      </c>
      <c r="R79" s="163" t="str">
        <f t="shared" si="5"/>
        <v/>
      </c>
      <c r="S79" s="163" t="str">
        <f t="shared" si="5"/>
        <v/>
      </c>
      <c r="T79" s="164" t="str">
        <f t="shared" si="5"/>
        <v/>
      </c>
    </row>
    <row r="80" spans="1:20" ht="16" x14ac:dyDescent="0.25">
      <c r="A80"/>
      <c r="B80" s="153"/>
      <c r="C80" s="154"/>
      <c r="D80" s="154"/>
      <c r="E80" s="155"/>
      <c r="I80" s="162" t="str">
        <f t="shared" si="6"/>
        <v/>
      </c>
      <c r="J80" s="163" t="str">
        <f t="shared" si="5"/>
        <v/>
      </c>
      <c r="K80" s="163" t="str">
        <f t="shared" si="5"/>
        <v/>
      </c>
      <c r="L80" s="163" t="str">
        <f t="shared" si="5"/>
        <v/>
      </c>
      <c r="M80" s="163" t="str">
        <f t="shared" si="5"/>
        <v/>
      </c>
      <c r="N80" s="163" t="str">
        <f t="shared" si="5"/>
        <v/>
      </c>
      <c r="O80" s="163" t="str">
        <f t="shared" si="5"/>
        <v/>
      </c>
      <c r="P80" s="163" t="str">
        <f t="shared" si="5"/>
        <v/>
      </c>
      <c r="Q80" s="163" t="str">
        <f t="shared" si="5"/>
        <v/>
      </c>
      <c r="R80" s="163" t="str">
        <f t="shared" si="5"/>
        <v/>
      </c>
      <c r="S80" s="163" t="str">
        <f t="shared" si="5"/>
        <v/>
      </c>
      <c r="T80" s="164" t="str">
        <f t="shared" si="5"/>
        <v/>
      </c>
    </row>
    <row r="81" spans="1:20" ht="16" x14ac:dyDescent="0.25">
      <c r="A81"/>
      <c r="B81" s="153"/>
      <c r="C81" s="154"/>
      <c r="D81" s="154"/>
      <c r="E81" s="155"/>
      <c r="I81" s="162" t="str">
        <f t="shared" si="6"/>
        <v/>
      </c>
      <c r="J81" s="163" t="str">
        <f t="shared" si="5"/>
        <v/>
      </c>
      <c r="K81" s="163" t="str">
        <f t="shared" si="5"/>
        <v/>
      </c>
      <c r="L81" s="163" t="str">
        <f t="shared" si="5"/>
        <v/>
      </c>
      <c r="M81" s="163" t="str">
        <f t="shared" si="5"/>
        <v/>
      </c>
      <c r="N81" s="163" t="str">
        <f t="shared" si="5"/>
        <v/>
      </c>
      <c r="O81" s="163" t="str">
        <f t="shared" si="5"/>
        <v/>
      </c>
      <c r="P81" s="163" t="str">
        <f t="shared" si="5"/>
        <v/>
      </c>
      <c r="Q81" s="163" t="str">
        <f t="shared" si="5"/>
        <v/>
      </c>
      <c r="R81" s="163" t="str">
        <f t="shared" si="5"/>
        <v/>
      </c>
      <c r="S81" s="163" t="str">
        <f t="shared" si="5"/>
        <v/>
      </c>
      <c r="T81" s="164" t="str">
        <f t="shared" si="5"/>
        <v/>
      </c>
    </row>
    <row r="82" spans="1:20" ht="16" x14ac:dyDescent="0.25">
      <c r="A82"/>
      <c r="B82" s="153"/>
      <c r="C82" s="154"/>
      <c r="D82" s="154"/>
      <c r="E82" s="155"/>
      <c r="I82" s="162" t="str">
        <f t="shared" si="6"/>
        <v/>
      </c>
      <c r="J82" s="163" t="str">
        <f t="shared" si="5"/>
        <v/>
      </c>
      <c r="K82" s="163" t="str">
        <f t="shared" si="5"/>
        <v/>
      </c>
      <c r="L82" s="163" t="str">
        <f t="shared" si="5"/>
        <v/>
      </c>
      <c r="M82" s="163" t="str">
        <f t="shared" si="5"/>
        <v/>
      </c>
      <c r="N82" s="163" t="str">
        <f t="shared" si="5"/>
        <v/>
      </c>
      <c r="O82" s="163" t="str">
        <f t="shared" si="5"/>
        <v/>
      </c>
      <c r="P82" s="163" t="str">
        <f t="shared" si="5"/>
        <v/>
      </c>
      <c r="Q82" s="163" t="str">
        <f t="shared" si="5"/>
        <v/>
      </c>
      <c r="R82" s="163" t="str">
        <f t="shared" si="5"/>
        <v/>
      </c>
      <c r="S82" s="163" t="str">
        <f t="shared" si="5"/>
        <v/>
      </c>
      <c r="T82" s="164" t="str">
        <f t="shared" si="5"/>
        <v/>
      </c>
    </row>
    <row r="83" spans="1:20" ht="16" x14ac:dyDescent="0.25">
      <c r="A83"/>
      <c r="B83" s="153"/>
      <c r="C83" s="154"/>
      <c r="D83" s="154"/>
      <c r="E83" s="155"/>
      <c r="I83" s="162" t="str">
        <f t="shared" si="6"/>
        <v/>
      </c>
      <c r="J83" s="163" t="str">
        <f t="shared" si="5"/>
        <v/>
      </c>
      <c r="K83" s="163" t="str">
        <f t="shared" si="5"/>
        <v/>
      </c>
      <c r="L83" s="163" t="str">
        <f t="shared" si="5"/>
        <v/>
      </c>
      <c r="M83" s="163" t="str">
        <f t="shared" si="5"/>
        <v/>
      </c>
      <c r="N83" s="163" t="str">
        <f t="shared" si="5"/>
        <v/>
      </c>
      <c r="O83" s="163" t="str">
        <f t="shared" si="5"/>
        <v/>
      </c>
      <c r="P83" s="163" t="str">
        <f t="shared" si="5"/>
        <v/>
      </c>
      <c r="Q83" s="163" t="str">
        <f t="shared" si="5"/>
        <v/>
      </c>
      <c r="R83" s="163" t="str">
        <f t="shared" si="5"/>
        <v/>
      </c>
      <c r="S83" s="163" t="str">
        <f t="shared" si="5"/>
        <v/>
      </c>
      <c r="T83" s="164" t="str">
        <f t="shared" si="5"/>
        <v/>
      </c>
    </row>
    <row r="84" spans="1:20" ht="16" x14ac:dyDescent="0.25">
      <c r="A84"/>
      <c r="B84" s="153"/>
      <c r="C84" s="154"/>
      <c r="D84" s="154"/>
      <c r="E84" s="155"/>
      <c r="I84" s="162" t="str">
        <f t="shared" si="6"/>
        <v/>
      </c>
      <c r="J84" s="163" t="str">
        <f t="shared" si="5"/>
        <v/>
      </c>
      <c r="K84" s="163" t="str">
        <f t="shared" si="5"/>
        <v/>
      </c>
      <c r="L84" s="163" t="str">
        <f t="shared" si="5"/>
        <v/>
      </c>
      <c r="M84" s="163" t="str">
        <f t="shared" si="5"/>
        <v/>
      </c>
      <c r="N84" s="163" t="str">
        <f t="shared" si="5"/>
        <v/>
      </c>
      <c r="O84" s="163" t="str">
        <f t="shared" si="5"/>
        <v/>
      </c>
      <c r="P84" s="163" t="str">
        <f t="shared" si="5"/>
        <v/>
      </c>
      <c r="Q84" s="163" t="str">
        <f t="shared" si="5"/>
        <v/>
      </c>
      <c r="R84" s="163" t="str">
        <f t="shared" si="5"/>
        <v/>
      </c>
      <c r="S84" s="163" t="str">
        <f t="shared" si="5"/>
        <v/>
      </c>
      <c r="T84" s="164" t="str">
        <f t="shared" si="5"/>
        <v/>
      </c>
    </row>
    <row r="85" spans="1:20" ht="16" x14ac:dyDescent="0.25">
      <c r="A85"/>
      <c r="B85" s="153"/>
      <c r="C85" s="154"/>
      <c r="D85" s="154"/>
      <c r="E85" s="155"/>
      <c r="I85" s="162" t="str">
        <f t="shared" si="6"/>
        <v/>
      </c>
      <c r="J85" s="163" t="str">
        <f t="shared" si="5"/>
        <v/>
      </c>
      <c r="K85" s="163" t="str">
        <f t="shared" si="5"/>
        <v/>
      </c>
      <c r="L85" s="163" t="str">
        <f t="shared" si="5"/>
        <v/>
      </c>
      <c r="M85" s="163" t="str">
        <f t="shared" si="5"/>
        <v/>
      </c>
      <c r="N85" s="163" t="str">
        <f t="shared" si="5"/>
        <v/>
      </c>
      <c r="O85" s="163" t="str">
        <f t="shared" si="5"/>
        <v/>
      </c>
      <c r="P85" s="163" t="str">
        <f t="shared" si="5"/>
        <v/>
      </c>
      <c r="Q85" s="163" t="str">
        <f t="shared" si="5"/>
        <v/>
      </c>
      <c r="R85" s="163" t="str">
        <f t="shared" si="5"/>
        <v/>
      </c>
      <c r="S85" s="163" t="str">
        <f t="shared" si="5"/>
        <v/>
      </c>
      <c r="T85" s="164" t="str">
        <f t="shared" si="5"/>
        <v/>
      </c>
    </row>
    <row r="86" spans="1:20" ht="16" x14ac:dyDescent="0.25">
      <c r="A86"/>
      <c r="B86" s="153"/>
      <c r="C86" s="154"/>
      <c r="D86" s="154"/>
      <c r="E86" s="155"/>
      <c r="I86" s="162" t="str">
        <f t="shared" si="6"/>
        <v/>
      </c>
      <c r="J86" s="163" t="str">
        <f t="shared" si="5"/>
        <v/>
      </c>
      <c r="K86" s="163" t="str">
        <f t="shared" si="5"/>
        <v/>
      </c>
      <c r="L86" s="163" t="str">
        <f t="shared" si="5"/>
        <v/>
      </c>
      <c r="M86" s="163" t="str">
        <f t="shared" si="5"/>
        <v/>
      </c>
      <c r="N86" s="163" t="str">
        <f t="shared" ref="J86:T108" si="7">IF(OR(N$8="", $E86=""), "", IF(N$8&lt;$E86, IF($C86=0, "", $C86), $D86))</f>
        <v/>
      </c>
      <c r="O86" s="163" t="str">
        <f t="shared" si="7"/>
        <v/>
      </c>
      <c r="P86" s="163" t="str">
        <f t="shared" si="7"/>
        <v/>
      </c>
      <c r="Q86" s="163" t="str">
        <f t="shared" si="7"/>
        <v/>
      </c>
      <c r="R86" s="163" t="str">
        <f t="shared" si="7"/>
        <v/>
      </c>
      <c r="S86" s="163" t="str">
        <f t="shared" si="7"/>
        <v/>
      </c>
      <c r="T86" s="164" t="str">
        <f t="shared" si="7"/>
        <v/>
      </c>
    </row>
    <row r="87" spans="1:20" ht="16" x14ac:dyDescent="0.25">
      <c r="A87"/>
      <c r="B87" s="153"/>
      <c r="C87" s="154"/>
      <c r="D87" s="154"/>
      <c r="E87" s="155"/>
      <c r="I87" s="162" t="str">
        <f t="shared" si="6"/>
        <v/>
      </c>
      <c r="J87" s="163" t="str">
        <f t="shared" si="7"/>
        <v/>
      </c>
      <c r="K87" s="163" t="str">
        <f t="shared" si="7"/>
        <v/>
      </c>
      <c r="L87" s="163" t="str">
        <f t="shared" si="7"/>
        <v/>
      </c>
      <c r="M87" s="163" t="str">
        <f t="shared" si="7"/>
        <v/>
      </c>
      <c r="N87" s="163" t="str">
        <f t="shared" si="7"/>
        <v/>
      </c>
      <c r="O87" s="163" t="str">
        <f t="shared" si="7"/>
        <v/>
      </c>
      <c r="P87" s="163" t="str">
        <f t="shared" si="7"/>
        <v/>
      </c>
      <c r="Q87" s="163" t="str">
        <f t="shared" si="7"/>
        <v/>
      </c>
      <c r="R87" s="163" t="str">
        <f t="shared" si="7"/>
        <v/>
      </c>
      <c r="S87" s="163" t="str">
        <f t="shared" si="7"/>
        <v/>
      </c>
      <c r="T87" s="164" t="str">
        <f t="shared" si="7"/>
        <v/>
      </c>
    </row>
    <row r="88" spans="1:20" ht="16" x14ac:dyDescent="0.25">
      <c r="A88"/>
      <c r="B88" s="153"/>
      <c r="C88" s="154"/>
      <c r="D88" s="154"/>
      <c r="E88" s="155"/>
      <c r="I88" s="162" t="str">
        <f t="shared" si="6"/>
        <v/>
      </c>
      <c r="J88" s="163" t="str">
        <f t="shared" si="7"/>
        <v/>
      </c>
      <c r="K88" s="163" t="str">
        <f t="shared" si="7"/>
        <v/>
      </c>
      <c r="L88" s="163" t="str">
        <f t="shared" si="7"/>
        <v/>
      </c>
      <c r="M88" s="163" t="str">
        <f t="shared" si="7"/>
        <v/>
      </c>
      <c r="N88" s="163" t="str">
        <f t="shared" si="7"/>
        <v/>
      </c>
      <c r="O88" s="163" t="str">
        <f t="shared" si="7"/>
        <v/>
      </c>
      <c r="P88" s="163" t="str">
        <f t="shared" si="7"/>
        <v/>
      </c>
      <c r="Q88" s="163" t="str">
        <f t="shared" si="7"/>
        <v/>
      </c>
      <c r="R88" s="163" t="str">
        <f t="shared" si="7"/>
        <v/>
      </c>
      <c r="S88" s="163" t="str">
        <f t="shared" si="7"/>
        <v/>
      </c>
      <c r="T88" s="164" t="str">
        <f t="shared" si="7"/>
        <v/>
      </c>
    </row>
    <row r="89" spans="1:20" ht="16" x14ac:dyDescent="0.25">
      <c r="A89"/>
      <c r="B89" s="153"/>
      <c r="C89" s="154"/>
      <c r="D89" s="154"/>
      <c r="E89" s="155"/>
      <c r="I89" s="162" t="str">
        <f t="shared" si="6"/>
        <v/>
      </c>
      <c r="J89" s="163" t="str">
        <f t="shared" si="7"/>
        <v/>
      </c>
      <c r="K89" s="163" t="str">
        <f t="shared" si="7"/>
        <v/>
      </c>
      <c r="L89" s="163" t="str">
        <f t="shared" si="7"/>
        <v/>
      </c>
      <c r="M89" s="163" t="str">
        <f t="shared" si="7"/>
        <v/>
      </c>
      <c r="N89" s="163" t="str">
        <f t="shared" si="7"/>
        <v/>
      </c>
      <c r="O89" s="163" t="str">
        <f t="shared" si="7"/>
        <v/>
      </c>
      <c r="P89" s="163" t="str">
        <f t="shared" si="7"/>
        <v/>
      </c>
      <c r="Q89" s="163" t="str">
        <f t="shared" si="7"/>
        <v/>
      </c>
      <c r="R89" s="163" t="str">
        <f t="shared" si="7"/>
        <v/>
      </c>
      <c r="S89" s="163" t="str">
        <f t="shared" si="7"/>
        <v/>
      </c>
      <c r="T89" s="164" t="str">
        <f t="shared" si="7"/>
        <v/>
      </c>
    </row>
    <row r="90" spans="1:20" ht="16" x14ac:dyDescent="0.25">
      <c r="A90"/>
      <c r="B90" s="153"/>
      <c r="C90" s="154"/>
      <c r="D90" s="154"/>
      <c r="E90" s="155"/>
      <c r="I90" s="162" t="str">
        <f t="shared" si="6"/>
        <v/>
      </c>
      <c r="J90" s="163" t="str">
        <f t="shared" si="7"/>
        <v/>
      </c>
      <c r="K90" s="163" t="str">
        <f t="shared" si="7"/>
        <v/>
      </c>
      <c r="L90" s="163" t="str">
        <f t="shared" si="7"/>
        <v/>
      </c>
      <c r="M90" s="163" t="str">
        <f t="shared" si="7"/>
        <v/>
      </c>
      <c r="N90" s="163" t="str">
        <f t="shared" si="7"/>
        <v/>
      </c>
      <c r="O90" s="163" t="str">
        <f t="shared" si="7"/>
        <v/>
      </c>
      <c r="P90" s="163" t="str">
        <f t="shared" si="7"/>
        <v/>
      </c>
      <c r="Q90" s="163" t="str">
        <f t="shared" si="7"/>
        <v/>
      </c>
      <c r="R90" s="163" t="str">
        <f t="shared" si="7"/>
        <v/>
      </c>
      <c r="S90" s="163" t="str">
        <f t="shared" si="7"/>
        <v/>
      </c>
      <c r="T90" s="164" t="str">
        <f t="shared" si="7"/>
        <v/>
      </c>
    </row>
    <row r="91" spans="1:20" ht="16" x14ac:dyDescent="0.25">
      <c r="A91"/>
      <c r="B91" s="153"/>
      <c r="C91" s="154"/>
      <c r="D91" s="154"/>
      <c r="E91" s="155"/>
      <c r="I91" s="162" t="str">
        <f t="shared" si="6"/>
        <v/>
      </c>
      <c r="J91" s="163" t="str">
        <f t="shared" si="7"/>
        <v/>
      </c>
      <c r="K91" s="163" t="str">
        <f t="shared" si="7"/>
        <v/>
      </c>
      <c r="L91" s="163" t="str">
        <f t="shared" si="7"/>
        <v/>
      </c>
      <c r="M91" s="163" t="str">
        <f t="shared" si="7"/>
        <v/>
      </c>
      <c r="N91" s="163" t="str">
        <f t="shared" si="7"/>
        <v/>
      </c>
      <c r="O91" s="163" t="str">
        <f t="shared" si="7"/>
        <v/>
      </c>
      <c r="P91" s="163" t="str">
        <f t="shared" si="7"/>
        <v/>
      </c>
      <c r="Q91" s="163" t="str">
        <f t="shared" si="7"/>
        <v/>
      </c>
      <c r="R91" s="163" t="str">
        <f t="shared" si="7"/>
        <v/>
      </c>
      <c r="S91" s="163" t="str">
        <f t="shared" si="7"/>
        <v/>
      </c>
      <c r="T91" s="164" t="str">
        <f t="shared" si="7"/>
        <v/>
      </c>
    </row>
    <row r="92" spans="1:20" ht="16" x14ac:dyDescent="0.25">
      <c r="A92"/>
      <c r="B92" s="153"/>
      <c r="C92" s="154"/>
      <c r="D92" s="154"/>
      <c r="E92" s="155"/>
      <c r="I92" s="162" t="str">
        <f t="shared" si="6"/>
        <v/>
      </c>
      <c r="J92" s="163" t="str">
        <f t="shared" si="7"/>
        <v/>
      </c>
      <c r="K92" s="163" t="str">
        <f t="shared" si="7"/>
        <v/>
      </c>
      <c r="L92" s="163" t="str">
        <f t="shared" si="7"/>
        <v/>
      </c>
      <c r="M92" s="163" t="str">
        <f t="shared" si="7"/>
        <v/>
      </c>
      <c r="N92" s="163" t="str">
        <f t="shared" si="7"/>
        <v/>
      </c>
      <c r="O92" s="163" t="str">
        <f t="shared" si="7"/>
        <v/>
      </c>
      <c r="P92" s="163" t="str">
        <f t="shared" si="7"/>
        <v/>
      </c>
      <c r="Q92" s="163" t="str">
        <f t="shared" si="7"/>
        <v/>
      </c>
      <c r="R92" s="163" t="str">
        <f t="shared" si="7"/>
        <v/>
      </c>
      <c r="S92" s="163" t="str">
        <f t="shared" si="7"/>
        <v/>
      </c>
      <c r="T92" s="164" t="str">
        <f t="shared" si="7"/>
        <v/>
      </c>
    </row>
    <row r="93" spans="1:20" ht="16" x14ac:dyDescent="0.25">
      <c r="A93"/>
      <c r="B93" s="153"/>
      <c r="C93" s="154"/>
      <c r="D93" s="154"/>
      <c r="E93" s="155"/>
      <c r="I93" s="162" t="str">
        <f t="shared" si="6"/>
        <v/>
      </c>
      <c r="J93" s="163" t="str">
        <f t="shared" si="7"/>
        <v/>
      </c>
      <c r="K93" s="163" t="str">
        <f t="shared" si="7"/>
        <v/>
      </c>
      <c r="L93" s="163" t="str">
        <f t="shared" si="7"/>
        <v/>
      </c>
      <c r="M93" s="163" t="str">
        <f t="shared" si="7"/>
        <v/>
      </c>
      <c r="N93" s="163" t="str">
        <f t="shared" si="7"/>
        <v/>
      </c>
      <c r="O93" s="163" t="str">
        <f t="shared" si="7"/>
        <v/>
      </c>
      <c r="P93" s="163" t="str">
        <f t="shared" si="7"/>
        <v/>
      </c>
      <c r="Q93" s="163" t="str">
        <f t="shared" si="7"/>
        <v/>
      </c>
      <c r="R93" s="163" t="str">
        <f t="shared" si="7"/>
        <v/>
      </c>
      <c r="S93" s="163" t="str">
        <f t="shared" si="7"/>
        <v/>
      </c>
      <c r="T93" s="164" t="str">
        <f t="shared" si="7"/>
        <v/>
      </c>
    </row>
    <row r="94" spans="1:20" ht="16" x14ac:dyDescent="0.25">
      <c r="A94"/>
      <c r="B94" s="153"/>
      <c r="C94" s="154"/>
      <c r="D94" s="154"/>
      <c r="E94" s="155"/>
      <c r="I94" s="162" t="str">
        <f t="shared" si="6"/>
        <v/>
      </c>
      <c r="J94" s="163" t="str">
        <f t="shared" si="7"/>
        <v/>
      </c>
      <c r="K94" s="163" t="str">
        <f t="shared" si="7"/>
        <v/>
      </c>
      <c r="L94" s="163" t="str">
        <f t="shared" si="7"/>
        <v/>
      </c>
      <c r="M94" s="163" t="str">
        <f t="shared" si="7"/>
        <v/>
      </c>
      <c r="N94" s="163" t="str">
        <f t="shared" si="7"/>
        <v/>
      </c>
      <c r="O94" s="163" t="str">
        <f t="shared" si="7"/>
        <v/>
      </c>
      <c r="P94" s="163" t="str">
        <f t="shared" si="7"/>
        <v/>
      </c>
      <c r="Q94" s="163" t="str">
        <f t="shared" si="7"/>
        <v/>
      </c>
      <c r="R94" s="163" t="str">
        <f t="shared" si="7"/>
        <v/>
      </c>
      <c r="S94" s="163" t="str">
        <f t="shared" si="7"/>
        <v/>
      </c>
      <c r="T94" s="164" t="str">
        <f t="shared" si="7"/>
        <v/>
      </c>
    </row>
    <row r="95" spans="1:20" ht="16" x14ac:dyDescent="0.25">
      <c r="A95"/>
      <c r="B95" s="153"/>
      <c r="C95" s="154"/>
      <c r="D95" s="154"/>
      <c r="E95" s="155"/>
      <c r="I95" s="162" t="str">
        <f t="shared" si="6"/>
        <v/>
      </c>
      <c r="J95" s="163" t="str">
        <f t="shared" si="7"/>
        <v/>
      </c>
      <c r="K95" s="163" t="str">
        <f t="shared" si="7"/>
        <v/>
      </c>
      <c r="L95" s="163" t="str">
        <f t="shared" si="7"/>
        <v/>
      </c>
      <c r="M95" s="163" t="str">
        <f t="shared" si="7"/>
        <v/>
      </c>
      <c r="N95" s="163" t="str">
        <f t="shared" si="7"/>
        <v/>
      </c>
      <c r="O95" s="163" t="str">
        <f t="shared" si="7"/>
        <v/>
      </c>
      <c r="P95" s="163" t="str">
        <f t="shared" si="7"/>
        <v/>
      </c>
      <c r="Q95" s="163" t="str">
        <f t="shared" si="7"/>
        <v/>
      </c>
      <c r="R95" s="163" t="str">
        <f t="shared" si="7"/>
        <v/>
      </c>
      <c r="S95" s="163" t="str">
        <f t="shared" si="7"/>
        <v/>
      </c>
      <c r="T95" s="164" t="str">
        <f t="shared" si="7"/>
        <v/>
      </c>
    </row>
    <row r="96" spans="1:20" ht="16" x14ac:dyDescent="0.25">
      <c r="A96"/>
      <c r="B96" s="153"/>
      <c r="C96" s="154"/>
      <c r="D96" s="154"/>
      <c r="E96" s="155"/>
      <c r="I96" s="162" t="str">
        <f t="shared" si="6"/>
        <v/>
      </c>
      <c r="J96" s="163" t="str">
        <f t="shared" si="7"/>
        <v/>
      </c>
      <c r="K96" s="163" t="str">
        <f t="shared" si="7"/>
        <v/>
      </c>
      <c r="L96" s="163" t="str">
        <f t="shared" si="7"/>
        <v/>
      </c>
      <c r="M96" s="163" t="str">
        <f t="shared" si="7"/>
        <v/>
      </c>
      <c r="N96" s="163" t="str">
        <f t="shared" si="7"/>
        <v/>
      </c>
      <c r="O96" s="163" t="str">
        <f t="shared" si="7"/>
        <v/>
      </c>
      <c r="P96" s="163" t="str">
        <f t="shared" si="7"/>
        <v/>
      </c>
      <c r="Q96" s="163" t="str">
        <f t="shared" si="7"/>
        <v/>
      </c>
      <c r="R96" s="163" t="str">
        <f t="shared" si="7"/>
        <v/>
      </c>
      <c r="S96" s="163" t="str">
        <f t="shared" si="7"/>
        <v/>
      </c>
      <c r="T96" s="164" t="str">
        <f t="shared" si="7"/>
        <v/>
      </c>
    </row>
    <row r="97" spans="1:20" ht="16" x14ac:dyDescent="0.25">
      <c r="A97"/>
      <c r="B97" s="153"/>
      <c r="C97" s="154"/>
      <c r="D97" s="154"/>
      <c r="E97" s="155"/>
      <c r="I97" s="162" t="str">
        <f t="shared" si="6"/>
        <v/>
      </c>
      <c r="J97" s="163" t="str">
        <f t="shared" si="7"/>
        <v/>
      </c>
      <c r="K97" s="163" t="str">
        <f t="shared" si="7"/>
        <v/>
      </c>
      <c r="L97" s="163" t="str">
        <f t="shared" si="7"/>
        <v/>
      </c>
      <c r="M97" s="163" t="str">
        <f t="shared" si="7"/>
        <v/>
      </c>
      <c r="N97" s="163" t="str">
        <f t="shared" si="7"/>
        <v/>
      </c>
      <c r="O97" s="163" t="str">
        <f t="shared" si="7"/>
        <v/>
      </c>
      <c r="P97" s="163" t="str">
        <f t="shared" si="7"/>
        <v/>
      </c>
      <c r="Q97" s="163" t="str">
        <f t="shared" si="7"/>
        <v/>
      </c>
      <c r="R97" s="163" t="str">
        <f t="shared" si="7"/>
        <v/>
      </c>
      <c r="S97" s="163" t="str">
        <f t="shared" si="7"/>
        <v/>
      </c>
      <c r="T97" s="164" t="str">
        <f t="shared" si="7"/>
        <v/>
      </c>
    </row>
    <row r="98" spans="1:20" ht="16" x14ac:dyDescent="0.25">
      <c r="A98"/>
      <c r="B98" s="153"/>
      <c r="C98" s="154"/>
      <c r="D98" s="154"/>
      <c r="E98" s="155"/>
      <c r="I98" s="162" t="str">
        <f t="shared" si="6"/>
        <v/>
      </c>
      <c r="J98" s="163" t="str">
        <f t="shared" si="7"/>
        <v/>
      </c>
      <c r="K98" s="163" t="str">
        <f t="shared" si="7"/>
        <v/>
      </c>
      <c r="L98" s="163" t="str">
        <f t="shared" si="7"/>
        <v/>
      </c>
      <c r="M98" s="163" t="str">
        <f t="shared" si="7"/>
        <v/>
      </c>
      <c r="N98" s="163" t="str">
        <f t="shared" si="7"/>
        <v/>
      </c>
      <c r="O98" s="163" t="str">
        <f t="shared" si="7"/>
        <v/>
      </c>
      <c r="P98" s="163" t="str">
        <f t="shared" si="7"/>
        <v/>
      </c>
      <c r="Q98" s="163" t="str">
        <f t="shared" si="7"/>
        <v/>
      </c>
      <c r="R98" s="163" t="str">
        <f t="shared" si="7"/>
        <v/>
      </c>
      <c r="S98" s="163" t="str">
        <f t="shared" si="7"/>
        <v/>
      </c>
      <c r="T98" s="164" t="str">
        <f t="shared" si="7"/>
        <v/>
      </c>
    </row>
    <row r="99" spans="1:20" ht="16" x14ac:dyDescent="0.25">
      <c r="A99"/>
      <c r="B99" s="153"/>
      <c r="C99" s="154"/>
      <c r="D99" s="154"/>
      <c r="E99" s="155"/>
      <c r="I99" s="162" t="str">
        <f t="shared" si="6"/>
        <v/>
      </c>
      <c r="J99" s="163" t="str">
        <f t="shared" si="7"/>
        <v/>
      </c>
      <c r="K99" s="163" t="str">
        <f t="shared" si="7"/>
        <v/>
      </c>
      <c r="L99" s="163" t="str">
        <f t="shared" si="7"/>
        <v/>
      </c>
      <c r="M99" s="163" t="str">
        <f t="shared" si="7"/>
        <v/>
      </c>
      <c r="N99" s="163" t="str">
        <f t="shared" si="7"/>
        <v/>
      </c>
      <c r="O99" s="163" t="str">
        <f t="shared" si="7"/>
        <v/>
      </c>
      <c r="P99" s="163" t="str">
        <f t="shared" si="7"/>
        <v/>
      </c>
      <c r="Q99" s="163" t="str">
        <f t="shared" si="7"/>
        <v/>
      </c>
      <c r="R99" s="163" t="str">
        <f t="shared" si="7"/>
        <v/>
      </c>
      <c r="S99" s="163" t="str">
        <f t="shared" si="7"/>
        <v/>
      </c>
      <c r="T99" s="164" t="str">
        <f t="shared" si="7"/>
        <v/>
      </c>
    </row>
    <row r="100" spans="1:20" ht="16" x14ac:dyDescent="0.25">
      <c r="A100"/>
      <c r="B100" s="153"/>
      <c r="C100" s="154"/>
      <c r="D100" s="154"/>
      <c r="E100" s="155"/>
      <c r="I100" s="162" t="str">
        <f t="shared" si="6"/>
        <v/>
      </c>
      <c r="J100" s="163" t="str">
        <f t="shared" si="7"/>
        <v/>
      </c>
      <c r="K100" s="163" t="str">
        <f t="shared" si="7"/>
        <v/>
      </c>
      <c r="L100" s="163" t="str">
        <f t="shared" si="7"/>
        <v/>
      </c>
      <c r="M100" s="163" t="str">
        <f t="shared" si="7"/>
        <v/>
      </c>
      <c r="N100" s="163" t="str">
        <f t="shared" si="7"/>
        <v/>
      </c>
      <c r="O100" s="163" t="str">
        <f t="shared" si="7"/>
        <v/>
      </c>
      <c r="P100" s="163" t="str">
        <f t="shared" si="7"/>
        <v/>
      </c>
      <c r="Q100" s="163" t="str">
        <f t="shared" si="7"/>
        <v/>
      </c>
      <c r="R100" s="163" t="str">
        <f t="shared" si="7"/>
        <v/>
      </c>
      <c r="S100" s="163" t="str">
        <f t="shared" si="7"/>
        <v/>
      </c>
      <c r="T100" s="164" t="str">
        <f t="shared" si="7"/>
        <v/>
      </c>
    </row>
    <row r="101" spans="1:20" ht="16" x14ac:dyDescent="0.25">
      <c r="A101"/>
      <c r="B101" s="153"/>
      <c r="C101" s="154"/>
      <c r="D101" s="154"/>
      <c r="E101" s="155"/>
      <c r="I101" s="162" t="str">
        <f t="shared" si="6"/>
        <v/>
      </c>
      <c r="J101" s="163" t="str">
        <f t="shared" si="7"/>
        <v/>
      </c>
      <c r="K101" s="163" t="str">
        <f t="shared" si="7"/>
        <v/>
      </c>
      <c r="L101" s="163" t="str">
        <f t="shared" si="7"/>
        <v/>
      </c>
      <c r="M101" s="163" t="str">
        <f t="shared" si="7"/>
        <v/>
      </c>
      <c r="N101" s="163" t="str">
        <f t="shared" si="7"/>
        <v/>
      </c>
      <c r="O101" s="163" t="str">
        <f t="shared" si="7"/>
        <v/>
      </c>
      <c r="P101" s="163" t="str">
        <f t="shared" si="7"/>
        <v/>
      </c>
      <c r="Q101" s="163" t="str">
        <f t="shared" si="7"/>
        <v/>
      </c>
      <c r="R101" s="163" t="str">
        <f t="shared" si="7"/>
        <v/>
      </c>
      <c r="S101" s="163" t="str">
        <f t="shared" si="7"/>
        <v/>
      </c>
      <c r="T101" s="164" t="str">
        <f t="shared" si="7"/>
        <v/>
      </c>
    </row>
    <row r="102" spans="1:20" ht="16" x14ac:dyDescent="0.25">
      <c r="A102"/>
      <c r="B102" s="153"/>
      <c r="C102" s="154"/>
      <c r="D102" s="154"/>
      <c r="E102" s="155"/>
      <c r="I102" s="162" t="str">
        <f t="shared" si="6"/>
        <v/>
      </c>
      <c r="J102" s="163" t="str">
        <f t="shared" si="7"/>
        <v/>
      </c>
      <c r="K102" s="163" t="str">
        <f t="shared" si="7"/>
        <v/>
      </c>
      <c r="L102" s="163" t="str">
        <f t="shared" si="7"/>
        <v/>
      </c>
      <c r="M102" s="163" t="str">
        <f t="shared" si="7"/>
        <v/>
      </c>
      <c r="N102" s="163" t="str">
        <f t="shared" si="7"/>
        <v/>
      </c>
      <c r="O102" s="163" t="str">
        <f t="shared" si="7"/>
        <v/>
      </c>
      <c r="P102" s="163" t="str">
        <f t="shared" si="7"/>
        <v/>
      </c>
      <c r="Q102" s="163" t="str">
        <f t="shared" si="7"/>
        <v/>
      </c>
      <c r="R102" s="163" t="str">
        <f t="shared" si="7"/>
        <v/>
      </c>
      <c r="S102" s="163" t="str">
        <f t="shared" si="7"/>
        <v/>
      </c>
      <c r="T102" s="164" t="str">
        <f t="shared" si="7"/>
        <v/>
      </c>
    </row>
    <row r="103" spans="1:20" ht="16" x14ac:dyDescent="0.25">
      <c r="A103"/>
      <c r="B103" s="153"/>
      <c r="C103" s="154"/>
      <c r="D103" s="154"/>
      <c r="E103" s="155"/>
      <c r="I103" s="162" t="str">
        <f t="shared" si="6"/>
        <v/>
      </c>
      <c r="J103" s="163" t="str">
        <f t="shared" si="7"/>
        <v/>
      </c>
      <c r="K103" s="163" t="str">
        <f t="shared" si="7"/>
        <v/>
      </c>
      <c r="L103" s="163" t="str">
        <f t="shared" si="7"/>
        <v/>
      </c>
      <c r="M103" s="163" t="str">
        <f t="shared" si="7"/>
        <v/>
      </c>
      <c r="N103" s="163" t="str">
        <f t="shared" si="7"/>
        <v/>
      </c>
      <c r="O103" s="163" t="str">
        <f t="shared" si="7"/>
        <v/>
      </c>
      <c r="P103" s="163" t="str">
        <f t="shared" si="7"/>
        <v/>
      </c>
      <c r="Q103" s="163" t="str">
        <f t="shared" si="7"/>
        <v/>
      </c>
      <c r="R103" s="163" t="str">
        <f t="shared" si="7"/>
        <v/>
      </c>
      <c r="S103" s="163" t="str">
        <f t="shared" si="7"/>
        <v/>
      </c>
      <c r="T103" s="164" t="str">
        <f t="shared" si="7"/>
        <v/>
      </c>
    </row>
    <row r="104" spans="1:20" ht="16" x14ac:dyDescent="0.25">
      <c r="A104"/>
      <c r="B104" s="153"/>
      <c r="C104" s="154"/>
      <c r="D104" s="154"/>
      <c r="E104" s="155"/>
      <c r="I104" s="162" t="str">
        <f t="shared" si="6"/>
        <v/>
      </c>
      <c r="J104" s="163" t="str">
        <f t="shared" si="7"/>
        <v/>
      </c>
      <c r="K104" s="163" t="str">
        <f t="shared" si="7"/>
        <v/>
      </c>
      <c r="L104" s="163" t="str">
        <f t="shared" si="7"/>
        <v/>
      </c>
      <c r="M104" s="163" t="str">
        <f t="shared" si="7"/>
        <v/>
      </c>
      <c r="N104" s="163" t="str">
        <f t="shared" si="7"/>
        <v/>
      </c>
      <c r="O104" s="163" t="str">
        <f t="shared" si="7"/>
        <v/>
      </c>
      <c r="P104" s="163" t="str">
        <f t="shared" si="7"/>
        <v/>
      </c>
      <c r="Q104" s="163" t="str">
        <f t="shared" si="7"/>
        <v/>
      </c>
      <c r="R104" s="163" t="str">
        <f t="shared" si="7"/>
        <v/>
      </c>
      <c r="S104" s="163" t="str">
        <f t="shared" si="7"/>
        <v/>
      </c>
      <c r="T104" s="164" t="str">
        <f t="shared" si="7"/>
        <v/>
      </c>
    </row>
    <row r="105" spans="1:20" ht="16" x14ac:dyDescent="0.25">
      <c r="A105"/>
      <c r="B105" s="153"/>
      <c r="C105" s="154"/>
      <c r="D105" s="154"/>
      <c r="E105" s="155"/>
      <c r="I105" s="162" t="str">
        <f t="shared" si="6"/>
        <v/>
      </c>
      <c r="J105" s="163" t="str">
        <f t="shared" si="7"/>
        <v/>
      </c>
      <c r="K105" s="163" t="str">
        <f t="shared" si="7"/>
        <v/>
      </c>
      <c r="L105" s="163" t="str">
        <f t="shared" si="7"/>
        <v/>
      </c>
      <c r="M105" s="163" t="str">
        <f t="shared" si="7"/>
        <v/>
      </c>
      <c r="N105" s="163" t="str">
        <f t="shared" si="7"/>
        <v/>
      </c>
      <c r="O105" s="163" t="str">
        <f t="shared" si="7"/>
        <v/>
      </c>
      <c r="P105" s="163" t="str">
        <f t="shared" si="7"/>
        <v/>
      </c>
      <c r="Q105" s="163" t="str">
        <f t="shared" si="7"/>
        <v/>
      </c>
      <c r="R105" s="163" t="str">
        <f t="shared" si="7"/>
        <v/>
      </c>
      <c r="S105" s="163" t="str">
        <f t="shared" si="7"/>
        <v/>
      </c>
      <c r="T105" s="164" t="str">
        <f t="shared" si="7"/>
        <v/>
      </c>
    </row>
    <row r="106" spans="1:20" ht="16" x14ac:dyDescent="0.25">
      <c r="A106"/>
      <c r="B106" s="153"/>
      <c r="C106" s="154"/>
      <c r="D106" s="154"/>
      <c r="E106" s="155"/>
      <c r="I106" s="162" t="str">
        <f t="shared" si="6"/>
        <v/>
      </c>
      <c r="J106" s="163" t="str">
        <f t="shared" si="7"/>
        <v/>
      </c>
      <c r="K106" s="163" t="str">
        <f t="shared" si="7"/>
        <v/>
      </c>
      <c r="L106" s="163" t="str">
        <f t="shared" si="7"/>
        <v/>
      </c>
      <c r="M106" s="163" t="str">
        <f t="shared" si="7"/>
        <v/>
      </c>
      <c r="N106" s="163" t="str">
        <f t="shared" si="7"/>
        <v/>
      </c>
      <c r="O106" s="163" t="str">
        <f t="shared" si="7"/>
        <v/>
      </c>
      <c r="P106" s="163" t="str">
        <f t="shared" si="7"/>
        <v/>
      </c>
      <c r="Q106" s="163" t="str">
        <f t="shared" si="7"/>
        <v/>
      </c>
      <c r="R106" s="163" t="str">
        <f t="shared" si="7"/>
        <v/>
      </c>
      <c r="S106" s="163" t="str">
        <f t="shared" si="7"/>
        <v/>
      </c>
      <c r="T106" s="164" t="str">
        <f t="shared" si="7"/>
        <v/>
      </c>
    </row>
    <row r="107" spans="1:20" ht="16" x14ac:dyDescent="0.25">
      <c r="A107"/>
      <c r="B107" s="153"/>
      <c r="C107" s="154"/>
      <c r="D107" s="154"/>
      <c r="E107" s="155"/>
      <c r="I107" s="162" t="str">
        <f t="shared" si="6"/>
        <v/>
      </c>
      <c r="J107" s="163" t="str">
        <f t="shared" si="7"/>
        <v/>
      </c>
      <c r="K107" s="163" t="str">
        <f t="shared" si="7"/>
        <v/>
      </c>
      <c r="L107" s="163" t="str">
        <f t="shared" si="7"/>
        <v/>
      </c>
      <c r="M107" s="163" t="str">
        <f t="shared" si="7"/>
        <v/>
      </c>
      <c r="N107" s="163" t="str">
        <f t="shared" si="7"/>
        <v/>
      </c>
      <c r="O107" s="163" t="str">
        <f t="shared" si="7"/>
        <v/>
      </c>
      <c r="P107" s="163" t="str">
        <f t="shared" si="7"/>
        <v/>
      </c>
      <c r="Q107" s="163" t="str">
        <f t="shared" si="7"/>
        <v/>
      </c>
      <c r="R107" s="163" t="str">
        <f t="shared" si="7"/>
        <v/>
      </c>
      <c r="S107" s="163" t="str">
        <f t="shared" si="7"/>
        <v/>
      </c>
      <c r="T107" s="164" t="str">
        <f t="shared" si="7"/>
        <v/>
      </c>
    </row>
    <row r="108" spans="1:20" ht="16" x14ac:dyDescent="0.25">
      <c r="A108"/>
      <c r="B108" s="169"/>
      <c r="C108" s="170"/>
      <c r="D108" s="170"/>
      <c r="E108" s="171"/>
      <c r="I108" s="165" t="str">
        <f t="shared" si="6"/>
        <v/>
      </c>
      <c r="J108" s="166" t="str">
        <f t="shared" si="7"/>
        <v/>
      </c>
      <c r="K108" s="166" t="str">
        <f t="shared" si="7"/>
        <v/>
      </c>
      <c r="L108" s="166" t="str">
        <f t="shared" si="7"/>
        <v/>
      </c>
      <c r="M108" s="166" t="str">
        <f t="shared" si="7"/>
        <v/>
      </c>
      <c r="N108" s="166" t="str">
        <f t="shared" si="7"/>
        <v/>
      </c>
      <c r="O108" s="166" t="str">
        <f t="shared" si="7"/>
        <v/>
      </c>
      <c r="P108" s="166" t="str">
        <f t="shared" si="7"/>
        <v/>
      </c>
      <c r="Q108" s="166" t="str">
        <f t="shared" si="7"/>
        <v/>
      </c>
      <c r="R108" s="166" t="str">
        <f t="shared" si="7"/>
        <v/>
      </c>
      <c r="S108" s="166" t="str">
        <f t="shared" si="7"/>
        <v/>
      </c>
      <c r="T108" s="167" t="str">
        <f t="shared" si="7"/>
        <v/>
      </c>
    </row>
    <row r="109" spans="1:20" ht="16" x14ac:dyDescent="0.25">
      <c r="B109"/>
      <c r="C109"/>
      <c r="D109"/>
      <c r="E109"/>
    </row>
    <row r="110" spans="1:20" ht="16" x14ac:dyDescent="0.25">
      <c r="B110"/>
      <c r="C110"/>
      <c r="D110"/>
      <c r="E110"/>
    </row>
    <row r="111" spans="1:20" ht="16" x14ac:dyDescent="0.25">
      <c r="B111"/>
      <c r="C111"/>
      <c r="D111"/>
      <c r="E111"/>
    </row>
    <row r="112" spans="1:20" ht="16" x14ac:dyDescent="0.25">
      <c r="B112"/>
      <c r="C112"/>
      <c r="D112"/>
      <c r="E112"/>
    </row>
    <row r="113" spans="2:5" ht="16" x14ac:dyDescent="0.25">
      <c r="B113"/>
      <c r="C113"/>
      <c r="D113"/>
      <c r="E113"/>
    </row>
    <row r="114" spans="2:5" ht="16" x14ac:dyDescent="0.25">
      <c r="B114"/>
      <c r="C114"/>
      <c r="D114"/>
      <c r="E114"/>
    </row>
    <row r="115" spans="2:5" ht="16" x14ac:dyDescent="0.25">
      <c r="B115"/>
      <c r="C115"/>
      <c r="D115"/>
      <c r="E115"/>
    </row>
    <row r="116" spans="2:5" ht="16" x14ac:dyDescent="0.25">
      <c r="B116"/>
      <c r="C116"/>
      <c r="D116"/>
      <c r="E116"/>
    </row>
    <row r="117" spans="2:5" ht="16" x14ac:dyDescent="0.25">
      <c r="B117"/>
      <c r="C117"/>
      <c r="D117"/>
      <c r="E117"/>
    </row>
    <row r="118" spans="2:5" ht="16" x14ac:dyDescent="0.25">
      <c r="B118"/>
      <c r="C118"/>
      <c r="D118"/>
      <c r="E118"/>
    </row>
    <row r="119" spans="2:5" ht="16" x14ac:dyDescent="0.25">
      <c r="B119"/>
      <c r="C119"/>
      <c r="D119"/>
      <c r="E119"/>
    </row>
    <row r="120" spans="2:5" ht="16" x14ac:dyDescent="0.25">
      <c r="B120"/>
      <c r="C120"/>
      <c r="D120"/>
      <c r="E120"/>
    </row>
    <row r="121" spans="2:5" ht="16" x14ac:dyDescent="0.25">
      <c r="B121"/>
      <c r="C121"/>
      <c r="D121"/>
      <c r="E121"/>
    </row>
    <row r="122" spans="2:5" ht="16" x14ac:dyDescent="0.25">
      <c r="B122"/>
      <c r="C122"/>
      <c r="D122"/>
      <c r="E122"/>
    </row>
    <row r="123" spans="2:5" ht="16" x14ac:dyDescent="0.25">
      <c r="B123"/>
      <c r="C123"/>
      <c r="D123"/>
      <c r="E123"/>
    </row>
    <row r="124" spans="2:5" ht="16" x14ac:dyDescent="0.25">
      <c r="B124"/>
      <c r="C124"/>
      <c r="D124"/>
      <c r="E124"/>
    </row>
    <row r="125" spans="2:5" ht="16" x14ac:dyDescent="0.25">
      <c r="B125"/>
      <c r="C125"/>
      <c r="D125"/>
      <c r="E125"/>
    </row>
    <row r="126" spans="2:5" ht="16" x14ac:dyDescent="0.25">
      <c r="B126"/>
      <c r="C126"/>
      <c r="D126"/>
      <c r="E126"/>
    </row>
    <row r="127" spans="2:5" ht="16" x14ac:dyDescent="0.25">
      <c r="B127"/>
      <c r="C127"/>
      <c r="D127"/>
      <c r="E127"/>
    </row>
    <row r="128" spans="2:5" ht="16" x14ac:dyDescent="0.25">
      <c r="B128"/>
      <c r="C128"/>
      <c r="D128"/>
      <c r="E128"/>
    </row>
    <row r="129" spans="2:5" ht="16" x14ac:dyDescent="0.25">
      <c r="B129"/>
      <c r="C129"/>
      <c r="D129"/>
      <c r="E129"/>
    </row>
    <row r="130" spans="2:5" ht="16" x14ac:dyDescent="0.25">
      <c r="B130"/>
      <c r="C130"/>
      <c r="D130"/>
      <c r="E130"/>
    </row>
    <row r="131" spans="2:5" ht="16" x14ac:dyDescent="0.25">
      <c r="B131"/>
      <c r="C131"/>
      <c r="D131"/>
      <c r="E131"/>
    </row>
    <row r="132" spans="2:5" ht="16" x14ac:dyDescent="0.25">
      <c r="B132"/>
      <c r="C132"/>
      <c r="D132"/>
      <c r="E132"/>
    </row>
    <row r="133" spans="2:5" ht="16" x14ac:dyDescent="0.25">
      <c r="B133"/>
      <c r="C133"/>
      <c r="D133"/>
      <c r="E133"/>
    </row>
    <row r="134" spans="2:5" ht="16" x14ac:dyDescent="0.25">
      <c r="B134"/>
      <c r="C134"/>
      <c r="D134"/>
      <c r="E134"/>
    </row>
    <row r="135" spans="2:5" ht="16" x14ac:dyDescent="0.25">
      <c r="B135"/>
      <c r="C135"/>
      <c r="D135"/>
      <c r="E135"/>
    </row>
    <row r="136" spans="2:5" ht="16" x14ac:dyDescent="0.25">
      <c r="B136"/>
      <c r="C136"/>
      <c r="D136"/>
      <c r="E136"/>
    </row>
    <row r="137" spans="2:5" ht="16" x14ac:dyDescent="0.25">
      <c r="B137"/>
      <c r="C137"/>
      <c r="D137"/>
      <c r="E137"/>
    </row>
    <row r="138" spans="2:5" ht="16" x14ac:dyDescent="0.25">
      <c r="B138"/>
      <c r="C138"/>
      <c r="D138"/>
      <c r="E138"/>
    </row>
    <row r="139" spans="2:5" ht="16" x14ac:dyDescent="0.25">
      <c r="B139"/>
      <c r="C139"/>
      <c r="D139"/>
      <c r="E139"/>
    </row>
    <row r="140" spans="2:5" ht="16" x14ac:dyDescent="0.25">
      <c r="B140"/>
      <c r="C140"/>
      <c r="D140"/>
      <c r="E140"/>
    </row>
    <row r="141" spans="2:5" ht="16" x14ac:dyDescent="0.25">
      <c r="B141"/>
      <c r="C141"/>
      <c r="D141"/>
      <c r="E141"/>
    </row>
    <row r="142" spans="2:5" ht="16" x14ac:dyDescent="0.25">
      <c r="B142"/>
      <c r="C142"/>
      <c r="D142"/>
      <c r="E142"/>
    </row>
    <row r="143" spans="2:5" ht="16" x14ac:dyDescent="0.25">
      <c r="B143"/>
      <c r="C143"/>
      <c r="D143"/>
      <c r="E143"/>
    </row>
    <row r="144" spans="2:5" ht="16" x14ac:dyDescent="0.25">
      <c r="B144"/>
      <c r="C144"/>
      <c r="D144"/>
      <c r="E144"/>
    </row>
    <row r="145" spans="2:5" ht="16" x14ac:dyDescent="0.25">
      <c r="B145"/>
      <c r="C145"/>
      <c r="D145"/>
      <c r="E145"/>
    </row>
    <row r="146" spans="2:5" ht="16" x14ac:dyDescent="0.25">
      <c r="B146"/>
      <c r="C146"/>
      <c r="D146"/>
      <c r="E146"/>
    </row>
    <row r="147" spans="2:5" ht="16" x14ac:dyDescent="0.25">
      <c r="B147"/>
      <c r="C147"/>
      <c r="D147"/>
      <c r="E147"/>
    </row>
    <row r="148" spans="2:5" ht="16" x14ac:dyDescent="0.25">
      <c r="B148"/>
      <c r="C148"/>
      <c r="D148"/>
      <c r="E148"/>
    </row>
    <row r="149" spans="2:5" ht="16" x14ac:dyDescent="0.25">
      <c r="B149"/>
      <c r="C149"/>
      <c r="D149"/>
      <c r="E149"/>
    </row>
    <row r="150" spans="2:5" ht="16" x14ac:dyDescent="0.25">
      <c r="B150"/>
      <c r="C150"/>
      <c r="D150"/>
      <c r="E150"/>
    </row>
    <row r="151" spans="2:5" ht="16" x14ac:dyDescent="0.25">
      <c r="B151"/>
      <c r="C151"/>
      <c r="D151"/>
      <c r="E151"/>
    </row>
    <row r="152" spans="2:5" ht="16" x14ac:dyDescent="0.25">
      <c r="B152"/>
      <c r="C152"/>
      <c r="D152"/>
      <c r="E152"/>
    </row>
    <row r="153" spans="2:5" ht="16" x14ac:dyDescent="0.25">
      <c r="B153"/>
      <c r="C153"/>
      <c r="D153"/>
      <c r="E153"/>
    </row>
    <row r="154" spans="2:5" ht="16" x14ac:dyDescent="0.25">
      <c r="B154"/>
      <c r="C154"/>
      <c r="D154"/>
      <c r="E154"/>
    </row>
    <row r="155" spans="2:5" ht="16" x14ac:dyDescent="0.25">
      <c r="B155"/>
      <c r="C155"/>
      <c r="D155"/>
      <c r="E155"/>
    </row>
    <row r="156" spans="2:5" ht="16" x14ac:dyDescent="0.25">
      <c r="B156"/>
      <c r="C156"/>
      <c r="D156"/>
      <c r="E156"/>
    </row>
    <row r="157" spans="2:5" ht="16" x14ac:dyDescent="0.25">
      <c r="B157"/>
      <c r="C157"/>
      <c r="D157"/>
      <c r="E157"/>
    </row>
    <row r="158" spans="2:5" ht="16" x14ac:dyDescent="0.25">
      <c r="B158"/>
      <c r="C158"/>
      <c r="D158"/>
      <c r="E158"/>
    </row>
    <row r="159" spans="2:5" ht="16" x14ac:dyDescent="0.25">
      <c r="B159"/>
      <c r="C159"/>
      <c r="D159"/>
      <c r="E159"/>
    </row>
    <row r="160" spans="2:5" ht="16" x14ac:dyDescent="0.25">
      <c r="B160"/>
      <c r="C160"/>
      <c r="D160"/>
      <c r="E160"/>
    </row>
    <row r="161" spans="2:5" ht="16" x14ac:dyDescent="0.25">
      <c r="B161"/>
      <c r="C161"/>
      <c r="D161"/>
      <c r="E161"/>
    </row>
    <row r="162" spans="2:5" ht="16" x14ac:dyDescent="0.25">
      <c r="B162"/>
      <c r="C162"/>
      <c r="D162"/>
      <c r="E162"/>
    </row>
    <row r="163" spans="2:5" ht="16" x14ac:dyDescent="0.25">
      <c r="B163"/>
      <c r="C163"/>
      <c r="D163"/>
      <c r="E163"/>
    </row>
    <row r="164" spans="2:5" ht="16" x14ac:dyDescent="0.25">
      <c r="B164"/>
      <c r="C164"/>
      <c r="D164"/>
      <c r="E164"/>
    </row>
    <row r="165" spans="2:5" ht="16" x14ac:dyDescent="0.25">
      <c r="B165"/>
      <c r="C165"/>
      <c r="D165"/>
      <c r="E165"/>
    </row>
    <row r="166" spans="2:5" ht="16" x14ac:dyDescent="0.25">
      <c r="B166"/>
      <c r="C166"/>
      <c r="D166"/>
      <c r="E166"/>
    </row>
    <row r="167" spans="2:5" ht="16" x14ac:dyDescent="0.25">
      <c r="B167"/>
      <c r="C167"/>
      <c r="D167"/>
      <c r="E167"/>
    </row>
    <row r="168" spans="2:5" ht="16" x14ac:dyDescent="0.25">
      <c r="B168"/>
      <c r="C168"/>
      <c r="D168"/>
      <c r="E168"/>
    </row>
    <row r="169" spans="2:5" ht="16" x14ac:dyDescent="0.25">
      <c r="B169"/>
      <c r="C169"/>
      <c r="D169"/>
      <c r="E169"/>
    </row>
    <row r="170" spans="2:5" ht="16" x14ac:dyDescent="0.25">
      <c r="B170"/>
      <c r="C170"/>
      <c r="D170"/>
      <c r="E170"/>
    </row>
    <row r="171" spans="2:5" ht="16" x14ac:dyDescent="0.25">
      <c r="B171"/>
      <c r="C171"/>
      <c r="D171"/>
      <c r="E171"/>
    </row>
    <row r="172" spans="2:5" ht="16" x14ac:dyDescent="0.25">
      <c r="B172"/>
      <c r="C172"/>
      <c r="D172"/>
      <c r="E172"/>
    </row>
    <row r="173" spans="2:5" ht="16" x14ac:dyDescent="0.25">
      <c r="B173"/>
      <c r="C173"/>
      <c r="D173"/>
      <c r="E173"/>
    </row>
    <row r="174" spans="2:5" ht="16" x14ac:dyDescent="0.25">
      <c r="B174"/>
      <c r="C174"/>
      <c r="D174"/>
      <c r="E174"/>
    </row>
    <row r="175" spans="2:5" ht="16" x14ac:dyDescent="0.25">
      <c r="B175"/>
      <c r="C175"/>
      <c r="D175"/>
      <c r="E175"/>
    </row>
    <row r="176" spans="2:5" ht="16" x14ac:dyDescent="0.25">
      <c r="B176"/>
      <c r="C176"/>
      <c r="D176"/>
      <c r="E176"/>
    </row>
    <row r="177" spans="2:5" ht="16" x14ac:dyDescent="0.25">
      <c r="B177"/>
      <c r="C177"/>
      <c r="D177"/>
      <c r="E177"/>
    </row>
    <row r="178" spans="2:5" ht="16" x14ac:dyDescent="0.25">
      <c r="B178"/>
      <c r="C178"/>
      <c r="D178"/>
      <c r="E178"/>
    </row>
    <row r="179" spans="2:5" ht="16" x14ac:dyDescent="0.25">
      <c r="B179"/>
      <c r="C179"/>
      <c r="D179"/>
      <c r="E179"/>
    </row>
    <row r="180" spans="2:5" ht="16" x14ac:dyDescent="0.25">
      <c r="B180"/>
      <c r="C180"/>
      <c r="D180"/>
      <c r="E180"/>
    </row>
    <row r="181" spans="2:5" ht="16" x14ac:dyDescent="0.25">
      <c r="B181"/>
      <c r="C181"/>
      <c r="D181"/>
      <c r="E181"/>
    </row>
    <row r="182" spans="2:5" ht="16" x14ac:dyDescent="0.25">
      <c r="B182"/>
      <c r="C182"/>
      <c r="D182"/>
      <c r="E182"/>
    </row>
    <row r="183" spans="2:5" ht="16" x14ac:dyDescent="0.25">
      <c r="B183"/>
      <c r="C183"/>
      <c r="D183"/>
      <c r="E183"/>
    </row>
    <row r="184" spans="2:5" ht="16" x14ac:dyDescent="0.25">
      <c r="B184"/>
      <c r="C184"/>
      <c r="D184"/>
      <c r="E184"/>
    </row>
    <row r="185" spans="2:5" ht="16" x14ac:dyDescent="0.25">
      <c r="B185"/>
      <c r="C185"/>
      <c r="D185"/>
      <c r="E185"/>
    </row>
    <row r="186" spans="2:5" ht="16" x14ac:dyDescent="0.25">
      <c r="B186"/>
      <c r="C186"/>
      <c r="D186"/>
      <c r="E186"/>
    </row>
    <row r="187" spans="2:5" ht="16" x14ac:dyDescent="0.25">
      <c r="B187"/>
      <c r="C187"/>
      <c r="D187"/>
      <c r="E187"/>
    </row>
    <row r="188" spans="2:5" ht="16" x14ac:dyDescent="0.25">
      <c r="B188"/>
      <c r="C188"/>
      <c r="D188"/>
      <c r="E188"/>
    </row>
    <row r="189" spans="2:5" ht="16" x14ac:dyDescent="0.25">
      <c r="B189"/>
      <c r="C189"/>
      <c r="D189"/>
      <c r="E189"/>
    </row>
    <row r="190" spans="2:5" ht="16" x14ac:dyDescent="0.25">
      <c r="B190"/>
      <c r="C190"/>
      <c r="D190"/>
      <c r="E190"/>
    </row>
    <row r="191" spans="2:5" ht="16" x14ac:dyDescent="0.25">
      <c r="B191"/>
      <c r="C191"/>
      <c r="D191"/>
      <c r="E191"/>
    </row>
    <row r="192" spans="2:5" ht="16" x14ac:dyDescent="0.25">
      <c r="B192"/>
      <c r="C192"/>
      <c r="D192"/>
      <c r="E192"/>
    </row>
    <row r="193" spans="2:5" ht="16" x14ac:dyDescent="0.25">
      <c r="B193"/>
      <c r="C193"/>
      <c r="D193"/>
      <c r="E193"/>
    </row>
    <row r="194" spans="2:5" ht="16" x14ac:dyDescent="0.25">
      <c r="B194"/>
      <c r="C194"/>
      <c r="D194"/>
      <c r="E194"/>
    </row>
    <row r="195" spans="2:5" ht="16" x14ac:dyDescent="0.25">
      <c r="B195"/>
      <c r="C195"/>
      <c r="D195"/>
      <c r="E195"/>
    </row>
    <row r="196" spans="2:5" ht="16" x14ac:dyDescent="0.25">
      <c r="B196"/>
      <c r="C196"/>
      <c r="D196"/>
      <c r="E196"/>
    </row>
    <row r="197" spans="2:5" ht="16" x14ac:dyDescent="0.25">
      <c r="B197"/>
      <c r="C197"/>
      <c r="D197"/>
      <c r="E197"/>
    </row>
    <row r="198" spans="2:5" ht="16" x14ac:dyDescent="0.25">
      <c r="B198"/>
      <c r="C198"/>
      <c r="D198"/>
      <c r="E198"/>
    </row>
    <row r="199" spans="2:5" ht="16" x14ac:dyDescent="0.25">
      <c r="B199"/>
      <c r="C199"/>
      <c r="D199"/>
      <c r="E199"/>
    </row>
    <row r="200" spans="2:5" ht="16" x14ac:dyDescent="0.25">
      <c r="B200"/>
      <c r="C200"/>
      <c r="D200"/>
      <c r="E200"/>
    </row>
    <row r="201" spans="2:5" ht="16" x14ac:dyDescent="0.25">
      <c r="B201"/>
      <c r="C201"/>
      <c r="D201"/>
      <c r="E201"/>
    </row>
    <row r="202" spans="2:5" ht="16" x14ac:dyDescent="0.25">
      <c r="B202"/>
      <c r="C202"/>
      <c r="D202"/>
      <c r="E202"/>
    </row>
    <row r="203" spans="2:5" ht="16" x14ac:dyDescent="0.25">
      <c r="B203"/>
      <c r="C203"/>
      <c r="D203"/>
      <c r="E203"/>
    </row>
    <row r="204" spans="2:5" ht="16" x14ac:dyDescent="0.25">
      <c r="B204"/>
      <c r="C204"/>
      <c r="D204"/>
      <c r="E204"/>
    </row>
    <row r="205" spans="2:5" ht="16" x14ac:dyDescent="0.25">
      <c r="B205"/>
      <c r="C205"/>
      <c r="D205"/>
      <c r="E205"/>
    </row>
    <row r="206" spans="2:5" ht="16" x14ac:dyDescent="0.25">
      <c r="B206"/>
      <c r="C206"/>
      <c r="D206"/>
      <c r="E206"/>
    </row>
    <row r="207" spans="2:5" ht="16" x14ac:dyDescent="0.25">
      <c r="B207"/>
      <c r="C207"/>
      <c r="D207"/>
      <c r="E207"/>
    </row>
    <row r="208" spans="2:5" ht="16" x14ac:dyDescent="0.25">
      <c r="B208"/>
      <c r="C208"/>
      <c r="D208"/>
      <c r="E208"/>
    </row>
    <row r="209" spans="2:5" ht="16" x14ac:dyDescent="0.25">
      <c r="B209"/>
      <c r="C209"/>
      <c r="D209"/>
      <c r="E209"/>
    </row>
    <row r="210" spans="2:5" ht="16" x14ac:dyDescent="0.25">
      <c r="B210"/>
      <c r="C210"/>
      <c r="D210"/>
      <c r="E210"/>
    </row>
    <row r="211" spans="2:5" ht="16" x14ac:dyDescent="0.25">
      <c r="B211"/>
      <c r="C211"/>
      <c r="D211"/>
      <c r="E211"/>
    </row>
    <row r="212" spans="2:5" ht="16" x14ac:dyDescent="0.25">
      <c r="B212"/>
      <c r="C212"/>
      <c r="D212"/>
      <c r="E212"/>
    </row>
    <row r="213" spans="2:5" ht="16" x14ac:dyDescent="0.25">
      <c r="B213"/>
      <c r="C213"/>
      <c r="D213"/>
      <c r="E213"/>
    </row>
    <row r="214" spans="2:5" ht="16" x14ac:dyDescent="0.25">
      <c r="B214"/>
      <c r="C214"/>
      <c r="D214"/>
      <c r="E214"/>
    </row>
    <row r="215" spans="2:5" ht="16" x14ac:dyDescent="0.25">
      <c r="B215"/>
      <c r="C215"/>
      <c r="D215"/>
      <c r="E215"/>
    </row>
    <row r="216" spans="2:5" ht="16" x14ac:dyDescent="0.25">
      <c r="B216"/>
      <c r="C216"/>
      <c r="D216"/>
      <c r="E216"/>
    </row>
    <row r="217" spans="2:5" ht="16" x14ac:dyDescent="0.25">
      <c r="B217"/>
      <c r="C217"/>
      <c r="D217"/>
      <c r="E217"/>
    </row>
    <row r="218" spans="2:5" ht="16" x14ac:dyDescent="0.25">
      <c r="B218"/>
      <c r="C218"/>
      <c r="D218"/>
      <c r="E218"/>
    </row>
    <row r="219" spans="2:5" ht="16" x14ac:dyDescent="0.25">
      <c r="B219"/>
      <c r="C219"/>
      <c r="D219"/>
      <c r="E219"/>
    </row>
    <row r="220" spans="2:5" ht="16" x14ac:dyDescent="0.25">
      <c r="B220"/>
      <c r="C220"/>
      <c r="D220"/>
      <c r="E220"/>
    </row>
    <row r="221" spans="2:5" ht="16" x14ac:dyDescent="0.25">
      <c r="B221"/>
      <c r="C221"/>
      <c r="D221"/>
      <c r="E221"/>
    </row>
    <row r="222" spans="2:5" ht="16" x14ac:dyDescent="0.25">
      <c r="B222"/>
      <c r="C222"/>
      <c r="D222"/>
      <c r="E222"/>
    </row>
    <row r="223" spans="2:5" ht="16" x14ac:dyDescent="0.25">
      <c r="B223"/>
      <c r="C223"/>
      <c r="D223"/>
      <c r="E223"/>
    </row>
    <row r="224" spans="2:5" ht="16" x14ac:dyDescent="0.25">
      <c r="B224"/>
      <c r="C224"/>
      <c r="D224"/>
      <c r="E224"/>
    </row>
    <row r="225" spans="2:5" ht="16" x14ac:dyDescent="0.25">
      <c r="B225"/>
      <c r="C225"/>
      <c r="D225"/>
      <c r="E225"/>
    </row>
    <row r="226" spans="2:5" ht="16" x14ac:dyDescent="0.25">
      <c r="B226"/>
      <c r="C226"/>
      <c r="D226"/>
      <c r="E226"/>
    </row>
    <row r="227" spans="2:5" ht="16" x14ac:dyDescent="0.25">
      <c r="B227"/>
      <c r="C227"/>
      <c r="D227"/>
      <c r="E227"/>
    </row>
    <row r="228" spans="2:5" ht="16" x14ac:dyDescent="0.25">
      <c r="B228"/>
      <c r="C228"/>
      <c r="D228"/>
      <c r="E228"/>
    </row>
    <row r="229" spans="2:5" ht="16" x14ac:dyDescent="0.25">
      <c r="B229"/>
      <c r="C229"/>
      <c r="D229"/>
      <c r="E229"/>
    </row>
    <row r="230" spans="2:5" ht="16" x14ac:dyDescent="0.25">
      <c r="B230"/>
      <c r="C230"/>
      <c r="D230"/>
      <c r="E230"/>
    </row>
    <row r="231" spans="2:5" ht="16" x14ac:dyDescent="0.25">
      <c r="B231"/>
      <c r="C231"/>
      <c r="D231"/>
      <c r="E231"/>
    </row>
    <row r="232" spans="2:5" ht="16" x14ac:dyDescent="0.25">
      <c r="B232"/>
      <c r="C232"/>
      <c r="D232"/>
      <c r="E232"/>
    </row>
    <row r="233" spans="2:5" ht="16" x14ac:dyDescent="0.25">
      <c r="B233"/>
      <c r="C233"/>
      <c r="D233"/>
      <c r="E233"/>
    </row>
    <row r="234" spans="2:5" ht="16" x14ac:dyDescent="0.25">
      <c r="B234"/>
      <c r="C234"/>
      <c r="D234"/>
      <c r="E234"/>
    </row>
    <row r="235" spans="2:5" ht="16" x14ac:dyDescent="0.25">
      <c r="B235"/>
      <c r="C235"/>
      <c r="D235"/>
      <c r="E235"/>
    </row>
    <row r="236" spans="2:5" ht="16" x14ac:dyDescent="0.25">
      <c r="B236"/>
      <c r="C236"/>
      <c r="D236"/>
      <c r="E236"/>
    </row>
    <row r="237" spans="2:5" ht="16" x14ac:dyDescent="0.25">
      <c r="B237"/>
      <c r="C237"/>
      <c r="D237"/>
      <c r="E237"/>
    </row>
    <row r="238" spans="2:5" ht="16" x14ac:dyDescent="0.25">
      <c r="B238"/>
      <c r="C238"/>
      <c r="D238"/>
      <c r="E238"/>
    </row>
    <row r="239" spans="2:5" ht="16" x14ac:dyDescent="0.25">
      <c r="B239"/>
      <c r="C239"/>
      <c r="D239"/>
      <c r="E239"/>
    </row>
    <row r="240" spans="2:5" ht="16" x14ac:dyDescent="0.25">
      <c r="B240"/>
      <c r="C240"/>
      <c r="D240"/>
      <c r="E240"/>
    </row>
    <row r="241" spans="2:5" ht="16" x14ac:dyDescent="0.25">
      <c r="B241"/>
      <c r="C241"/>
      <c r="D241"/>
      <c r="E241"/>
    </row>
    <row r="242" spans="2:5" ht="16" x14ac:dyDescent="0.25">
      <c r="B242"/>
      <c r="C242"/>
      <c r="D242"/>
      <c r="E242"/>
    </row>
    <row r="243" spans="2:5" ht="16" x14ac:dyDescent="0.25">
      <c r="B243"/>
      <c r="C243"/>
      <c r="D243"/>
      <c r="E243"/>
    </row>
    <row r="244" spans="2:5" ht="16" x14ac:dyDescent="0.25">
      <c r="B244"/>
      <c r="C244"/>
      <c r="D244"/>
      <c r="E244"/>
    </row>
    <row r="245" spans="2:5" ht="16" x14ac:dyDescent="0.25">
      <c r="B245"/>
      <c r="C245"/>
      <c r="D245"/>
      <c r="E245"/>
    </row>
    <row r="246" spans="2:5" ht="16" x14ac:dyDescent="0.25">
      <c r="B246"/>
      <c r="C246"/>
      <c r="D246"/>
      <c r="E246"/>
    </row>
    <row r="247" spans="2:5" ht="16" x14ac:dyDescent="0.25">
      <c r="B247"/>
      <c r="C247"/>
      <c r="D247"/>
      <c r="E247"/>
    </row>
    <row r="248" spans="2:5" ht="16" x14ac:dyDescent="0.25">
      <c r="B248"/>
      <c r="C248"/>
      <c r="D248"/>
      <c r="E248"/>
    </row>
    <row r="249" spans="2:5" ht="16" x14ac:dyDescent="0.25">
      <c r="B249"/>
      <c r="C249"/>
      <c r="D249"/>
      <c r="E249"/>
    </row>
    <row r="250" spans="2:5" ht="16" x14ac:dyDescent="0.25">
      <c r="B250"/>
      <c r="C250"/>
      <c r="D250"/>
      <c r="E250"/>
    </row>
    <row r="251" spans="2:5" ht="16" x14ac:dyDescent="0.25">
      <c r="B251"/>
      <c r="C251"/>
      <c r="D251"/>
      <c r="E251"/>
    </row>
    <row r="252" spans="2:5" ht="16" x14ac:dyDescent="0.25">
      <c r="B252"/>
      <c r="C252"/>
      <c r="D252"/>
      <c r="E252"/>
    </row>
    <row r="253" spans="2:5" ht="16" x14ac:dyDescent="0.25">
      <c r="B253"/>
      <c r="C253"/>
      <c r="D253"/>
      <c r="E253"/>
    </row>
    <row r="254" spans="2:5" ht="16" x14ac:dyDescent="0.25">
      <c r="B254"/>
      <c r="C254"/>
      <c r="D254"/>
      <c r="E254"/>
    </row>
    <row r="255" spans="2:5" ht="16" x14ac:dyDescent="0.25">
      <c r="B255"/>
      <c r="C255"/>
      <c r="D255"/>
      <c r="E255"/>
    </row>
    <row r="256" spans="2:5" ht="16" x14ac:dyDescent="0.25">
      <c r="B256"/>
      <c r="C256"/>
      <c r="D256"/>
      <c r="E256"/>
    </row>
    <row r="257" spans="2:5" ht="16" x14ac:dyDescent="0.25">
      <c r="B257"/>
      <c r="C257"/>
      <c r="D257"/>
      <c r="E257"/>
    </row>
    <row r="258" spans="2:5" ht="16" x14ac:dyDescent="0.25">
      <c r="B258"/>
      <c r="C258"/>
      <c r="D258"/>
      <c r="E258"/>
    </row>
    <row r="259" spans="2:5" ht="16" x14ac:dyDescent="0.25">
      <c r="B259"/>
      <c r="C259"/>
      <c r="D259"/>
      <c r="E259"/>
    </row>
    <row r="260" spans="2:5" ht="16" x14ac:dyDescent="0.25">
      <c r="B260"/>
      <c r="C260"/>
      <c r="D260"/>
      <c r="E260"/>
    </row>
    <row r="261" spans="2:5" ht="16" x14ac:dyDescent="0.25">
      <c r="B261"/>
      <c r="C261"/>
      <c r="D261"/>
      <c r="E261"/>
    </row>
    <row r="262" spans="2:5" ht="16" x14ac:dyDescent="0.25">
      <c r="B262"/>
      <c r="C262"/>
      <c r="D262"/>
      <c r="E262"/>
    </row>
    <row r="263" spans="2:5" ht="16" x14ac:dyDescent="0.25">
      <c r="B263"/>
      <c r="C263"/>
      <c r="D263"/>
      <c r="E263"/>
    </row>
    <row r="264" spans="2:5" ht="16" x14ac:dyDescent="0.25">
      <c r="B264"/>
      <c r="C264"/>
      <c r="D264"/>
      <c r="E264"/>
    </row>
    <row r="265" spans="2:5" ht="16" x14ac:dyDescent="0.25">
      <c r="B265"/>
      <c r="C265"/>
      <c r="D265"/>
      <c r="E265"/>
    </row>
    <row r="266" spans="2:5" ht="16" x14ac:dyDescent="0.25">
      <c r="B266"/>
      <c r="C266"/>
      <c r="D266"/>
      <c r="E266"/>
    </row>
    <row r="267" spans="2:5" ht="16" x14ac:dyDescent="0.25">
      <c r="B267"/>
      <c r="C267"/>
      <c r="D267"/>
      <c r="E267"/>
    </row>
    <row r="268" spans="2:5" ht="16" x14ac:dyDescent="0.25">
      <c r="B268"/>
      <c r="C268"/>
      <c r="D268"/>
      <c r="E268"/>
    </row>
    <row r="269" spans="2:5" ht="16" x14ac:dyDescent="0.25">
      <c r="B269"/>
      <c r="C269"/>
      <c r="D269"/>
      <c r="E269"/>
    </row>
    <row r="270" spans="2:5" ht="16" x14ac:dyDescent="0.25">
      <c r="B270"/>
      <c r="C270"/>
      <c r="D270"/>
      <c r="E270"/>
    </row>
    <row r="271" spans="2:5" ht="16" x14ac:dyDescent="0.25">
      <c r="B271"/>
      <c r="C271"/>
      <c r="D271"/>
      <c r="E271"/>
    </row>
    <row r="272" spans="2:5" ht="16" x14ac:dyDescent="0.25">
      <c r="B272"/>
      <c r="C272"/>
      <c r="D272"/>
      <c r="E272"/>
    </row>
    <row r="273" spans="2:5" ht="16" x14ac:dyDescent="0.25">
      <c r="B273"/>
      <c r="C273"/>
      <c r="D273"/>
      <c r="E273"/>
    </row>
    <row r="274" spans="2:5" ht="16" x14ac:dyDescent="0.25">
      <c r="B274"/>
      <c r="C274"/>
      <c r="D274"/>
      <c r="E274"/>
    </row>
    <row r="275" spans="2:5" ht="16" x14ac:dyDescent="0.25">
      <c r="B275"/>
      <c r="C275"/>
      <c r="D275"/>
      <c r="E275"/>
    </row>
    <row r="276" spans="2:5" ht="16" x14ac:dyDescent="0.25">
      <c r="B276"/>
      <c r="C276"/>
      <c r="D276"/>
      <c r="E276"/>
    </row>
    <row r="277" spans="2:5" ht="16" x14ac:dyDescent="0.25">
      <c r="B277"/>
      <c r="C277"/>
      <c r="D277"/>
      <c r="E277"/>
    </row>
    <row r="278" spans="2:5" ht="16" x14ac:dyDescent="0.25">
      <c r="B278"/>
      <c r="C278"/>
      <c r="D278"/>
      <c r="E278"/>
    </row>
    <row r="279" spans="2:5" ht="16" x14ac:dyDescent="0.25">
      <c r="B279"/>
      <c r="C279"/>
      <c r="D279"/>
      <c r="E279"/>
    </row>
    <row r="280" spans="2:5" ht="16" x14ac:dyDescent="0.25">
      <c r="B280"/>
      <c r="C280"/>
      <c r="D280"/>
      <c r="E280"/>
    </row>
    <row r="281" spans="2:5" ht="16" x14ac:dyDescent="0.25">
      <c r="B281"/>
      <c r="C281"/>
      <c r="D281"/>
      <c r="E281"/>
    </row>
    <row r="282" spans="2:5" ht="16" x14ac:dyDescent="0.25">
      <c r="B282"/>
      <c r="C282"/>
      <c r="D282"/>
      <c r="E282"/>
    </row>
    <row r="283" spans="2:5" ht="16" x14ac:dyDescent="0.25">
      <c r="B283"/>
      <c r="C283"/>
      <c r="D283"/>
      <c r="E283"/>
    </row>
    <row r="284" spans="2:5" ht="16" x14ac:dyDescent="0.25">
      <c r="B284"/>
      <c r="C284"/>
      <c r="D284"/>
      <c r="E284"/>
    </row>
    <row r="285" spans="2:5" ht="16" x14ac:dyDescent="0.25">
      <c r="B285"/>
      <c r="C285"/>
      <c r="D285"/>
      <c r="E285"/>
    </row>
    <row r="286" spans="2:5" ht="16" x14ac:dyDescent="0.25">
      <c r="B286"/>
      <c r="C286"/>
      <c r="D286"/>
      <c r="E286"/>
    </row>
    <row r="287" spans="2:5" ht="16" x14ac:dyDescent="0.25">
      <c r="B287"/>
      <c r="C287"/>
      <c r="D287"/>
      <c r="E287"/>
    </row>
    <row r="288" spans="2:5" ht="16" x14ac:dyDescent="0.25">
      <c r="B288"/>
      <c r="C288"/>
      <c r="D288"/>
      <c r="E288"/>
    </row>
    <row r="289" spans="2:5" ht="16" x14ac:dyDescent="0.25">
      <c r="B289"/>
      <c r="C289"/>
      <c r="D289"/>
      <c r="E289"/>
    </row>
    <row r="290" spans="2:5" ht="16" x14ac:dyDescent="0.25">
      <c r="B290"/>
      <c r="C290"/>
      <c r="D290"/>
      <c r="E290"/>
    </row>
    <row r="291" spans="2:5" ht="16" x14ac:dyDescent="0.25">
      <c r="B291"/>
      <c r="C291"/>
      <c r="D291"/>
      <c r="E291"/>
    </row>
    <row r="292" spans="2:5" ht="16" x14ac:dyDescent="0.25">
      <c r="B292"/>
      <c r="C292"/>
      <c r="D292"/>
      <c r="E292"/>
    </row>
    <row r="293" spans="2:5" ht="16" x14ac:dyDescent="0.25">
      <c r="B293"/>
      <c r="C293"/>
      <c r="D293"/>
      <c r="E293"/>
    </row>
    <row r="294" spans="2:5" ht="16" x14ac:dyDescent="0.25">
      <c r="B294"/>
      <c r="C294"/>
      <c r="D294"/>
      <c r="E294"/>
    </row>
    <row r="295" spans="2:5" ht="16" x14ac:dyDescent="0.25">
      <c r="B295"/>
      <c r="C295"/>
      <c r="D295"/>
      <c r="E295"/>
    </row>
    <row r="296" spans="2:5" ht="16" x14ac:dyDescent="0.25">
      <c r="B296"/>
      <c r="C296"/>
      <c r="D296"/>
      <c r="E296"/>
    </row>
    <row r="297" spans="2:5" ht="16" x14ac:dyDescent="0.25">
      <c r="B297"/>
      <c r="C297"/>
      <c r="D297"/>
      <c r="E297"/>
    </row>
    <row r="298" spans="2:5" ht="16" x14ac:dyDescent="0.25">
      <c r="B298"/>
      <c r="C298"/>
      <c r="D298"/>
      <c r="E298"/>
    </row>
    <row r="299" spans="2:5" ht="16" x14ac:dyDescent="0.25">
      <c r="B299"/>
      <c r="C299"/>
      <c r="D299"/>
      <c r="E299"/>
    </row>
    <row r="300" spans="2:5" ht="16" x14ac:dyDescent="0.25">
      <c r="B300"/>
      <c r="C300"/>
      <c r="D300"/>
      <c r="E300"/>
    </row>
    <row r="301" spans="2:5" ht="16" x14ac:dyDescent="0.25">
      <c r="B301"/>
      <c r="C301"/>
      <c r="D301"/>
      <c r="E301"/>
    </row>
    <row r="302" spans="2:5" ht="16" x14ac:dyDescent="0.25">
      <c r="B302"/>
      <c r="C302"/>
      <c r="D302"/>
      <c r="E302"/>
    </row>
    <row r="303" spans="2:5" ht="16" x14ac:dyDescent="0.25">
      <c r="B303"/>
      <c r="C303"/>
      <c r="D303"/>
      <c r="E303"/>
    </row>
    <row r="304" spans="2:5" ht="16" x14ac:dyDescent="0.25">
      <c r="B304"/>
      <c r="C304"/>
      <c r="D304"/>
      <c r="E304"/>
    </row>
    <row r="305" spans="2:5" ht="16" x14ac:dyDescent="0.25">
      <c r="B305"/>
      <c r="C305"/>
      <c r="D305"/>
      <c r="E305"/>
    </row>
    <row r="306" spans="2:5" ht="16" x14ac:dyDescent="0.25">
      <c r="B306"/>
      <c r="C306"/>
      <c r="D306"/>
      <c r="E306"/>
    </row>
    <row r="307" spans="2:5" ht="16" x14ac:dyDescent="0.25">
      <c r="B307"/>
      <c r="C307"/>
      <c r="D307"/>
      <c r="E307"/>
    </row>
    <row r="308" spans="2:5" ht="16" x14ac:dyDescent="0.25">
      <c r="B308"/>
      <c r="C308"/>
      <c r="D308"/>
      <c r="E308"/>
    </row>
    <row r="309" spans="2:5" ht="16" x14ac:dyDescent="0.25">
      <c r="B309"/>
      <c r="C309"/>
      <c r="D309"/>
      <c r="E309"/>
    </row>
    <row r="310" spans="2:5" ht="16" x14ac:dyDescent="0.25">
      <c r="B310"/>
      <c r="C310"/>
      <c r="D310"/>
      <c r="E310"/>
    </row>
    <row r="311" spans="2:5" ht="16" x14ac:dyDescent="0.25">
      <c r="B311"/>
      <c r="C311"/>
      <c r="D311"/>
      <c r="E311"/>
    </row>
    <row r="312" spans="2:5" ht="16" x14ac:dyDescent="0.25">
      <c r="B312"/>
      <c r="C312"/>
      <c r="D312"/>
      <c r="E312"/>
    </row>
    <row r="313" spans="2:5" ht="16" x14ac:dyDescent="0.25">
      <c r="B313"/>
      <c r="C313"/>
      <c r="D313"/>
      <c r="E313"/>
    </row>
    <row r="314" spans="2:5" ht="16" x14ac:dyDescent="0.25">
      <c r="B314"/>
      <c r="C314"/>
      <c r="D314"/>
      <c r="E314"/>
    </row>
    <row r="315" spans="2:5" ht="16" x14ac:dyDescent="0.25">
      <c r="B315"/>
      <c r="C315"/>
      <c r="D315"/>
      <c r="E315"/>
    </row>
    <row r="316" spans="2:5" ht="16" x14ac:dyDescent="0.25">
      <c r="B316"/>
      <c r="C316"/>
      <c r="D316"/>
      <c r="E316"/>
    </row>
    <row r="317" spans="2:5" ht="16" x14ac:dyDescent="0.25">
      <c r="B317"/>
      <c r="C317"/>
      <c r="D317"/>
      <c r="E317"/>
    </row>
    <row r="318" spans="2:5" ht="16" x14ac:dyDescent="0.25">
      <c r="B318"/>
      <c r="C318"/>
      <c r="D318"/>
      <c r="E318"/>
    </row>
    <row r="319" spans="2:5" ht="16" x14ac:dyDescent="0.25">
      <c r="B319"/>
      <c r="C319"/>
      <c r="D319"/>
      <c r="E319"/>
    </row>
    <row r="320" spans="2:5" ht="16" x14ac:dyDescent="0.25">
      <c r="B320"/>
      <c r="C320"/>
      <c r="D320"/>
      <c r="E320"/>
    </row>
    <row r="321" spans="2:5" ht="16" x14ac:dyDescent="0.25">
      <c r="B321"/>
      <c r="C321"/>
      <c r="D321"/>
      <c r="E321"/>
    </row>
    <row r="322" spans="2:5" ht="16" x14ac:dyDescent="0.25">
      <c r="B322"/>
      <c r="C322"/>
      <c r="D322"/>
      <c r="E322"/>
    </row>
    <row r="323" spans="2:5" ht="16" x14ac:dyDescent="0.25">
      <c r="B323"/>
      <c r="C323"/>
      <c r="D323"/>
      <c r="E323"/>
    </row>
    <row r="324" spans="2:5" ht="16" x14ac:dyDescent="0.25">
      <c r="B324"/>
      <c r="C324"/>
      <c r="D324"/>
      <c r="E324"/>
    </row>
    <row r="325" spans="2:5" ht="16" x14ac:dyDescent="0.25">
      <c r="B325"/>
      <c r="C325"/>
      <c r="D325"/>
      <c r="E325"/>
    </row>
    <row r="326" spans="2:5" ht="16" x14ac:dyDescent="0.25">
      <c r="B326"/>
      <c r="C326"/>
      <c r="D326"/>
      <c r="E326"/>
    </row>
    <row r="327" spans="2:5" ht="16" x14ac:dyDescent="0.25">
      <c r="B327"/>
      <c r="C327"/>
      <c r="D327"/>
      <c r="E327"/>
    </row>
    <row r="328" spans="2:5" ht="16" x14ac:dyDescent="0.25">
      <c r="B328"/>
      <c r="C328"/>
      <c r="D328"/>
      <c r="E328"/>
    </row>
    <row r="329" spans="2:5" ht="16" x14ac:dyDescent="0.25">
      <c r="B329"/>
      <c r="C329"/>
      <c r="D329"/>
      <c r="E329"/>
    </row>
    <row r="330" spans="2:5" ht="16" x14ac:dyDescent="0.25">
      <c r="B330"/>
      <c r="C330"/>
      <c r="D330"/>
      <c r="E330"/>
    </row>
    <row r="331" spans="2:5" ht="16" x14ac:dyDescent="0.25">
      <c r="B331"/>
      <c r="C331"/>
      <c r="D331"/>
      <c r="E331"/>
    </row>
    <row r="332" spans="2:5" ht="16" x14ac:dyDescent="0.25">
      <c r="B332"/>
      <c r="C332"/>
      <c r="D332"/>
      <c r="E332"/>
    </row>
    <row r="333" spans="2:5" ht="16" x14ac:dyDescent="0.25">
      <c r="B333"/>
      <c r="C333"/>
      <c r="D333"/>
      <c r="E333"/>
    </row>
    <row r="334" spans="2:5" ht="16" x14ac:dyDescent="0.25">
      <c r="B334"/>
      <c r="C334"/>
      <c r="D334"/>
      <c r="E334"/>
    </row>
    <row r="335" spans="2:5" ht="16" x14ac:dyDescent="0.25">
      <c r="B335"/>
      <c r="C335"/>
      <c r="D335"/>
      <c r="E335"/>
    </row>
    <row r="336" spans="2:5" ht="16" x14ac:dyDescent="0.25">
      <c r="B336"/>
      <c r="C336"/>
      <c r="D336"/>
      <c r="E336"/>
    </row>
    <row r="337" spans="2:5" ht="16" x14ac:dyDescent="0.25">
      <c r="B337"/>
      <c r="C337"/>
      <c r="D337"/>
      <c r="E337"/>
    </row>
    <row r="338" spans="2:5" ht="16" x14ac:dyDescent="0.25">
      <c r="B338"/>
      <c r="C338"/>
      <c r="D338"/>
      <c r="E338"/>
    </row>
    <row r="339" spans="2:5" ht="16" x14ac:dyDescent="0.25">
      <c r="B339"/>
      <c r="C339"/>
      <c r="D339"/>
      <c r="E339"/>
    </row>
    <row r="340" spans="2:5" ht="16" x14ac:dyDescent="0.25">
      <c r="B340"/>
      <c r="C340"/>
      <c r="D340"/>
      <c r="E340"/>
    </row>
    <row r="341" spans="2:5" ht="16" x14ac:dyDescent="0.25">
      <c r="B341"/>
      <c r="C341"/>
      <c r="D341"/>
      <c r="E341"/>
    </row>
    <row r="342" spans="2:5" ht="16" x14ac:dyDescent="0.25">
      <c r="B342"/>
      <c r="C342"/>
      <c r="D342"/>
      <c r="E342"/>
    </row>
    <row r="343" spans="2:5" ht="16" x14ac:dyDescent="0.25">
      <c r="B343"/>
      <c r="C343"/>
      <c r="D343"/>
      <c r="E343"/>
    </row>
    <row r="344" spans="2:5" ht="16" x14ac:dyDescent="0.25">
      <c r="B344"/>
      <c r="C344"/>
      <c r="D344"/>
      <c r="E344"/>
    </row>
    <row r="345" spans="2:5" ht="16" x14ac:dyDescent="0.25">
      <c r="B345"/>
      <c r="C345"/>
      <c r="D345"/>
      <c r="E345"/>
    </row>
    <row r="346" spans="2:5" ht="16" x14ac:dyDescent="0.25">
      <c r="B346"/>
      <c r="C346"/>
      <c r="D346"/>
      <c r="E346"/>
    </row>
    <row r="347" spans="2:5" ht="16" x14ac:dyDescent="0.25">
      <c r="B347"/>
      <c r="C347"/>
      <c r="D347"/>
      <c r="E347"/>
    </row>
    <row r="348" spans="2:5" ht="16" x14ac:dyDescent="0.25">
      <c r="B348"/>
      <c r="C348"/>
      <c r="D348"/>
      <c r="E348"/>
    </row>
    <row r="349" spans="2:5" ht="16" x14ac:dyDescent="0.25">
      <c r="B349"/>
      <c r="C349"/>
      <c r="D349"/>
      <c r="E349"/>
    </row>
    <row r="350" spans="2:5" ht="16" x14ac:dyDescent="0.25">
      <c r="B350"/>
      <c r="C350"/>
      <c r="D350"/>
      <c r="E350"/>
    </row>
    <row r="351" spans="2:5" ht="16" x14ac:dyDescent="0.25">
      <c r="B351"/>
      <c r="C351"/>
      <c r="D351"/>
      <c r="E351"/>
    </row>
    <row r="352" spans="2:5" ht="16" x14ac:dyDescent="0.25">
      <c r="B352"/>
      <c r="C352"/>
      <c r="D352"/>
      <c r="E352"/>
    </row>
    <row r="353" spans="2:5" ht="16" x14ac:dyDescent="0.25">
      <c r="B353"/>
      <c r="C353"/>
      <c r="D353"/>
      <c r="E353"/>
    </row>
    <row r="354" spans="2:5" ht="16" x14ac:dyDescent="0.25">
      <c r="B354"/>
      <c r="C354"/>
      <c r="D354"/>
      <c r="E354"/>
    </row>
    <row r="355" spans="2:5" ht="16" x14ac:dyDescent="0.25">
      <c r="B355"/>
      <c r="C355"/>
      <c r="D355"/>
      <c r="E355"/>
    </row>
    <row r="356" spans="2:5" ht="16" x14ac:dyDescent="0.25">
      <c r="B356"/>
      <c r="C356"/>
      <c r="D356"/>
      <c r="E356"/>
    </row>
    <row r="357" spans="2:5" ht="16" x14ac:dyDescent="0.25">
      <c r="B357"/>
      <c r="C357"/>
      <c r="D357"/>
      <c r="E357"/>
    </row>
    <row r="358" spans="2:5" ht="16" x14ac:dyDescent="0.25">
      <c r="B358"/>
      <c r="C358"/>
      <c r="D358"/>
      <c r="E358"/>
    </row>
    <row r="359" spans="2:5" ht="16" x14ac:dyDescent="0.25">
      <c r="B359"/>
      <c r="C359"/>
      <c r="D359"/>
      <c r="E359"/>
    </row>
    <row r="360" spans="2:5" ht="16" x14ac:dyDescent="0.25">
      <c r="B360"/>
      <c r="C360"/>
      <c r="D360"/>
      <c r="E360"/>
    </row>
    <row r="361" spans="2:5" ht="16" x14ac:dyDescent="0.25">
      <c r="B361"/>
      <c r="C361"/>
      <c r="D361"/>
      <c r="E361"/>
    </row>
    <row r="362" spans="2:5" ht="16" x14ac:dyDescent="0.25">
      <c r="B362"/>
      <c r="C362"/>
      <c r="D362"/>
      <c r="E362"/>
    </row>
    <row r="363" spans="2:5" ht="16" x14ac:dyDescent="0.25">
      <c r="B363"/>
      <c r="C363"/>
      <c r="D363"/>
      <c r="E363"/>
    </row>
    <row r="364" spans="2:5" ht="16" x14ac:dyDescent="0.25">
      <c r="B364"/>
      <c r="C364"/>
      <c r="D364"/>
      <c r="E364"/>
    </row>
    <row r="365" spans="2:5" ht="16" x14ac:dyDescent="0.25">
      <c r="B365"/>
      <c r="C365"/>
      <c r="D365"/>
      <c r="E365"/>
    </row>
    <row r="366" spans="2:5" ht="16" x14ac:dyDescent="0.25">
      <c r="B366"/>
      <c r="C366"/>
      <c r="D366"/>
      <c r="E366"/>
    </row>
    <row r="367" spans="2:5" ht="16" x14ac:dyDescent="0.25">
      <c r="B367"/>
      <c r="C367"/>
      <c r="D367"/>
      <c r="E367"/>
    </row>
    <row r="368" spans="2:5" ht="16" x14ac:dyDescent="0.25">
      <c r="B368"/>
      <c r="C368"/>
      <c r="D368"/>
      <c r="E368"/>
    </row>
    <row r="369" spans="2:5" ht="16" x14ac:dyDescent="0.25">
      <c r="B369"/>
      <c r="C369"/>
      <c r="D369"/>
      <c r="E369"/>
    </row>
    <row r="370" spans="2:5" ht="16" x14ac:dyDescent="0.25">
      <c r="B370"/>
      <c r="C370"/>
      <c r="D370"/>
      <c r="E370"/>
    </row>
    <row r="371" spans="2:5" ht="16" x14ac:dyDescent="0.25">
      <c r="B371"/>
      <c r="C371"/>
      <c r="D371"/>
      <c r="E371"/>
    </row>
    <row r="372" spans="2:5" ht="16" x14ac:dyDescent="0.25">
      <c r="B372"/>
      <c r="C372"/>
      <c r="D372"/>
      <c r="E372"/>
    </row>
    <row r="373" spans="2:5" ht="16" x14ac:dyDescent="0.25">
      <c r="B373"/>
      <c r="C373"/>
      <c r="D373"/>
      <c r="E373"/>
    </row>
    <row r="374" spans="2:5" ht="16" x14ac:dyDescent="0.25">
      <c r="B374"/>
      <c r="C374"/>
      <c r="D374"/>
      <c r="E374"/>
    </row>
    <row r="375" spans="2:5" ht="16" x14ac:dyDescent="0.25">
      <c r="B375"/>
      <c r="C375"/>
      <c r="D375"/>
      <c r="E375"/>
    </row>
    <row r="376" spans="2:5" ht="16" x14ac:dyDescent="0.25">
      <c r="B376"/>
      <c r="C376"/>
      <c r="D376"/>
      <c r="E376"/>
    </row>
    <row r="377" spans="2:5" ht="16" x14ac:dyDescent="0.25">
      <c r="B377"/>
      <c r="C377"/>
      <c r="D377"/>
      <c r="E377"/>
    </row>
    <row r="378" spans="2:5" ht="16" x14ac:dyDescent="0.25">
      <c r="B378"/>
      <c r="C378"/>
      <c r="D378"/>
      <c r="E378"/>
    </row>
    <row r="379" spans="2:5" ht="16" x14ac:dyDescent="0.25">
      <c r="B379"/>
      <c r="C379"/>
      <c r="D379"/>
      <c r="E379"/>
    </row>
    <row r="380" spans="2:5" ht="16" x14ac:dyDescent="0.25">
      <c r="B380"/>
      <c r="C380"/>
      <c r="D380"/>
      <c r="E380"/>
    </row>
    <row r="381" spans="2:5" ht="16" x14ac:dyDescent="0.25">
      <c r="B381"/>
      <c r="C381"/>
      <c r="D381"/>
      <c r="E381"/>
    </row>
    <row r="382" spans="2:5" ht="16" x14ac:dyDescent="0.25">
      <c r="B382"/>
      <c r="C382"/>
      <c r="D382"/>
      <c r="E382"/>
    </row>
    <row r="383" spans="2:5" ht="16" x14ac:dyDescent="0.25">
      <c r="B383"/>
      <c r="C383"/>
      <c r="D383"/>
      <c r="E383"/>
    </row>
    <row r="384" spans="2:5" ht="16" x14ac:dyDescent="0.25">
      <c r="B384"/>
      <c r="C384"/>
      <c r="D384"/>
      <c r="E384"/>
    </row>
    <row r="385" spans="2:5" ht="16" x14ac:dyDescent="0.25">
      <c r="B385"/>
      <c r="C385"/>
      <c r="D385"/>
      <c r="E385"/>
    </row>
    <row r="386" spans="2:5" ht="16" x14ac:dyDescent="0.25">
      <c r="B386"/>
      <c r="C386"/>
      <c r="D386"/>
      <c r="E386"/>
    </row>
    <row r="387" spans="2:5" ht="16" x14ac:dyDescent="0.25">
      <c r="B387"/>
      <c r="C387"/>
      <c r="D387"/>
      <c r="E387"/>
    </row>
    <row r="388" spans="2:5" ht="16" x14ac:dyDescent="0.25">
      <c r="B388"/>
      <c r="C388"/>
      <c r="D388"/>
      <c r="E388"/>
    </row>
    <row r="389" spans="2:5" ht="16" x14ac:dyDescent="0.25">
      <c r="B389"/>
      <c r="C389"/>
      <c r="D389"/>
      <c r="E389"/>
    </row>
    <row r="390" spans="2:5" ht="16" x14ac:dyDescent="0.25">
      <c r="B390"/>
      <c r="C390"/>
      <c r="D390"/>
      <c r="E390"/>
    </row>
    <row r="391" spans="2:5" ht="16" x14ac:dyDescent="0.25">
      <c r="B391"/>
      <c r="C391"/>
      <c r="D391"/>
      <c r="E391"/>
    </row>
    <row r="392" spans="2:5" ht="16" x14ac:dyDescent="0.25">
      <c r="B392"/>
      <c r="C392"/>
      <c r="D392"/>
      <c r="E392"/>
    </row>
    <row r="393" spans="2:5" ht="16" x14ac:dyDescent="0.25">
      <c r="B393"/>
      <c r="C393"/>
      <c r="D393"/>
      <c r="E393"/>
    </row>
    <row r="394" spans="2:5" ht="16" x14ac:dyDescent="0.25">
      <c r="B394"/>
      <c r="C394"/>
      <c r="D394"/>
      <c r="E394"/>
    </row>
    <row r="395" spans="2:5" ht="16" x14ac:dyDescent="0.25">
      <c r="B395"/>
      <c r="C395"/>
      <c r="D395"/>
      <c r="E395"/>
    </row>
    <row r="396" spans="2:5" ht="16" x14ac:dyDescent="0.25">
      <c r="B396"/>
      <c r="C396"/>
      <c r="D396"/>
      <c r="E396"/>
    </row>
    <row r="397" spans="2:5" ht="16" x14ac:dyDescent="0.25">
      <c r="B397"/>
      <c r="C397"/>
      <c r="D397"/>
      <c r="E397"/>
    </row>
    <row r="398" spans="2:5" ht="16" x14ac:dyDescent="0.25">
      <c r="B398"/>
      <c r="C398"/>
      <c r="D398"/>
      <c r="E398"/>
    </row>
    <row r="399" spans="2:5" ht="16" x14ac:dyDescent="0.25">
      <c r="B399"/>
      <c r="C399"/>
      <c r="D399"/>
      <c r="E399"/>
    </row>
    <row r="400" spans="2:5" ht="16" x14ac:dyDescent="0.25">
      <c r="B400"/>
      <c r="C400"/>
      <c r="D400"/>
      <c r="E400"/>
    </row>
    <row r="401" spans="2:5" ht="16" x14ac:dyDescent="0.25">
      <c r="B401"/>
      <c r="C401"/>
      <c r="D401"/>
      <c r="E401"/>
    </row>
    <row r="402" spans="2:5" ht="16" x14ac:dyDescent="0.25">
      <c r="B402"/>
      <c r="C402"/>
      <c r="D402"/>
      <c r="E402"/>
    </row>
    <row r="403" spans="2:5" ht="16" x14ac:dyDescent="0.25">
      <c r="B403"/>
      <c r="C403"/>
      <c r="D403"/>
      <c r="E403"/>
    </row>
    <row r="404" spans="2:5" ht="16" x14ac:dyDescent="0.25">
      <c r="B404"/>
      <c r="C404"/>
      <c r="D404"/>
      <c r="E404"/>
    </row>
    <row r="405" spans="2:5" ht="16" x14ac:dyDescent="0.25">
      <c r="B405"/>
      <c r="C405"/>
      <c r="D405"/>
      <c r="E405"/>
    </row>
    <row r="406" spans="2:5" ht="16" x14ac:dyDescent="0.25">
      <c r="B406"/>
      <c r="C406"/>
      <c r="D406"/>
      <c r="E406"/>
    </row>
    <row r="407" spans="2:5" ht="16" x14ac:dyDescent="0.25">
      <c r="B407"/>
      <c r="C407"/>
      <c r="D407"/>
      <c r="E407"/>
    </row>
    <row r="408" spans="2:5" ht="16" x14ac:dyDescent="0.25">
      <c r="B408"/>
      <c r="C408"/>
      <c r="D408"/>
      <c r="E408"/>
    </row>
    <row r="409" spans="2:5" ht="16" x14ac:dyDescent="0.25">
      <c r="B409"/>
      <c r="C409"/>
      <c r="D409"/>
      <c r="E409"/>
    </row>
    <row r="410" spans="2:5" ht="16" x14ac:dyDescent="0.25">
      <c r="B410"/>
      <c r="C410"/>
      <c r="D410"/>
      <c r="E410"/>
    </row>
    <row r="411" spans="2:5" ht="16" x14ac:dyDescent="0.25">
      <c r="B411"/>
      <c r="C411"/>
      <c r="D411"/>
      <c r="E411"/>
    </row>
    <row r="412" spans="2:5" ht="16" x14ac:dyDescent="0.25">
      <c r="B412"/>
      <c r="C412"/>
      <c r="D412"/>
      <c r="E412"/>
    </row>
    <row r="413" spans="2:5" ht="16" x14ac:dyDescent="0.25">
      <c r="B413"/>
      <c r="C413"/>
      <c r="D413"/>
      <c r="E413"/>
    </row>
    <row r="414" spans="2:5" ht="16" x14ac:dyDescent="0.25">
      <c r="B414"/>
      <c r="C414"/>
      <c r="D414"/>
      <c r="E414"/>
    </row>
    <row r="415" spans="2:5" ht="16" x14ac:dyDescent="0.25">
      <c r="B415"/>
      <c r="C415"/>
      <c r="D415"/>
      <c r="E415"/>
    </row>
    <row r="416" spans="2:5" ht="16" x14ac:dyDescent="0.25">
      <c r="B416"/>
      <c r="C416"/>
      <c r="D416"/>
      <c r="E416"/>
    </row>
    <row r="417" spans="2:5" ht="16" x14ac:dyDescent="0.25">
      <c r="B417"/>
      <c r="C417"/>
      <c r="D417"/>
      <c r="E417"/>
    </row>
    <row r="418" spans="2:5" ht="16" x14ac:dyDescent="0.25">
      <c r="B418"/>
      <c r="C418"/>
      <c r="D418"/>
      <c r="E418"/>
    </row>
    <row r="419" spans="2:5" ht="16" x14ac:dyDescent="0.25">
      <c r="B419"/>
      <c r="C419"/>
      <c r="D419"/>
      <c r="E419"/>
    </row>
    <row r="420" spans="2:5" ht="16" x14ac:dyDescent="0.25">
      <c r="B420"/>
      <c r="C420"/>
      <c r="D420"/>
      <c r="E420"/>
    </row>
    <row r="421" spans="2:5" ht="16" x14ac:dyDescent="0.25">
      <c r="B421"/>
      <c r="C421"/>
      <c r="D421"/>
      <c r="E421"/>
    </row>
    <row r="422" spans="2:5" ht="16" x14ac:dyDescent="0.25">
      <c r="B422"/>
      <c r="C422"/>
      <c r="D422"/>
      <c r="E422"/>
    </row>
    <row r="423" spans="2:5" ht="16" x14ac:dyDescent="0.25">
      <c r="B423"/>
      <c r="C423"/>
      <c r="D423"/>
      <c r="E423"/>
    </row>
    <row r="424" spans="2:5" ht="16" x14ac:dyDescent="0.25">
      <c r="B424"/>
      <c r="C424"/>
      <c r="D424"/>
      <c r="E424"/>
    </row>
    <row r="425" spans="2:5" ht="16" x14ac:dyDescent="0.25">
      <c r="B425"/>
      <c r="C425"/>
      <c r="D425"/>
      <c r="E425"/>
    </row>
    <row r="426" spans="2:5" ht="16" x14ac:dyDescent="0.25">
      <c r="B426"/>
      <c r="C426"/>
      <c r="D426"/>
      <c r="E426"/>
    </row>
    <row r="427" spans="2:5" ht="16" x14ac:dyDescent="0.25">
      <c r="B427"/>
      <c r="C427"/>
      <c r="D427"/>
      <c r="E427"/>
    </row>
    <row r="428" spans="2:5" ht="16" x14ac:dyDescent="0.25">
      <c r="B428"/>
      <c r="C428"/>
      <c r="D428"/>
      <c r="E428"/>
    </row>
    <row r="429" spans="2:5" ht="16" x14ac:dyDescent="0.25">
      <c r="B429"/>
      <c r="C429"/>
      <c r="D429"/>
      <c r="E429"/>
    </row>
    <row r="430" spans="2:5" ht="16" x14ac:dyDescent="0.25">
      <c r="B430"/>
      <c r="C430"/>
      <c r="D430"/>
      <c r="E430"/>
    </row>
    <row r="431" spans="2:5" ht="16" x14ac:dyDescent="0.25">
      <c r="B431"/>
      <c r="C431"/>
      <c r="D431"/>
      <c r="E431"/>
    </row>
    <row r="432" spans="2:5" ht="16" x14ac:dyDescent="0.25">
      <c r="B432"/>
      <c r="C432"/>
      <c r="D432"/>
      <c r="E432"/>
    </row>
    <row r="433" spans="2:5" ht="16" x14ac:dyDescent="0.25">
      <c r="B433"/>
      <c r="C433"/>
      <c r="D433"/>
      <c r="E433"/>
    </row>
    <row r="434" spans="2:5" ht="16" x14ac:dyDescent="0.25">
      <c r="B434"/>
      <c r="C434"/>
      <c r="D434"/>
      <c r="E434"/>
    </row>
    <row r="435" spans="2:5" ht="16" x14ac:dyDescent="0.25">
      <c r="B435"/>
      <c r="C435"/>
      <c r="D435"/>
      <c r="E435"/>
    </row>
    <row r="436" spans="2:5" ht="16" x14ac:dyDescent="0.25">
      <c r="B436"/>
      <c r="C436"/>
      <c r="D436"/>
      <c r="E436"/>
    </row>
    <row r="437" spans="2:5" ht="16" x14ac:dyDescent="0.25">
      <c r="B437"/>
      <c r="C437"/>
      <c r="D437"/>
      <c r="E437"/>
    </row>
    <row r="438" spans="2:5" ht="16" x14ac:dyDescent="0.25">
      <c r="B438"/>
      <c r="C438"/>
      <c r="D438"/>
      <c r="E438"/>
    </row>
    <row r="439" spans="2:5" ht="16" x14ac:dyDescent="0.25">
      <c r="B439"/>
      <c r="C439"/>
      <c r="D439"/>
      <c r="E439"/>
    </row>
    <row r="440" spans="2:5" ht="16" x14ac:dyDescent="0.25">
      <c r="B440"/>
      <c r="C440"/>
      <c r="D440"/>
      <c r="E440"/>
    </row>
    <row r="441" spans="2:5" ht="16" x14ac:dyDescent="0.25">
      <c r="B441"/>
      <c r="C441"/>
      <c r="D441"/>
      <c r="E441"/>
    </row>
    <row r="442" spans="2:5" ht="16" x14ac:dyDescent="0.25">
      <c r="B442"/>
      <c r="C442"/>
      <c r="D442"/>
      <c r="E442"/>
    </row>
    <row r="443" spans="2:5" ht="16" x14ac:dyDescent="0.25">
      <c r="B443"/>
      <c r="C443"/>
      <c r="D443"/>
      <c r="E443"/>
    </row>
    <row r="444" spans="2:5" ht="16" x14ac:dyDescent="0.25">
      <c r="B444"/>
      <c r="C444"/>
      <c r="D444"/>
      <c r="E444"/>
    </row>
    <row r="445" spans="2:5" ht="16" x14ac:dyDescent="0.25">
      <c r="B445"/>
      <c r="C445"/>
      <c r="D445"/>
      <c r="E445"/>
    </row>
    <row r="446" spans="2:5" ht="16" x14ac:dyDescent="0.25">
      <c r="B446"/>
      <c r="C446"/>
      <c r="D446"/>
      <c r="E446"/>
    </row>
    <row r="447" spans="2:5" ht="16" x14ac:dyDescent="0.25">
      <c r="B447"/>
      <c r="C447"/>
      <c r="D447"/>
      <c r="E447"/>
    </row>
    <row r="448" spans="2:5" ht="16" x14ac:dyDescent="0.25">
      <c r="B448"/>
      <c r="C448"/>
      <c r="D448"/>
      <c r="E448"/>
    </row>
    <row r="449" spans="2:5" ht="16" x14ac:dyDescent="0.25">
      <c r="B449"/>
      <c r="C449"/>
      <c r="D449"/>
      <c r="E449"/>
    </row>
    <row r="450" spans="2:5" ht="16" x14ac:dyDescent="0.25">
      <c r="B450"/>
      <c r="C450"/>
      <c r="D450"/>
      <c r="E450"/>
    </row>
    <row r="451" spans="2:5" ht="16" x14ac:dyDescent="0.25">
      <c r="B451"/>
      <c r="C451"/>
      <c r="D451"/>
      <c r="E451"/>
    </row>
    <row r="452" spans="2:5" ht="16" x14ac:dyDescent="0.25">
      <c r="B452"/>
      <c r="C452"/>
      <c r="D452"/>
      <c r="E452"/>
    </row>
    <row r="453" spans="2:5" ht="16" x14ac:dyDescent="0.25">
      <c r="B453"/>
      <c r="C453"/>
      <c r="D453"/>
      <c r="E453"/>
    </row>
    <row r="454" spans="2:5" ht="16" x14ac:dyDescent="0.25">
      <c r="B454"/>
      <c r="C454"/>
      <c r="D454"/>
      <c r="E454"/>
    </row>
    <row r="455" spans="2:5" ht="16" x14ac:dyDescent="0.25">
      <c r="B455"/>
      <c r="C455"/>
      <c r="D455"/>
      <c r="E455"/>
    </row>
    <row r="456" spans="2:5" ht="16" x14ac:dyDescent="0.25">
      <c r="B456"/>
      <c r="C456"/>
      <c r="D456"/>
      <c r="E456"/>
    </row>
    <row r="457" spans="2:5" ht="16" x14ac:dyDescent="0.25">
      <c r="B457"/>
      <c r="C457"/>
      <c r="D457"/>
      <c r="E457"/>
    </row>
    <row r="458" spans="2:5" ht="16" x14ac:dyDescent="0.25">
      <c r="B458"/>
      <c r="C458"/>
      <c r="D458"/>
      <c r="E458"/>
    </row>
    <row r="459" spans="2:5" ht="16" x14ac:dyDescent="0.25">
      <c r="B459"/>
      <c r="C459"/>
      <c r="D459"/>
      <c r="E459"/>
    </row>
    <row r="460" spans="2:5" ht="16" x14ac:dyDescent="0.25">
      <c r="B460"/>
      <c r="C460"/>
      <c r="D460"/>
      <c r="E460"/>
    </row>
    <row r="461" spans="2:5" ht="16" x14ac:dyDescent="0.25">
      <c r="B461"/>
      <c r="C461"/>
      <c r="D461"/>
      <c r="E461"/>
    </row>
    <row r="462" spans="2:5" ht="16" x14ac:dyDescent="0.25">
      <c r="B462"/>
      <c r="C462"/>
      <c r="D462"/>
      <c r="E462"/>
    </row>
    <row r="463" spans="2:5" ht="16" x14ac:dyDescent="0.25">
      <c r="B463"/>
      <c r="C463"/>
      <c r="D463"/>
      <c r="E463"/>
    </row>
    <row r="464" spans="2:5" ht="16" x14ac:dyDescent="0.25">
      <c r="B464"/>
      <c r="C464"/>
      <c r="D464"/>
      <c r="E464"/>
    </row>
    <row r="465" spans="2:5" ht="16" x14ac:dyDescent="0.25">
      <c r="B465"/>
      <c r="C465"/>
      <c r="D465"/>
      <c r="E465"/>
    </row>
    <row r="466" spans="2:5" ht="16" x14ac:dyDescent="0.25">
      <c r="B466"/>
      <c r="C466"/>
      <c r="D466"/>
      <c r="E466"/>
    </row>
    <row r="467" spans="2:5" ht="16" x14ac:dyDescent="0.25">
      <c r="B467"/>
      <c r="C467"/>
      <c r="D467"/>
      <c r="E467"/>
    </row>
    <row r="468" spans="2:5" ht="16" x14ac:dyDescent="0.25">
      <c r="B468"/>
      <c r="C468"/>
      <c r="D468"/>
      <c r="E468"/>
    </row>
    <row r="469" spans="2:5" ht="16" x14ac:dyDescent="0.25">
      <c r="B469"/>
      <c r="C469"/>
      <c r="D469"/>
      <c r="E469"/>
    </row>
    <row r="470" spans="2:5" ht="16" x14ac:dyDescent="0.25">
      <c r="B470"/>
      <c r="C470"/>
      <c r="D470"/>
      <c r="E470"/>
    </row>
    <row r="471" spans="2:5" ht="16" x14ac:dyDescent="0.25">
      <c r="B471"/>
      <c r="C471"/>
      <c r="D471"/>
      <c r="E471"/>
    </row>
    <row r="472" spans="2:5" ht="16" x14ac:dyDescent="0.25">
      <c r="B472"/>
      <c r="C472"/>
      <c r="D472"/>
      <c r="E472"/>
    </row>
    <row r="473" spans="2:5" ht="16" x14ac:dyDescent="0.25">
      <c r="B473"/>
      <c r="C473"/>
      <c r="D473"/>
      <c r="E473"/>
    </row>
    <row r="474" spans="2:5" ht="16" x14ac:dyDescent="0.25">
      <c r="B474"/>
      <c r="C474"/>
      <c r="D474"/>
      <c r="E474"/>
    </row>
    <row r="475" spans="2:5" ht="16" x14ac:dyDescent="0.25">
      <c r="B475"/>
      <c r="C475"/>
      <c r="D475"/>
      <c r="E475"/>
    </row>
    <row r="476" spans="2:5" ht="16" x14ac:dyDescent="0.25">
      <c r="B476"/>
      <c r="C476"/>
      <c r="D476"/>
      <c r="E476"/>
    </row>
    <row r="477" spans="2:5" ht="16" x14ac:dyDescent="0.25">
      <c r="B477"/>
      <c r="C477"/>
      <c r="D477"/>
      <c r="E477"/>
    </row>
    <row r="478" spans="2:5" ht="16" x14ac:dyDescent="0.25">
      <c r="B478"/>
      <c r="C478"/>
      <c r="D478"/>
      <c r="E478"/>
    </row>
    <row r="479" spans="2:5" ht="16" x14ac:dyDescent="0.25">
      <c r="B479"/>
      <c r="C479"/>
      <c r="D479"/>
      <c r="E479"/>
    </row>
    <row r="480" spans="2:5" ht="16" x14ac:dyDescent="0.25">
      <c r="B480"/>
      <c r="C480"/>
      <c r="D480"/>
      <c r="E480"/>
    </row>
    <row r="481" spans="2:5" ht="16" x14ac:dyDescent="0.25">
      <c r="B481"/>
      <c r="C481"/>
      <c r="D481"/>
      <c r="E481"/>
    </row>
    <row r="482" spans="2:5" ht="16" x14ac:dyDescent="0.25">
      <c r="B482"/>
      <c r="C482"/>
      <c r="D482"/>
      <c r="E482"/>
    </row>
    <row r="483" spans="2:5" ht="16" x14ac:dyDescent="0.25">
      <c r="B483"/>
      <c r="C483"/>
      <c r="D483"/>
      <c r="E483"/>
    </row>
    <row r="484" spans="2:5" ht="16" x14ac:dyDescent="0.25">
      <c r="B484"/>
      <c r="C484"/>
      <c r="D484"/>
      <c r="E484"/>
    </row>
    <row r="485" spans="2:5" ht="16" x14ac:dyDescent="0.25">
      <c r="B485"/>
      <c r="C485"/>
      <c r="D485"/>
      <c r="E485"/>
    </row>
    <row r="486" spans="2:5" ht="16" x14ac:dyDescent="0.25">
      <c r="B486"/>
      <c r="C486"/>
      <c r="D486"/>
      <c r="E486"/>
    </row>
    <row r="487" spans="2:5" ht="16" x14ac:dyDescent="0.25">
      <c r="B487"/>
      <c r="C487"/>
      <c r="D487"/>
      <c r="E487"/>
    </row>
    <row r="488" spans="2:5" ht="16" x14ac:dyDescent="0.25">
      <c r="B488"/>
      <c r="C488"/>
      <c r="D488"/>
      <c r="E488"/>
    </row>
    <row r="489" spans="2:5" ht="16" x14ac:dyDescent="0.25">
      <c r="B489"/>
      <c r="C489"/>
      <c r="D489"/>
      <c r="E489"/>
    </row>
    <row r="490" spans="2:5" ht="16" x14ac:dyDescent="0.25">
      <c r="B490"/>
      <c r="C490"/>
      <c r="D490"/>
      <c r="E490"/>
    </row>
    <row r="491" spans="2:5" ht="16" x14ac:dyDescent="0.25">
      <c r="B491"/>
      <c r="C491"/>
      <c r="D491"/>
      <c r="E491"/>
    </row>
    <row r="492" spans="2:5" ht="16" x14ac:dyDescent="0.25">
      <c r="B492"/>
      <c r="C492"/>
      <c r="D492"/>
      <c r="E492"/>
    </row>
    <row r="493" spans="2:5" ht="16" x14ac:dyDescent="0.25">
      <c r="B493"/>
      <c r="C493"/>
      <c r="D493"/>
      <c r="E493"/>
    </row>
    <row r="494" spans="2:5" ht="16" x14ac:dyDescent="0.25">
      <c r="B494"/>
      <c r="C494"/>
      <c r="D494"/>
      <c r="E494"/>
    </row>
    <row r="495" spans="2:5" ht="16" x14ac:dyDescent="0.25">
      <c r="B495"/>
      <c r="C495"/>
      <c r="D495"/>
      <c r="E495"/>
    </row>
    <row r="496" spans="2:5" ht="16" x14ac:dyDescent="0.25">
      <c r="B496"/>
      <c r="C496"/>
      <c r="D496"/>
      <c r="E496"/>
    </row>
    <row r="497" spans="2:5" ht="16" x14ac:dyDescent="0.25">
      <c r="B497"/>
      <c r="C497"/>
      <c r="D497"/>
      <c r="E497"/>
    </row>
    <row r="498" spans="2:5" ht="16" x14ac:dyDescent="0.25">
      <c r="B498"/>
      <c r="C498"/>
      <c r="D498"/>
      <c r="E498"/>
    </row>
    <row r="499" spans="2:5" ht="16" x14ac:dyDescent="0.25">
      <c r="B499"/>
      <c r="C499"/>
      <c r="D499"/>
      <c r="E499"/>
    </row>
    <row r="500" spans="2:5" ht="16" x14ac:dyDescent="0.25">
      <c r="B500"/>
      <c r="C500"/>
      <c r="D500"/>
      <c r="E500"/>
    </row>
    <row r="501" spans="2:5" ht="16" x14ac:dyDescent="0.25">
      <c r="B501"/>
      <c r="C501"/>
      <c r="D501"/>
      <c r="E501"/>
    </row>
    <row r="502" spans="2:5" ht="16" x14ac:dyDescent="0.25">
      <c r="B502"/>
      <c r="C502"/>
      <c r="D502"/>
      <c r="E502"/>
    </row>
    <row r="503" spans="2:5" ht="16" x14ac:dyDescent="0.25">
      <c r="B503"/>
      <c r="C503"/>
      <c r="D503"/>
      <c r="E503"/>
    </row>
    <row r="504" spans="2:5" ht="16" x14ac:dyDescent="0.25">
      <c r="B504"/>
      <c r="C504"/>
      <c r="D504"/>
      <c r="E504"/>
    </row>
    <row r="505" spans="2:5" ht="16" x14ac:dyDescent="0.25">
      <c r="B505"/>
      <c r="C505"/>
      <c r="D505"/>
      <c r="E505"/>
    </row>
    <row r="506" spans="2:5" ht="16" x14ac:dyDescent="0.25">
      <c r="B506"/>
      <c r="C506"/>
      <c r="D506"/>
      <c r="E506"/>
    </row>
    <row r="507" spans="2:5" ht="16" x14ac:dyDescent="0.25">
      <c r="B507"/>
      <c r="C507"/>
      <c r="D507"/>
      <c r="E507"/>
    </row>
    <row r="508" spans="2:5" ht="16" x14ac:dyDescent="0.25">
      <c r="B508"/>
      <c r="C508"/>
      <c r="D508"/>
      <c r="E508"/>
    </row>
    <row r="509" spans="2:5" ht="16" x14ac:dyDescent="0.25">
      <c r="B509"/>
      <c r="C509"/>
      <c r="D509"/>
      <c r="E509"/>
    </row>
    <row r="510" spans="2:5" ht="16" x14ac:dyDescent="0.25">
      <c r="B510"/>
      <c r="C510"/>
      <c r="D510"/>
      <c r="E510"/>
    </row>
    <row r="511" spans="2:5" ht="16" x14ac:dyDescent="0.25">
      <c r="B511"/>
      <c r="C511"/>
      <c r="D511"/>
      <c r="E511"/>
    </row>
    <row r="512" spans="2:5" ht="16" x14ac:dyDescent="0.25">
      <c r="B512"/>
      <c r="C512"/>
      <c r="D512"/>
      <c r="E512"/>
    </row>
    <row r="513" spans="2:5" ht="16" x14ac:dyDescent="0.25">
      <c r="B513"/>
      <c r="C513"/>
      <c r="D513"/>
      <c r="E513"/>
    </row>
    <row r="514" spans="2:5" ht="16" x14ac:dyDescent="0.25">
      <c r="B514"/>
      <c r="C514"/>
      <c r="D514"/>
      <c r="E514"/>
    </row>
    <row r="515" spans="2:5" ht="16" x14ac:dyDescent="0.25">
      <c r="B515"/>
      <c r="C515"/>
      <c r="D515"/>
      <c r="E515"/>
    </row>
    <row r="516" spans="2:5" ht="16" x14ac:dyDescent="0.25">
      <c r="B516"/>
      <c r="C516"/>
      <c r="D516"/>
      <c r="E516"/>
    </row>
    <row r="517" spans="2:5" ht="16" x14ac:dyDescent="0.25">
      <c r="B517"/>
      <c r="C517"/>
      <c r="D517"/>
      <c r="E517"/>
    </row>
    <row r="518" spans="2:5" ht="16" x14ac:dyDescent="0.25">
      <c r="B518"/>
      <c r="C518"/>
      <c r="D518"/>
      <c r="E518"/>
    </row>
    <row r="519" spans="2:5" ht="16" x14ac:dyDescent="0.25">
      <c r="B519"/>
      <c r="C519"/>
      <c r="D519"/>
      <c r="E519"/>
    </row>
    <row r="520" spans="2:5" ht="16" x14ac:dyDescent="0.25">
      <c r="B520"/>
      <c r="C520"/>
      <c r="D520"/>
      <c r="E520"/>
    </row>
    <row r="521" spans="2:5" ht="16" x14ac:dyDescent="0.25">
      <c r="B521"/>
      <c r="C521"/>
      <c r="D521"/>
      <c r="E521"/>
    </row>
    <row r="522" spans="2:5" ht="16" x14ac:dyDescent="0.25">
      <c r="B522"/>
      <c r="C522"/>
      <c r="D522"/>
      <c r="E522"/>
    </row>
    <row r="523" spans="2:5" ht="16" x14ac:dyDescent="0.25">
      <c r="B523"/>
      <c r="C523"/>
      <c r="D523"/>
      <c r="E523"/>
    </row>
    <row r="524" spans="2:5" ht="16" x14ac:dyDescent="0.25">
      <c r="B524"/>
      <c r="C524"/>
      <c r="D524"/>
      <c r="E524"/>
    </row>
    <row r="525" spans="2:5" ht="16" x14ac:dyDescent="0.25">
      <c r="B525"/>
      <c r="C525"/>
      <c r="D525"/>
      <c r="E525"/>
    </row>
    <row r="526" spans="2:5" ht="16" x14ac:dyDescent="0.25">
      <c r="B526"/>
      <c r="C526"/>
      <c r="D526"/>
      <c r="E526"/>
    </row>
    <row r="527" spans="2:5" ht="16" x14ac:dyDescent="0.25">
      <c r="B527"/>
      <c r="C527"/>
      <c r="D527"/>
      <c r="E527"/>
    </row>
    <row r="528" spans="2:5" ht="16" x14ac:dyDescent="0.25">
      <c r="B528"/>
      <c r="C528"/>
      <c r="D528"/>
      <c r="E528"/>
    </row>
    <row r="529" spans="2:5" ht="16" x14ac:dyDescent="0.25">
      <c r="B529"/>
      <c r="C529"/>
      <c r="D529"/>
      <c r="E529"/>
    </row>
    <row r="530" spans="2:5" ht="16" x14ac:dyDescent="0.25">
      <c r="B530"/>
      <c r="C530"/>
      <c r="D530"/>
      <c r="E530"/>
    </row>
    <row r="531" spans="2:5" ht="16" x14ac:dyDescent="0.25">
      <c r="B531"/>
      <c r="C531"/>
      <c r="D531"/>
      <c r="E531"/>
    </row>
    <row r="532" spans="2:5" ht="16" x14ac:dyDescent="0.25">
      <c r="B532"/>
      <c r="C532"/>
      <c r="D532"/>
      <c r="E532"/>
    </row>
    <row r="533" spans="2:5" ht="16" x14ac:dyDescent="0.25">
      <c r="B533"/>
      <c r="C533"/>
      <c r="D533"/>
      <c r="E533"/>
    </row>
    <row r="534" spans="2:5" ht="16" x14ac:dyDescent="0.25">
      <c r="B534"/>
      <c r="C534"/>
      <c r="D534"/>
      <c r="E534"/>
    </row>
    <row r="535" spans="2:5" ht="16" x14ac:dyDescent="0.25">
      <c r="B535"/>
      <c r="C535"/>
      <c r="D535"/>
      <c r="E535"/>
    </row>
    <row r="536" spans="2:5" ht="16" x14ac:dyDescent="0.25">
      <c r="B536"/>
      <c r="C536"/>
      <c r="D536"/>
      <c r="E536"/>
    </row>
    <row r="537" spans="2:5" ht="16" x14ac:dyDescent="0.25">
      <c r="B537"/>
      <c r="C537"/>
      <c r="D537"/>
      <c r="E537"/>
    </row>
    <row r="538" spans="2:5" ht="16" x14ac:dyDescent="0.25">
      <c r="B538"/>
      <c r="C538"/>
      <c r="D538"/>
      <c r="E538"/>
    </row>
    <row r="539" spans="2:5" ht="16" x14ac:dyDescent="0.25">
      <c r="B539"/>
      <c r="C539"/>
      <c r="D539"/>
      <c r="E539"/>
    </row>
    <row r="540" spans="2:5" ht="16" x14ac:dyDescent="0.25">
      <c r="B540"/>
      <c r="C540"/>
      <c r="D540"/>
      <c r="E540"/>
    </row>
    <row r="541" spans="2:5" ht="16" x14ac:dyDescent="0.25">
      <c r="B541"/>
      <c r="C541"/>
      <c r="D541"/>
      <c r="E541"/>
    </row>
    <row r="542" spans="2:5" ht="16" x14ac:dyDescent="0.25">
      <c r="B542"/>
      <c r="C542"/>
      <c r="D542"/>
      <c r="E542"/>
    </row>
    <row r="543" spans="2:5" ht="16" x14ac:dyDescent="0.25">
      <c r="B543"/>
      <c r="C543"/>
      <c r="D543"/>
      <c r="E543"/>
    </row>
    <row r="544" spans="2:5" ht="16" x14ac:dyDescent="0.25">
      <c r="B544"/>
      <c r="C544"/>
      <c r="D544"/>
      <c r="E544"/>
    </row>
    <row r="545" spans="2:5" ht="16" x14ac:dyDescent="0.25">
      <c r="B545"/>
      <c r="C545"/>
      <c r="D545"/>
      <c r="E545"/>
    </row>
    <row r="546" spans="2:5" ht="16" x14ac:dyDescent="0.25">
      <c r="B546"/>
      <c r="C546"/>
      <c r="D546"/>
      <c r="E546"/>
    </row>
    <row r="547" spans="2:5" ht="16" x14ac:dyDescent="0.25">
      <c r="B547"/>
      <c r="C547"/>
      <c r="D547"/>
      <c r="E547"/>
    </row>
    <row r="548" spans="2:5" ht="16" x14ac:dyDescent="0.25">
      <c r="B548"/>
      <c r="C548"/>
      <c r="D548"/>
      <c r="E548"/>
    </row>
    <row r="549" spans="2:5" ht="16" x14ac:dyDescent="0.25">
      <c r="B549"/>
      <c r="C549"/>
      <c r="D549"/>
      <c r="E549"/>
    </row>
    <row r="550" spans="2:5" ht="16" x14ac:dyDescent="0.25">
      <c r="B550"/>
      <c r="C550"/>
      <c r="D550"/>
      <c r="E550"/>
    </row>
    <row r="551" spans="2:5" ht="16" x14ac:dyDescent="0.25">
      <c r="B551"/>
      <c r="C551"/>
      <c r="D551"/>
      <c r="E551"/>
    </row>
    <row r="552" spans="2:5" ht="16" x14ac:dyDescent="0.25">
      <c r="B552"/>
      <c r="C552"/>
      <c r="D552"/>
      <c r="E552"/>
    </row>
    <row r="553" spans="2:5" ht="16" x14ac:dyDescent="0.25">
      <c r="B553"/>
      <c r="C553"/>
      <c r="D553"/>
      <c r="E553"/>
    </row>
    <row r="554" spans="2:5" ht="16" x14ac:dyDescent="0.25">
      <c r="B554"/>
      <c r="C554"/>
      <c r="D554"/>
      <c r="E554"/>
    </row>
    <row r="555" spans="2:5" ht="16" x14ac:dyDescent="0.25">
      <c r="B555"/>
      <c r="C555"/>
      <c r="D555"/>
      <c r="E555"/>
    </row>
    <row r="556" spans="2:5" ht="16" x14ac:dyDescent="0.25">
      <c r="B556"/>
      <c r="C556"/>
      <c r="D556"/>
      <c r="E556"/>
    </row>
    <row r="557" spans="2:5" ht="16" x14ac:dyDescent="0.25">
      <c r="B557"/>
      <c r="C557"/>
      <c r="D557"/>
      <c r="E557"/>
    </row>
    <row r="558" spans="2:5" ht="16" x14ac:dyDescent="0.25">
      <c r="B558"/>
      <c r="C558"/>
      <c r="D558"/>
      <c r="E558"/>
    </row>
    <row r="559" spans="2:5" ht="16" x14ac:dyDescent="0.25">
      <c r="B559"/>
      <c r="C559"/>
      <c r="D559"/>
      <c r="E559"/>
    </row>
    <row r="560" spans="2:5" ht="16" x14ac:dyDescent="0.25">
      <c r="B560"/>
      <c r="C560"/>
      <c r="D560"/>
      <c r="E560"/>
    </row>
    <row r="561" spans="2:5" ht="16" x14ac:dyDescent="0.25">
      <c r="B561"/>
      <c r="C561"/>
      <c r="D561"/>
      <c r="E561"/>
    </row>
    <row r="562" spans="2:5" ht="16" x14ac:dyDescent="0.25">
      <c r="B562"/>
      <c r="C562"/>
      <c r="D562"/>
      <c r="E562"/>
    </row>
    <row r="563" spans="2:5" ht="16" x14ac:dyDescent="0.25">
      <c r="B563"/>
      <c r="C563"/>
      <c r="D563"/>
      <c r="E563"/>
    </row>
    <row r="564" spans="2:5" ht="16" x14ac:dyDescent="0.25">
      <c r="B564"/>
      <c r="C564"/>
      <c r="D564"/>
      <c r="E564"/>
    </row>
    <row r="565" spans="2:5" ht="16" x14ac:dyDescent="0.25">
      <c r="B565"/>
      <c r="C565"/>
      <c r="D565"/>
      <c r="E565"/>
    </row>
    <row r="566" spans="2:5" ht="16" x14ac:dyDescent="0.25">
      <c r="B566"/>
      <c r="C566"/>
      <c r="D566"/>
      <c r="E566"/>
    </row>
    <row r="567" spans="2:5" ht="16" x14ac:dyDescent="0.25">
      <c r="B567"/>
      <c r="C567"/>
      <c r="D567"/>
      <c r="E567"/>
    </row>
    <row r="568" spans="2:5" ht="16" x14ac:dyDescent="0.25">
      <c r="B568"/>
      <c r="C568"/>
      <c r="D568"/>
      <c r="E568"/>
    </row>
    <row r="569" spans="2:5" ht="16" x14ac:dyDescent="0.25">
      <c r="B569"/>
      <c r="C569"/>
      <c r="D569"/>
      <c r="E569"/>
    </row>
    <row r="570" spans="2:5" ht="16" x14ac:dyDescent="0.25">
      <c r="B570"/>
      <c r="C570"/>
      <c r="D570"/>
      <c r="E570"/>
    </row>
    <row r="571" spans="2:5" ht="16" x14ac:dyDescent="0.25">
      <c r="B571"/>
      <c r="C571"/>
      <c r="D571"/>
      <c r="E571"/>
    </row>
    <row r="572" spans="2:5" ht="16" x14ac:dyDescent="0.25">
      <c r="B572"/>
      <c r="C572"/>
      <c r="D572"/>
      <c r="E572"/>
    </row>
    <row r="573" spans="2:5" ht="16" x14ac:dyDescent="0.25">
      <c r="B573"/>
      <c r="C573"/>
      <c r="D573"/>
      <c r="E573"/>
    </row>
    <row r="574" spans="2:5" ht="16" x14ac:dyDescent="0.25">
      <c r="B574"/>
      <c r="C574"/>
      <c r="D574"/>
      <c r="E574"/>
    </row>
    <row r="575" spans="2:5" ht="16" x14ac:dyDescent="0.25">
      <c r="B575"/>
      <c r="C575"/>
      <c r="D575"/>
      <c r="E575"/>
    </row>
    <row r="576" spans="2:5" ht="16" x14ac:dyDescent="0.25">
      <c r="B576"/>
      <c r="C576"/>
      <c r="D576"/>
      <c r="E576"/>
    </row>
    <row r="577" spans="2:5" ht="16" x14ac:dyDescent="0.25">
      <c r="B577"/>
      <c r="C577"/>
      <c r="D577"/>
      <c r="E577"/>
    </row>
    <row r="578" spans="2:5" ht="16" x14ac:dyDescent="0.25">
      <c r="B578"/>
      <c r="C578"/>
      <c r="D578"/>
      <c r="E578"/>
    </row>
    <row r="579" spans="2:5" ht="16" x14ac:dyDescent="0.25">
      <c r="B579"/>
      <c r="C579"/>
      <c r="D579"/>
      <c r="E579"/>
    </row>
    <row r="580" spans="2:5" ht="16" x14ac:dyDescent="0.25">
      <c r="B580"/>
      <c r="C580"/>
      <c r="D580"/>
      <c r="E580"/>
    </row>
    <row r="581" spans="2:5" ht="16" x14ac:dyDescent="0.25">
      <c r="B581"/>
      <c r="C581"/>
      <c r="D581"/>
      <c r="E581"/>
    </row>
    <row r="582" spans="2:5" ht="16" x14ac:dyDescent="0.25">
      <c r="B582"/>
      <c r="C582"/>
      <c r="D582"/>
      <c r="E582"/>
    </row>
    <row r="583" spans="2:5" ht="16" x14ac:dyDescent="0.25">
      <c r="B583"/>
      <c r="C583"/>
      <c r="D583"/>
      <c r="E583"/>
    </row>
    <row r="584" spans="2:5" ht="16" x14ac:dyDescent="0.25">
      <c r="B584"/>
      <c r="C584"/>
      <c r="D584"/>
      <c r="E584"/>
    </row>
    <row r="585" spans="2:5" ht="16" x14ac:dyDescent="0.25">
      <c r="B585"/>
      <c r="C585"/>
      <c r="D585"/>
      <c r="E585"/>
    </row>
    <row r="586" spans="2:5" ht="16" x14ac:dyDescent="0.25">
      <c r="B586"/>
      <c r="C586"/>
      <c r="D586"/>
      <c r="E586"/>
    </row>
    <row r="587" spans="2:5" ht="16" x14ac:dyDescent="0.25">
      <c r="B587"/>
      <c r="C587"/>
      <c r="D587"/>
      <c r="E587"/>
    </row>
    <row r="588" spans="2:5" ht="16" x14ac:dyDescent="0.25">
      <c r="B588"/>
      <c r="C588"/>
      <c r="D588"/>
      <c r="E588"/>
    </row>
    <row r="589" spans="2:5" ht="16" x14ac:dyDescent="0.25">
      <c r="B589"/>
      <c r="C589"/>
      <c r="D589"/>
      <c r="E589"/>
    </row>
    <row r="590" spans="2:5" ht="16" x14ac:dyDescent="0.25">
      <c r="B590"/>
      <c r="C590"/>
      <c r="D590"/>
      <c r="E590"/>
    </row>
    <row r="591" spans="2:5" ht="16" x14ac:dyDescent="0.25">
      <c r="B591"/>
      <c r="C591"/>
      <c r="D591"/>
      <c r="E591"/>
    </row>
    <row r="592" spans="2:5" ht="16" x14ac:dyDescent="0.25">
      <c r="B592"/>
      <c r="C592"/>
      <c r="D592"/>
      <c r="E592"/>
    </row>
    <row r="593" spans="2:5" ht="16" x14ac:dyDescent="0.25">
      <c r="B593"/>
      <c r="C593"/>
      <c r="D593"/>
      <c r="E593"/>
    </row>
    <row r="594" spans="2:5" ht="16" x14ac:dyDescent="0.25">
      <c r="B594"/>
      <c r="C594"/>
      <c r="D594"/>
      <c r="E594"/>
    </row>
    <row r="595" spans="2:5" ht="16" x14ac:dyDescent="0.25">
      <c r="B595"/>
      <c r="C595"/>
      <c r="D595"/>
      <c r="E595"/>
    </row>
    <row r="596" spans="2:5" ht="16" x14ac:dyDescent="0.25">
      <c r="B596"/>
      <c r="C596"/>
      <c r="D596"/>
      <c r="E596"/>
    </row>
    <row r="597" spans="2:5" ht="16" x14ac:dyDescent="0.25">
      <c r="B597"/>
      <c r="C597"/>
      <c r="D597"/>
      <c r="E597"/>
    </row>
    <row r="598" spans="2:5" ht="16" x14ac:dyDescent="0.25">
      <c r="B598"/>
      <c r="C598"/>
      <c r="D598"/>
      <c r="E598"/>
    </row>
    <row r="599" spans="2:5" ht="16" x14ac:dyDescent="0.25">
      <c r="B599"/>
      <c r="C599"/>
      <c r="D599"/>
      <c r="E599"/>
    </row>
    <row r="600" spans="2:5" ht="16" x14ac:dyDescent="0.25">
      <c r="B600"/>
      <c r="C600"/>
      <c r="D600"/>
      <c r="E600"/>
    </row>
    <row r="601" spans="2:5" ht="16" x14ac:dyDescent="0.25">
      <c r="B601"/>
      <c r="C601"/>
      <c r="D601"/>
      <c r="E601"/>
    </row>
    <row r="602" spans="2:5" ht="16" x14ac:dyDescent="0.25">
      <c r="B602"/>
      <c r="C602"/>
      <c r="D602"/>
      <c r="E602"/>
    </row>
    <row r="603" spans="2:5" ht="16" x14ac:dyDescent="0.25">
      <c r="B603"/>
      <c r="C603"/>
      <c r="D603"/>
      <c r="E603"/>
    </row>
    <row r="604" spans="2:5" ht="16" x14ac:dyDescent="0.25">
      <c r="B604"/>
      <c r="C604"/>
      <c r="D604"/>
      <c r="E604"/>
    </row>
    <row r="605" spans="2:5" ht="16" x14ac:dyDescent="0.25">
      <c r="B605"/>
      <c r="C605"/>
      <c r="D605"/>
      <c r="E605"/>
    </row>
    <row r="606" spans="2:5" ht="16" x14ac:dyDescent="0.25">
      <c r="B606"/>
      <c r="C606"/>
      <c r="D606"/>
      <c r="E606"/>
    </row>
    <row r="607" spans="2:5" ht="16" x14ac:dyDescent="0.25">
      <c r="B607"/>
      <c r="C607"/>
      <c r="D607"/>
      <c r="E607"/>
    </row>
    <row r="608" spans="2:5" ht="16" x14ac:dyDescent="0.25">
      <c r="B608"/>
      <c r="C608"/>
      <c r="D608"/>
      <c r="E608"/>
    </row>
    <row r="609" spans="2:5" ht="16" x14ac:dyDescent="0.25">
      <c r="B609"/>
      <c r="C609"/>
      <c r="D609"/>
      <c r="E609"/>
    </row>
    <row r="610" spans="2:5" ht="16" x14ac:dyDescent="0.25">
      <c r="B610"/>
      <c r="C610"/>
      <c r="D610"/>
      <c r="E610"/>
    </row>
    <row r="611" spans="2:5" ht="16" x14ac:dyDescent="0.25">
      <c r="B611"/>
      <c r="C611"/>
      <c r="D611"/>
      <c r="E611"/>
    </row>
    <row r="612" spans="2:5" ht="16" x14ac:dyDescent="0.25">
      <c r="B612"/>
      <c r="C612"/>
      <c r="D612"/>
      <c r="E612"/>
    </row>
    <row r="613" spans="2:5" ht="16" x14ac:dyDescent="0.25">
      <c r="B613"/>
      <c r="C613"/>
      <c r="D613"/>
      <c r="E613"/>
    </row>
    <row r="614" spans="2:5" ht="16" x14ac:dyDescent="0.25">
      <c r="B614"/>
      <c r="C614"/>
      <c r="D614"/>
      <c r="E614"/>
    </row>
    <row r="615" spans="2:5" ht="16" x14ac:dyDescent="0.25">
      <c r="B615"/>
      <c r="C615"/>
      <c r="D615"/>
      <c r="E615"/>
    </row>
    <row r="616" spans="2:5" ht="16" x14ac:dyDescent="0.25">
      <c r="B616"/>
      <c r="C616"/>
      <c r="D616"/>
      <c r="E616"/>
    </row>
    <row r="617" spans="2:5" ht="16" x14ac:dyDescent="0.25">
      <c r="B617"/>
      <c r="C617"/>
      <c r="D617"/>
      <c r="E617"/>
    </row>
    <row r="618" spans="2:5" ht="16" x14ac:dyDescent="0.25">
      <c r="B618"/>
      <c r="C618"/>
      <c r="D618"/>
      <c r="E618"/>
    </row>
    <row r="619" spans="2:5" ht="16" x14ac:dyDescent="0.25">
      <c r="B619"/>
      <c r="C619"/>
      <c r="D619"/>
      <c r="E619"/>
    </row>
    <row r="620" spans="2:5" ht="16" x14ac:dyDescent="0.25">
      <c r="B620"/>
      <c r="C620"/>
      <c r="D620"/>
      <c r="E620"/>
    </row>
    <row r="621" spans="2:5" ht="16" x14ac:dyDescent="0.25">
      <c r="B621"/>
      <c r="C621"/>
      <c r="D621"/>
      <c r="E621"/>
    </row>
    <row r="622" spans="2:5" ht="16" x14ac:dyDescent="0.25">
      <c r="B622"/>
      <c r="C622"/>
      <c r="D622"/>
      <c r="E622"/>
    </row>
    <row r="623" spans="2:5" ht="16" x14ac:dyDescent="0.25">
      <c r="B623"/>
      <c r="C623"/>
      <c r="D623"/>
      <c r="E623"/>
    </row>
    <row r="624" spans="2:5" ht="16" x14ac:dyDescent="0.25">
      <c r="B624"/>
      <c r="C624"/>
      <c r="D624"/>
      <c r="E624"/>
    </row>
    <row r="625" spans="2:5" ht="16" x14ac:dyDescent="0.25">
      <c r="B625"/>
      <c r="C625"/>
      <c r="D625"/>
      <c r="E625"/>
    </row>
    <row r="626" spans="2:5" ht="16" x14ac:dyDescent="0.25">
      <c r="B626"/>
      <c r="C626"/>
      <c r="D626"/>
      <c r="E626"/>
    </row>
    <row r="627" spans="2:5" ht="16" x14ac:dyDescent="0.25">
      <c r="B627"/>
      <c r="C627"/>
      <c r="D627"/>
      <c r="E627"/>
    </row>
    <row r="628" spans="2:5" ht="16" x14ac:dyDescent="0.25">
      <c r="B628"/>
      <c r="C628"/>
      <c r="D628"/>
      <c r="E628"/>
    </row>
    <row r="629" spans="2:5" ht="16" x14ac:dyDescent="0.25">
      <c r="B629"/>
      <c r="C629"/>
      <c r="D629"/>
      <c r="E629"/>
    </row>
    <row r="630" spans="2:5" ht="16" x14ac:dyDescent="0.25">
      <c r="B630"/>
      <c r="C630"/>
      <c r="D630"/>
      <c r="E630"/>
    </row>
    <row r="631" spans="2:5" ht="16" x14ac:dyDescent="0.25">
      <c r="B631"/>
      <c r="C631"/>
      <c r="D631"/>
      <c r="E631"/>
    </row>
    <row r="632" spans="2:5" ht="16" x14ac:dyDescent="0.25">
      <c r="B632"/>
      <c r="C632"/>
      <c r="D632"/>
      <c r="E632"/>
    </row>
    <row r="633" spans="2:5" ht="16" x14ac:dyDescent="0.25">
      <c r="B633"/>
      <c r="C633"/>
      <c r="D633"/>
      <c r="E633"/>
    </row>
    <row r="634" spans="2:5" ht="16" x14ac:dyDescent="0.25">
      <c r="B634"/>
      <c r="C634"/>
      <c r="D634"/>
      <c r="E634"/>
    </row>
    <row r="635" spans="2:5" ht="16" x14ac:dyDescent="0.25">
      <c r="B635"/>
      <c r="C635"/>
      <c r="D635"/>
      <c r="E635"/>
    </row>
    <row r="636" spans="2:5" ht="16" x14ac:dyDescent="0.25">
      <c r="B636"/>
      <c r="C636"/>
      <c r="D636"/>
      <c r="E636"/>
    </row>
    <row r="637" spans="2:5" ht="16" x14ac:dyDescent="0.25">
      <c r="B637"/>
      <c r="C637"/>
      <c r="D637"/>
      <c r="E637"/>
    </row>
    <row r="638" spans="2:5" ht="16" x14ac:dyDescent="0.25">
      <c r="B638"/>
      <c r="C638"/>
      <c r="D638"/>
      <c r="E638"/>
    </row>
    <row r="639" spans="2:5" ht="16" x14ac:dyDescent="0.25">
      <c r="B639"/>
      <c r="C639"/>
      <c r="D639"/>
      <c r="E639"/>
    </row>
    <row r="640" spans="2:5" ht="16" x14ac:dyDescent="0.25">
      <c r="B640"/>
      <c r="C640"/>
      <c r="D640"/>
      <c r="E640"/>
    </row>
    <row r="641" spans="2:5" ht="16" x14ac:dyDescent="0.25">
      <c r="B641"/>
      <c r="C641"/>
      <c r="D641"/>
      <c r="E641"/>
    </row>
    <row r="642" spans="2:5" ht="16" x14ac:dyDescent="0.25">
      <c r="B642"/>
      <c r="C642"/>
      <c r="D642"/>
      <c r="E642"/>
    </row>
    <row r="643" spans="2:5" ht="16" x14ac:dyDescent="0.25">
      <c r="B643"/>
      <c r="C643"/>
      <c r="D643"/>
      <c r="E643"/>
    </row>
    <row r="644" spans="2:5" ht="16" x14ac:dyDescent="0.25">
      <c r="B644"/>
      <c r="C644"/>
      <c r="D644"/>
      <c r="E644"/>
    </row>
    <row r="645" spans="2:5" ht="16" x14ac:dyDescent="0.25">
      <c r="B645"/>
      <c r="C645"/>
      <c r="D645"/>
      <c r="E645"/>
    </row>
    <row r="646" spans="2:5" ht="16" x14ac:dyDescent="0.25">
      <c r="B646"/>
      <c r="C646"/>
      <c r="D646"/>
      <c r="E646"/>
    </row>
    <row r="647" spans="2:5" ht="16" x14ac:dyDescent="0.25">
      <c r="B647"/>
      <c r="C647"/>
      <c r="D647"/>
      <c r="E647"/>
    </row>
    <row r="648" spans="2:5" ht="16" x14ac:dyDescent="0.25">
      <c r="B648"/>
      <c r="C648"/>
      <c r="D648"/>
      <c r="E648"/>
    </row>
    <row r="649" spans="2:5" ht="16" x14ac:dyDescent="0.25">
      <c r="B649"/>
      <c r="C649"/>
      <c r="D649"/>
      <c r="E649"/>
    </row>
    <row r="650" spans="2:5" ht="16" x14ac:dyDescent="0.25">
      <c r="B650"/>
      <c r="C650"/>
      <c r="D650"/>
      <c r="E650"/>
    </row>
    <row r="651" spans="2:5" ht="16" x14ac:dyDescent="0.25">
      <c r="B651"/>
      <c r="C651"/>
      <c r="D651"/>
      <c r="E651"/>
    </row>
    <row r="652" spans="2:5" ht="16" x14ac:dyDescent="0.25">
      <c r="B652"/>
      <c r="C652"/>
      <c r="D652"/>
      <c r="E652"/>
    </row>
    <row r="653" spans="2:5" ht="16" x14ac:dyDescent="0.25">
      <c r="B653"/>
      <c r="C653"/>
      <c r="D653"/>
      <c r="E653"/>
    </row>
    <row r="654" spans="2:5" ht="16" x14ac:dyDescent="0.25">
      <c r="B654"/>
      <c r="C654"/>
      <c r="D654"/>
      <c r="E654"/>
    </row>
    <row r="655" spans="2:5" ht="16" x14ac:dyDescent="0.25">
      <c r="B655"/>
      <c r="C655"/>
      <c r="D655"/>
      <c r="E655"/>
    </row>
    <row r="656" spans="2:5" ht="16" x14ac:dyDescent="0.25">
      <c r="B656"/>
      <c r="C656"/>
      <c r="D656"/>
      <c r="E656"/>
    </row>
    <row r="657" spans="2:5" ht="16" x14ac:dyDescent="0.25">
      <c r="B657"/>
      <c r="C657"/>
      <c r="D657"/>
      <c r="E657"/>
    </row>
    <row r="658" spans="2:5" ht="16" x14ac:dyDescent="0.25">
      <c r="B658"/>
      <c r="C658"/>
      <c r="D658"/>
      <c r="E658"/>
    </row>
    <row r="659" spans="2:5" ht="16" x14ac:dyDescent="0.25">
      <c r="B659"/>
      <c r="C659"/>
      <c r="D659"/>
      <c r="E659"/>
    </row>
    <row r="660" spans="2:5" ht="16" x14ac:dyDescent="0.25">
      <c r="B660"/>
      <c r="C660"/>
      <c r="D660"/>
      <c r="E660"/>
    </row>
    <row r="661" spans="2:5" ht="16" x14ac:dyDescent="0.25">
      <c r="B661"/>
      <c r="C661"/>
      <c r="D661"/>
      <c r="E661"/>
    </row>
    <row r="662" spans="2:5" ht="16" x14ac:dyDescent="0.25">
      <c r="B662"/>
      <c r="C662"/>
      <c r="D662"/>
      <c r="E662"/>
    </row>
    <row r="663" spans="2:5" ht="16" x14ac:dyDescent="0.25">
      <c r="B663"/>
      <c r="C663"/>
      <c r="D663"/>
      <c r="E663"/>
    </row>
    <row r="664" spans="2:5" ht="16" x14ac:dyDescent="0.25">
      <c r="B664"/>
      <c r="C664"/>
      <c r="D664"/>
      <c r="E664"/>
    </row>
    <row r="665" spans="2:5" ht="16" x14ac:dyDescent="0.25">
      <c r="B665"/>
      <c r="C665"/>
      <c r="D665"/>
      <c r="E665"/>
    </row>
    <row r="666" spans="2:5" ht="16" x14ac:dyDescent="0.25">
      <c r="B666"/>
      <c r="C666"/>
      <c r="D666"/>
      <c r="E666"/>
    </row>
    <row r="667" spans="2:5" ht="16" x14ac:dyDescent="0.25">
      <c r="B667"/>
      <c r="C667"/>
      <c r="D667"/>
      <c r="E667"/>
    </row>
    <row r="668" spans="2:5" ht="16" x14ac:dyDescent="0.25">
      <c r="B668"/>
      <c r="C668"/>
      <c r="D668"/>
      <c r="E668"/>
    </row>
    <row r="669" spans="2:5" ht="16" x14ac:dyDescent="0.25">
      <c r="B669"/>
      <c r="C669"/>
      <c r="D669"/>
      <c r="E669"/>
    </row>
    <row r="670" spans="2:5" ht="16" x14ac:dyDescent="0.25">
      <c r="B670"/>
      <c r="C670"/>
      <c r="D670"/>
      <c r="E670"/>
    </row>
    <row r="671" spans="2:5" ht="16" x14ac:dyDescent="0.25">
      <c r="B671"/>
      <c r="C671"/>
      <c r="D671"/>
      <c r="E671"/>
    </row>
    <row r="672" spans="2:5" ht="16" x14ac:dyDescent="0.25">
      <c r="B672"/>
      <c r="C672"/>
      <c r="D672"/>
      <c r="E672"/>
    </row>
    <row r="673" spans="2:5" ht="16" x14ac:dyDescent="0.25">
      <c r="B673"/>
      <c r="C673"/>
      <c r="D673"/>
      <c r="E673"/>
    </row>
    <row r="674" spans="2:5" ht="16" x14ac:dyDescent="0.25">
      <c r="B674"/>
      <c r="C674"/>
      <c r="D674"/>
      <c r="E674"/>
    </row>
    <row r="675" spans="2:5" ht="16" x14ac:dyDescent="0.25">
      <c r="B675"/>
      <c r="C675"/>
      <c r="D675"/>
      <c r="E675"/>
    </row>
    <row r="676" spans="2:5" ht="16" x14ac:dyDescent="0.25">
      <c r="B676"/>
      <c r="C676"/>
      <c r="D676"/>
      <c r="E676"/>
    </row>
    <row r="677" spans="2:5" ht="16" x14ac:dyDescent="0.25">
      <c r="B677"/>
      <c r="C677"/>
      <c r="D677"/>
      <c r="E677"/>
    </row>
    <row r="678" spans="2:5" ht="16" x14ac:dyDescent="0.25">
      <c r="B678"/>
      <c r="C678"/>
      <c r="D678"/>
      <c r="E678"/>
    </row>
    <row r="679" spans="2:5" ht="16" x14ac:dyDescent="0.25">
      <c r="B679"/>
      <c r="C679"/>
      <c r="D679"/>
      <c r="E679"/>
    </row>
    <row r="680" spans="2:5" ht="16" x14ac:dyDescent="0.25">
      <c r="B680"/>
      <c r="C680"/>
      <c r="D680"/>
      <c r="E680"/>
    </row>
    <row r="681" spans="2:5" ht="16" x14ac:dyDescent="0.25">
      <c r="B681"/>
      <c r="C681"/>
      <c r="D681"/>
      <c r="E681"/>
    </row>
    <row r="682" spans="2:5" ht="16" x14ac:dyDescent="0.25">
      <c r="B682"/>
      <c r="C682"/>
      <c r="D682"/>
      <c r="E682"/>
    </row>
    <row r="683" spans="2:5" ht="16" x14ac:dyDescent="0.25">
      <c r="B683"/>
      <c r="C683"/>
      <c r="D683"/>
      <c r="E683"/>
    </row>
    <row r="684" spans="2:5" ht="16" x14ac:dyDescent="0.25">
      <c r="B684"/>
      <c r="C684"/>
      <c r="D684"/>
      <c r="E684"/>
    </row>
    <row r="685" spans="2:5" ht="16" x14ac:dyDescent="0.25">
      <c r="B685"/>
      <c r="C685"/>
      <c r="D685"/>
      <c r="E685"/>
    </row>
    <row r="686" spans="2:5" ht="16" x14ac:dyDescent="0.25">
      <c r="B686"/>
      <c r="C686"/>
      <c r="D686"/>
      <c r="E686"/>
    </row>
    <row r="687" spans="2:5" ht="16" x14ac:dyDescent="0.25">
      <c r="B687"/>
      <c r="C687"/>
      <c r="D687"/>
      <c r="E687"/>
    </row>
    <row r="688" spans="2:5" ht="16" x14ac:dyDescent="0.25">
      <c r="B688"/>
      <c r="C688"/>
      <c r="D688"/>
      <c r="E688"/>
    </row>
    <row r="689" spans="2:5" ht="16" x14ac:dyDescent="0.25">
      <c r="B689"/>
      <c r="C689"/>
      <c r="D689"/>
      <c r="E689"/>
    </row>
    <row r="690" spans="2:5" ht="16" x14ac:dyDescent="0.25">
      <c r="B690"/>
      <c r="C690"/>
      <c r="D690"/>
      <c r="E690"/>
    </row>
    <row r="691" spans="2:5" ht="16" x14ac:dyDescent="0.25">
      <c r="B691"/>
      <c r="C691"/>
      <c r="D691"/>
      <c r="E691"/>
    </row>
    <row r="692" spans="2:5" ht="16" x14ac:dyDescent="0.25">
      <c r="B692"/>
      <c r="C692"/>
      <c r="D692"/>
      <c r="E692"/>
    </row>
    <row r="693" spans="2:5" ht="16" x14ac:dyDescent="0.25">
      <c r="B693"/>
      <c r="C693"/>
      <c r="D693"/>
      <c r="E693"/>
    </row>
    <row r="694" spans="2:5" ht="16" x14ac:dyDescent="0.25">
      <c r="B694"/>
      <c r="C694"/>
      <c r="D694"/>
      <c r="E694"/>
    </row>
    <row r="695" spans="2:5" ht="16" x14ac:dyDescent="0.25">
      <c r="B695"/>
      <c r="C695"/>
      <c r="D695"/>
      <c r="E695"/>
    </row>
    <row r="696" spans="2:5" ht="16" x14ac:dyDescent="0.25">
      <c r="B696"/>
      <c r="C696"/>
      <c r="D696"/>
      <c r="E696"/>
    </row>
    <row r="697" spans="2:5" ht="16" x14ac:dyDescent="0.25">
      <c r="B697"/>
      <c r="C697"/>
      <c r="D697"/>
      <c r="E697"/>
    </row>
    <row r="698" spans="2:5" ht="16" x14ac:dyDescent="0.25">
      <c r="B698"/>
      <c r="C698"/>
      <c r="D698"/>
      <c r="E698"/>
    </row>
    <row r="699" spans="2:5" ht="16" x14ac:dyDescent="0.25">
      <c r="B699"/>
      <c r="C699"/>
      <c r="D699"/>
      <c r="E699"/>
    </row>
    <row r="700" spans="2:5" ht="16" x14ac:dyDescent="0.25">
      <c r="B700"/>
      <c r="C700"/>
      <c r="D700"/>
      <c r="E700"/>
    </row>
    <row r="701" spans="2:5" ht="16" x14ac:dyDescent="0.25">
      <c r="B701"/>
      <c r="C701"/>
      <c r="D701"/>
      <c r="E701"/>
    </row>
    <row r="702" spans="2:5" ht="16" x14ac:dyDescent="0.25">
      <c r="B702"/>
      <c r="C702"/>
      <c r="D702"/>
      <c r="E702"/>
    </row>
    <row r="703" spans="2:5" ht="16" x14ac:dyDescent="0.25">
      <c r="B703"/>
      <c r="C703"/>
      <c r="D703"/>
      <c r="E703"/>
    </row>
    <row r="704" spans="2:5" ht="16" x14ac:dyDescent="0.25">
      <c r="B704"/>
      <c r="C704"/>
      <c r="D704"/>
      <c r="E704"/>
    </row>
    <row r="705" spans="2:5" ht="16" x14ac:dyDescent="0.25">
      <c r="B705"/>
      <c r="C705"/>
      <c r="D705"/>
      <c r="E705"/>
    </row>
    <row r="706" spans="2:5" ht="16" x14ac:dyDescent="0.25">
      <c r="B706"/>
      <c r="C706"/>
      <c r="D706"/>
      <c r="E706"/>
    </row>
    <row r="707" spans="2:5" ht="16" x14ac:dyDescent="0.25">
      <c r="B707"/>
      <c r="C707"/>
      <c r="D707"/>
      <c r="E707"/>
    </row>
    <row r="708" spans="2:5" ht="16" x14ac:dyDescent="0.25">
      <c r="B708"/>
      <c r="C708"/>
      <c r="D708"/>
      <c r="E708"/>
    </row>
    <row r="709" spans="2:5" ht="16" x14ac:dyDescent="0.25">
      <c r="B709"/>
      <c r="C709"/>
      <c r="D709"/>
      <c r="E709"/>
    </row>
    <row r="710" spans="2:5" ht="16" x14ac:dyDescent="0.25">
      <c r="B710"/>
      <c r="C710"/>
      <c r="D710"/>
      <c r="E710"/>
    </row>
    <row r="711" spans="2:5" ht="16" x14ac:dyDescent="0.25">
      <c r="B711"/>
      <c r="C711"/>
      <c r="D711"/>
      <c r="E711"/>
    </row>
    <row r="712" spans="2:5" ht="16" x14ac:dyDescent="0.25">
      <c r="B712"/>
      <c r="C712"/>
      <c r="D712"/>
      <c r="E712"/>
    </row>
    <row r="713" spans="2:5" ht="16" x14ac:dyDescent="0.25">
      <c r="B713"/>
      <c r="C713"/>
      <c r="D713"/>
      <c r="E713"/>
    </row>
    <row r="714" spans="2:5" ht="16" x14ac:dyDescent="0.25">
      <c r="B714"/>
      <c r="C714"/>
      <c r="D714"/>
      <c r="E714"/>
    </row>
    <row r="715" spans="2:5" ht="16" x14ac:dyDescent="0.25">
      <c r="B715"/>
      <c r="C715"/>
      <c r="D715"/>
      <c r="E715"/>
    </row>
    <row r="716" spans="2:5" ht="16" x14ac:dyDescent="0.25">
      <c r="B716"/>
      <c r="C716"/>
      <c r="D716"/>
      <c r="E716"/>
    </row>
    <row r="717" spans="2:5" ht="16" x14ac:dyDescent="0.25">
      <c r="B717"/>
      <c r="C717"/>
      <c r="D717"/>
      <c r="E717"/>
    </row>
    <row r="718" spans="2:5" ht="16" x14ac:dyDescent="0.25">
      <c r="B718"/>
      <c r="C718"/>
      <c r="D718"/>
      <c r="E718"/>
    </row>
    <row r="719" spans="2:5" ht="16" x14ac:dyDescent="0.25">
      <c r="B719"/>
      <c r="C719"/>
      <c r="D719"/>
      <c r="E719"/>
    </row>
    <row r="720" spans="2:5" ht="16" x14ac:dyDescent="0.25">
      <c r="B720"/>
      <c r="C720"/>
      <c r="D720"/>
      <c r="E720"/>
    </row>
    <row r="721" spans="2:5" ht="16" x14ac:dyDescent="0.25">
      <c r="B721"/>
      <c r="C721"/>
      <c r="D721"/>
      <c r="E721"/>
    </row>
    <row r="722" spans="2:5" ht="16" x14ac:dyDescent="0.25">
      <c r="B722"/>
      <c r="C722"/>
      <c r="D722"/>
      <c r="E722"/>
    </row>
    <row r="723" spans="2:5" ht="16" x14ac:dyDescent="0.25">
      <c r="B723"/>
      <c r="C723"/>
      <c r="D723"/>
      <c r="E723"/>
    </row>
    <row r="724" spans="2:5" ht="16" x14ac:dyDescent="0.25">
      <c r="B724"/>
      <c r="C724"/>
      <c r="D724"/>
      <c r="E724"/>
    </row>
    <row r="725" spans="2:5" ht="16" x14ac:dyDescent="0.25">
      <c r="B725"/>
      <c r="C725"/>
      <c r="D725"/>
      <c r="E725"/>
    </row>
    <row r="726" spans="2:5" ht="16" x14ac:dyDescent="0.25">
      <c r="B726"/>
      <c r="C726"/>
      <c r="D726"/>
      <c r="E726"/>
    </row>
    <row r="727" spans="2:5" ht="16" x14ac:dyDescent="0.25">
      <c r="B727"/>
      <c r="C727"/>
      <c r="D727"/>
      <c r="E727"/>
    </row>
    <row r="728" spans="2:5" ht="16" x14ac:dyDescent="0.25">
      <c r="B728"/>
      <c r="C728"/>
      <c r="D728"/>
      <c r="E728"/>
    </row>
    <row r="729" spans="2:5" ht="16" x14ac:dyDescent="0.25">
      <c r="B729"/>
      <c r="C729"/>
      <c r="D729"/>
      <c r="E729"/>
    </row>
    <row r="730" spans="2:5" ht="16" x14ac:dyDescent="0.25">
      <c r="B730"/>
      <c r="C730"/>
      <c r="D730"/>
      <c r="E730"/>
    </row>
    <row r="731" spans="2:5" ht="16" x14ac:dyDescent="0.25">
      <c r="B731"/>
      <c r="C731"/>
      <c r="D731"/>
      <c r="E731"/>
    </row>
    <row r="732" spans="2:5" ht="16" x14ac:dyDescent="0.25">
      <c r="B732"/>
      <c r="C732"/>
      <c r="D732"/>
      <c r="E732"/>
    </row>
    <row r="733" spans="2:5" ht="16" x14ac:dyDescent="0.25">
      <c r="B733"/>
      <c r="C733"/>
      <c r="D733"/>
      <c r="E733"/>
    </row>
    <row r="734" spans="2:5" ht="16" x14ac:dyDescent="0.25">
      <c r="B734"/>
      <c r="C734"/>
      <c r="D734"/>
      <c r="E734"/>
    </row>
    <row r="735" spans="2:5" ht="16" x14ac:dyDescent="0.25">
      <c r="B735"/>
      <c r="C735"/>
      <c r="D735"/>
      <c r="E735"/>
    </row>
    <row r="736" spans="2:5" ht="16" x14ac:dyDescent="0.25">
      <c r="B736"/>
      <c r="C736"/>
      <c r="D736"/>
      <c r="E736"/>
    </row>
    <row r="737" spans="2:5" ht="16" x14ac:dyDescent="0.25">
      <c r="B737"/>
      <c r="C737"/>
      <c r="D737"/>
      <c r="E737"/>
    </row>
    <row r="738" spans="2:5" ht="16" x14ac:dyDescent="0.25">
      <c r="B738"/>
      <c r="C738"/>
      <c r="D738"/>
      <c r="E738"/>
    </row>
    <row r="739" spans="2:5" ht="16" x14ac:dyDescent="0.25">
      <c r="B739"/>
      <c r="C739"/>
      <c r="D739"/>
      <c r="E739"/>
    </row>
    <row r="740" spans="2:5" ht="16" x14ac:dyDescent="0.25">
      <c r="B740"/>
      <c r="C740"/>
      <c r="D740"/>
      <c r="E740"/>
    </row>
    <row r="741" spans="2:5" ht="16" x14ac:dyDescent="0.25">
      <c r="B741"/>
      <c r="C741"/>
      <c r="D741"/>
      <c r="E741"/>
    </row>
    <row r="742" spans="2:5" ht="16" x14ac:dyDescent="0.25">
      <c r="B742"/>
      <c r="C742"/>
      <c r="D742"/>
      <c r="E742"/>
    </row>
    <row r="743" spans="2:5" ht="16" x14ac:dyDescent="0.25">
      <c r="B743"/>
      <c r="C743"/>
      <c r="D743"/>
      <c r="E743"/>
    </row>
    <row r="744" spans="2:5" ht="16" x14ac:dyDescent="0.25">
      <c r="B744"/>
      <c r="C744"/>
      <c r="D744"/>
      <c r="E744"/>
    </row>
    <row r="745" spans="2:5" ht="16" x14ac:dyDescent="0.25">
      <c r="B745"/>
      <c r="C745"/>
      <c r="D745"/>
      <c r="E745"/>
    </row>
    <row r="746" spans="2:5" ht="16" x14ac:dyDescent="0.25">
      <c r="B746"/>
      <c r="C746"/>
      <c r="D746"/>
      <c r="E746"/>
    </row>
    <row r="747" spans="2:5" ht="16" x14ac:dyDescent="0.25">
      <c r="B747"/>
      <c r="C747"/>
      <c r="D747"/>
      <c r="E747"/>
    </row>
    <row r="748" spans="2:5" ht="16" x14ac:dyDescent="0.25">
      <c r="B748"/>
      <c r="C748"/>
      <c r="D748"/>
      <c r="E748"/>
    </row>
    <row r="749" spans="2:5" ht="16" x14ac:dyDescent="0.25">
      <c r="B749"/>
      <c r="C749"/>
      <c r="D749"/>
      <c r="E749"/>
    </row>
    <row r="750" spans="2:5" ht="16" x14ac:dyDescent="0.25">
      <c r="B750"/>
      <c r="C750"/>
      <c r="D750"/>
      <c r="E750"/>
    </row>
    <row r="751" spans="2:5" ht="16" x14ac:dyDescent="0.25">
      <c r="B751"/>
      <c r="C751"/>
      <c r="D751"/>
      <c r="E751"/>
    </row>
    <row r="752" spans="2:5" ht="16" x14ac:dyDescent="0.25">
      <c r="B752"/>
      <c r="C752"/>
      <c r="D752"/>
      <c r="E752"/>
    </row>
    <row r="753" spans="2:5" ht="16" x14ac:dyDescent="0.25">
      <c r="B753"/>
      <c r="C753"/>
      <c r="D753"/>
      <c r="E753"/>
    </row>
    <row r="754" spans="2:5" ht="16" x14ac:dyDescent="0.25">
      <c r="B754"/>
      <c r="C754"/>
      <c r="D754"/>
      <c r="E754"/>
    </row>
    <row r="755" spans="2:5" ht="16" x14ac:dyDescent="0.25">
      <c r="B755"/>
      <c r="C755"/>
      <c r="D755"/>
      <c r="E755"/>
    </row>
    <row r="756" spans="2:5" ht="16" x14ac:dyDescent="0.25">
      <c r="B756"/>
      <c r="C756"/>
      <c r="D756"/>
      <c r="E756"/>
    </row>
    <row r="757" spans="2:5" ht="16" x14ac:dyDescent="0.25">
      <c r="B757"/>
      <c r="C757"/>
      <c r="D757"/>
      <c r="E757"/>
    </row>
    <row r="758" spans="2:5" ht="16" x14ac:dyDescent="0.25">
      <c r="B758"/>
      <c r="C758"/>
      <c r="D758"/>
      <c r="E758"/>
    </row>
    <row r="759" spans="2:5" ht="16" x14ac:dyDescent="0.25">
      <c r="B759"/>
      <c r="C759"/>
      <c r="D759"/>
      <c r="E759"/>
    </row>
    <row r="760" spans="2:5" ht="16" x14ac:dyDescent="0.25">
      <c r="B760"/>
      <c r="C760"/>
      <c r="D760"/>
      <c r="E760"/>
    </row>
    <row r="761" spans="2:5" ht="16" x14ac:dyDescent="0.25">
      <c r="B761"/>
      <c r="C761"/>
      <c r="D761"/>
      <c r="E761"/>
    </row>
    <row r="762" spans="2:5" ht="16" x14ac:dyDescent="0.25">
      <c r="B762"/>
      <c r="C762"/>
      <c r="D762"/>
      <c r="E762"/>
    </row>
    <row r="763" spans="2:5" ht="16" x14ac:dyDescent="0.25">
      <c r="B763"/>
      <c r="C763"/>
      <c r="D763"/>
      <c r="E763"/>
    </row>
    <row r="764" spans="2:5" ht="16" x14ac:dyDescent="0.25">
      <c r="B764"/>
      <c r="C764"/>
      <c r="D764"/>
      <c r="E764"/>
    </row>
    <row r="765" spans="2:5" ht="16" x14ac:dyDescent="0.25">
      <c r="B765"/>
      <c r="C765"/>
      <c r="D765"/>
      <c r="E765"/>
    </row>
    <row r="766" spans="2:5" ht="16" x14ac:dyDescent="0.25">
      <c r="B766"/>
      <c r="C766"/>
      <c r="D766"/>
      <c r="E766"/>
    </row>
    <row r="767" spans="2:5" ht="16" x14ac:dyDescent="0.25">
      <c r="B767"/>
      <c r="C767"/>
      <c r="D767"/>
      <c r="E767"/>
    </row>
    <row r="768" spans="2:5" ht="16" x14ac:dyDescent="0.25">
      <c r="B768"/>
      <c r="C768"/>
      <c r="D768"/>
      <c r="E768"/>
    </row>
    <row r="769" spans="2:5" ht="16" x14ac:dyDescent="0.25">
      <c r="B769"/>
      <c r="C769"/>
      <c r="D769"/>
      <c r="E769"/>
    </row>
    <row r="770" spans="2:5" ht="16" x14ac:dyDescent="0.25">
      <c r="B770"/>
      <c r="C770"/>
      <c r="D770"/>
      <c r="E770"/>
    </row>
    <row r="771" spans="2:5" ht="16" x14ac:dyDescent="0.25">
      <c r="B771"/>
      <c r="C771"/>
      <c r="D771"/>
      <c r="E771"/>
    </row>
    <row r="772" spans="2:5" ht="16" x14ac:dyDescent="0.25">
      <c r="B772"/>
      <c r="C772"/>
      <c r="D772"/>
      <c r="E772"/>
    </row>
    <row r="773" spans="2:5" ht="16" x14ac:dyDescent="0.25">
      <c r="B773"/>
      <c r="C773"/>
      <c r="D773"/>
      <c r="E773"/>
    </row>
    <row r="774" spans="2:5" ht="16" x14ac:dyDescent="0.25">
      <c r="B774"/>
      <c r="C774"/>
      <c r="D774"/>
      <c r="E774"/>
    </row>
    <row r="775" spans="2:5" ht="16" x14ac:dyDescent="0.25">
      <c r="B775"/>
      <c r="C775"/>
      <c r="D775"/>
      <c r="E775"/>
    </row>
    <row r="776" spans="2:5" ht="16" x14ac:dyDescent="0.25">
      <c r="B776"/>
      <c r="C776"/>
      <c r="D776"/>
      <c r="E776"/>
    </row>
    <row r="777" spans="2:5" ht="16" x14ac:dyDescent="0.25">
      <c r="B777"/>
      <c r="C777"/>
      <c r="D777"/>
      <c r="E777"/>
    </row>
    <row r="778" spans="2:5" ht="16" x14ac:dyDescent="0.25">
      <c r="B778"/>
      <c r="C778"/>
      <c r="D778"/>
      <c r="E778"/>
    </row>
    <row r="779" spans="2:5" ht="16" x14ac:dyDescent="0.25">
      <c r="B779"/>
      <c r="C779"/>
      <c r="D779"/>
      <c r="E779"/>
    </row>
    <row r="780" spans="2:5" ht="16" x14ac:dyDescent="0.25">
      <c r="B780"/>
      <c r="C780"/>
      <c r="D780"/>
      <c r="E780"/>
    </row>
    <row r="781" spans="2:5" ht="16" x14ac:dyDescent="0.25">
      <c r="B781"/>
      <c r="C781"/>
      <c r="D781"/>
      <c r="E781"/>
    </row>
    <row r="782" spans="2:5" ht="16" x14ac:dyDescent="0.25">
      <c r="B782"/>
      <c r="C782"/>
      <c r="D782"/>
      <c r="E782"/>
    </row>
    <row r="783" spans="2:5" ht="16" x14ac:dyDescent="0.25">
      <c r="B783"/>
      <c r="C783"/>
      <c r="D783"/>
      <c r="E783"/>
    </row>
    <row r="784" spans="2:5" ht="16" x14ac:dyDescent="0.25">
      <c r="B784"/>
      <c r="C784"/>
      <c r="D784"/>
      <c r="E784"/>
    </row>
    <row r="785" spans="2:5" ht="16" x14ac:dyDescent="0.25">
      <c r="B785"/>
      <c r="C785"/>
      <c r="D785"/>
      <c r="E785"/>
    </row>
    <row r="786" spans="2:5" ht="16" x14ac:dyDescent="0.25">
      <c r="B786"/>
      <c r="C786"/>
      <c r="D786"/>
      <c r="E786"/>
    </row>
    <row r="787" spans="2:5" ht="16" x14ac:dyDescent="0.25">
      <c r="B787"/>
      <c r="C787"/>
      <c r="D787"/>
      <c r="E787"/>
    </row>
    <row r="788" spans="2:5" ht="16" x14ac:dyDescent="0.25">
      <c r="B788"/>
      <c r="C788"/>
      <c r="D788"/>
      <c r="E788"/>
    </row>
    <row r="789" spans="2:5" ht="16" x14ac:dyDescent="0.25">
      <c r="B789"/>
      <c r="C789"/>
      <c r="D789"/>
      <c r="E789"/>
    </row>
    <row r="790" spans="2:5" ht="16" x14ac:dyDescent="0.25">
      <c r="B790"/>
      <c r="C790"/>
      <c r="D790"/>
      <c r="E790"/>
    </row>
    <row r="791" spans="2:5" ht="16" x14ac:dyDescent="0.25">
      <c r="B791"/>
      <c r="C791"/>
      <c r="D791"/>
      <c r="E791"/>
    </row>
    <row r="792" spans="2:5" ht="16" x14ac:dyDescent="0.25">
      <c r="B792"/>
      <c r="C792"/>
      <c r="D792"/>
      <c r="E792"/>
    </row>
    <row r="793" spans="2:5" ht="16" x14ac:dyDescent="0.25">
      <c r="B793"/>
      <c r="C793"/>
      <c r="D793"/>
      <c r="E793"/>
    </row>
    <row r="794" spans="2:5" ht="16" x14ac:dyDescent="0.25">
      <c r="B794"/>
      <c r="C794"/>
      <c r="D794"/>
      <c r="E794"/>
    </row>
    <row r="795" spans="2:5" ht="16" x14ac:dyDescent="0.25">
      <c r="B795"/>
      <c r="C795"/>
      <c r="D795"/>
      <c r="E795"/>
    </row>
    <row r="796" spans="2:5" ht="16" x14ac:dyDescent="0.25">
      <c r="B796"/>
      <c r="C796"/>
      <c r="D796"/>
      <c r="E796"/>
    </row>
    <row r="797" spans="2:5" ht="16" x14ac:dyDescent="0.25">
      <c r="B797"/>
      <c r="C797"/>
      <c r="D797"/>
      <c r="E797"/>
    </row>
    <row r="798" spans="2:5" ht="16" x14ac:dyDescent="0.25">
      <c r="B798"/>
      <c r="C798"/>
      <c r="D798"/>
      <c r="E798"/>
    </row>
    <row r="799" spans="2:5" ht="16" x14ac:dyDescent="0.25">
      <c r="B799"/>
      <c r="C799"/>
      <c r="D799"/>
      <c r="E799"/>
    </row>
    <row r="800" spans="2:5" ht="16" x14ac:dyDescent="0.25">
      <c r="B800"/>
      <c r="C800"/>
      <c r="D800"/>
      <c r="E800"/>
    </row>
    <row r="801" spans="2:5" ht="16" x14ac:dyDescent="0.25">
      <c r="B801"/>
      <c r="C801"/>
      <c r="D801"/>
      <c r="E801"/>
    </row>
    <row r="802" spans="2:5" ht="16" x14ac:dyDescent="0.25">
      <c r="B802"/>
      <c r="C802"/>
      <c r="D802"/>
      <c r="E802"/>
    </row>
    <row r="803" spans="2:5" ht="16" x14ac:dyDescent="0.25">
      <c r="B803"/>
      <c r="C803"/>
      <c r="D803"/>
      <c r="E803"/>
    </row>
    <row r="804" spans="2:5" ht="16" x14ac:dyDescent="0.25">
      <c r="B804"/>
      <c r="C804"/>
      <c r="D804"/>
      <c r="E804"/>
    </row>
    <row r="805" spans="2:5" ht="16" x14ac:dyDescent="0.25">
      <c r="B805"/>
      <c r="C805"/>
      <c r="D805"/>
      <c r="E805"/>
    </row>
    <row r="806" spans="2:5" ht="16" x14ac:dyDescent="0.25">
      <c r="B806"/>
      <c r="C806"/>
      <c r="D806"/>
      <c r="E806"/>
    </row>
    <row r="807" spans="2:5" ht="16" x14ac:dyDescent="0.25">
      <c r="B807"/>
      <c r="C807"/>
      <c r="D807"/>
      <c r="E807"/>
    </row>
    <row r="808" spans="2:5" ht="16" x14ac:dyDescent="0.25">
      <c r="B808"/>
      <c r="C808"/>
      <c r="D808"/>
      <c r="E808"/>
    </row>
    <row r="809" spans="2:5" ht="16" x14ac:dyDescent="0.25">
      <c r="B809"/>
      <c r="C809"/>
      <c r="D809"/>
      <c r="E809"/>
    </row>
    <row r="810" spans="2:5" ht="16" x14ac:dyDescent="0.25">
      <c r="B810"/>
      <c r="C810"/>
      <c r="D810"/>
      <c r="E810"/>
    </row>
    <row r="811" spans="2:5" ht="16" x14ac:dyDescent="0.25">
      <c r="B811"/>
      <c r="C811"/>
      <c r="D811"/>
      <c r="E811"/>
    </row>
    <row r="812" spans="2:5" ht="16" x14ac:dyDescent="0.25">
      <c r="B812"/>
      <c r="C812"/>
      <c r="D812"/>
      <c r="E812"/>
    </row>
    <row r="813" spans="2:5" ht="16" x14ac:dyDescent="0.25">
      <c r="B813"/>
      <c r="C813"/>
      <c r="D813"/>
      <c r="E813"/>
    </row>
    <row r="814" spans="2:5" ht="16" x14ac:dyDescent="0.25">
      <c r="B814"/>
      <c r="C814"/>
      <c r="D814"/>
      <c r="E814"/>
    </row>
    <row r="815" spans="2:5" ht="16" x14ac:dyDescent="0.25">
      <c r="B815"/>
      <c r="C815"/>
      <c r="D815"/>
      <c r="E815"/>
    </row>
    <row r="816" spans="2:5" ht="16" x14ac:dyDescent="0.25">
      <c r="B816"/>
      <c r="C816"/>
      <c r="D816"/>
      <c r="E816"/>
    </row>
    <row r="817" spans="2:5" ht="16" x14ac:dyDescent="0.25">
      <c r="B817"/>
      <c r="C817"/>
      <c r="D817"/>
      <c r="E817"/>
    </row>
    <row r="818" spans="2:5" ht="16" x14ac:dyDescent="0.25">
      <c r="B818"/>
      <c r="C818"/>
      <c r="D818"/>
      <c r="E818"/>
    </row>
    <row r="819" spans="2:5" ht="16" x14ac:dyDescent="0.25">
      <c r="B819"/>
      <c r="C819"/>
      <c r="D819"/>
      <c r="E819"/>
    </row>
    <row r="820" spans="2:5" ht="16" x14ac:dyDescent="0.25">
      <c r="B820"/>
      <c r="C820"/>
      <c r="D820"/>
      <c r="E820"/>
    </row>
    <row r="821" spans="2:5" ht="16" x14ac:dyDescent="0.25">
      <c r="B821"/>
      <c r="C821"/>
      <c r="D821"/>
      <c r="E821"/>
    </row>
    <row r="822" spans="2:5" ht="16" x14ac:dyDescent="0.25">
      <c r="B822"/>
      <c r="C822"/>
      <c r="D822"/>
      <c r="E822"/>
    </row>
    <row r="823" spans="2:5" ht="16" x14ac:dyDescent="0.25">
      <c r="B823"/>
      <c r="C823"/>
      <c r="D823"/>
      <c r="E823"/>
    </row>
    <row r="824" spans="2:5" ht="16" x14ac:dyDescent="0.25">
      <c r="B824"/>
      <c r="C824"/>
      <c r="D824"/>
      <c r="E824"/>
    </row>
    <row r="825" spans="2:5" ht="16" x14ac:dyDescent="0.25">
      <c r="B825"/>
      <c r="C825"/>
      <c r="D825"/>
      <c r="E825"/>
    </row>
    <row r="826" spans="2:5" ht="16" x14ac:dyDescent="0.25">
      <c r="B826"/>
      <c r="C826"/>
      <c r="D826"/>
      <c r="E826"/>
    </row>
    <row r="827" spans="2:5" ht="16" x14ac:dyDescent="0.25">
      <c r="B827"/>
      <c r="C827"/>
      <c r="D827"/>
      <c r="E827"/>
    </row>
    <row r="828" spans="2:5" ht="16" x14ac:dyDescent="0.25">
      <c r="B828"/>
      <c r="C828"/>
      <c r="D828"/>
      <c r="E828"/>
    </row>
    <row r="829" spans="2:5" ht="16" x14ac:dyDescent="0.25">
      <c r="B829"/>
      <c r="C829"/>
      <c r="D829"/>
      <c r="E829"/>
    </row>
    <row r="830" spans="2:5" ht="16" x14ac:dyDescent="0.25">
      <c r="B830"/>
      <c r="C830"/>
      <c r="D830"/>
      <c r="E830"/>
    </row>
    <row r="831" spans="2:5" ht="16" x14ac:dyDescent="0.25">
      <c r="B831"/>
      <c r="C831"/>
      <c r="D831"/>
      <c r="E831"/>
    </row>
    <row r="832" spans="2:5" ht="16" x14ac:dyDescent="0.25">
      <c r="B832"/>
      <c r="C832"/>
      <c r="D832"/>
      <c r="E832"/>
    </row>
    <row r="833" spans="2:5" ht="16" x14ac:dyDescent="0.25">
      <c r="B833"/>
      <c r="C833"/>
      <c r="D833"/>
      <c r="E833"/>
    </row>
    <row r="834" spans="2:5" ht="16" x14ac:dyDescent="0.25">
      <c r="B834"/>
      <c r="C834"/>
      <c r="D834"/>
      <c r="E834"/>
    </row>
    <row r="835" spans="2:5" ht="16" x14ac:dyDescent="0.25">
      <c r="B835"/>
      <c r="C835"/>
      <c r="D835"/>
      <c r="E835"/>
    </row>
    <row r="836" spans="2:5" ht="16" x14ac:dyDescent="0.25">
      <c r="B836"/>
      <c r="C836"/>
      <c r="D836"/>
      <c r="E836"/>
    </row>
    <row r="837" spans="2:5" ht="16" x14ac:dyDescent="0.25">
      <c r="B837"/>
      <c r="C837"/>
      <c r="D837"/>
      <c r="E837"/>
    </row>
    <row r="838" spans="2:5" ht="16" x14ac:dyDescent="0.25">
      <c r="B838"/>
      <c r="C838"/>
      <c r="D838"/>
      <c r="E838"/>
    </row>
    <row r="839" spans="2:5" ht="16" x14ac:dyDescent="0.25">
      <c r="B839"/>
      <c r="C839"/>
      <c r="D839"/>
      <c r="E839"/>
    </row>
    <row r="840" spans="2:5" ht="16" x14ac:dyDescent="0.25">
      <c r="B840"/>
      <c r="C840"/>
      <c r="D840"/>
      <c r="E840"/>
    </row>
    <row r="841" spans="2:5" ht="16" x14ac:dyDescent="0.25">
      <c r="B841"/>
      <c r="C841"/>
      <c r="D841"/>
      <c r="E841"/>
    </row>
    <row r="842" spans="2:5" ht="16" x14ac:dyDescent="0.25">
      <c r="B842"/>
      <c r="C842"/>
      <c r="D842"/>
      <c r="E842"/>
    </row>
    <row r="843" spans="2:5" ht="16" x14ac:dyDescent="0.25">
      <c r="B843"/>
      <c r="C843"/>
      <c r="D843"/>
      <c r="E843"/>
    </row>
    <row r="844" spans="2:5" ht="16" x14ac:dyDescent="0.25">
      <c r="B844"/>
      <c r="C844"/>
      <c r="D844"/>
      <c r="E844"/>
    </row>
    <row r="845" spans="2:5" ht="16" x14ac:dyDescent="0.25">
      <c r="B845"/>
      <c r="C845"/>
      <c r="D845"/>
      <c r="E845"/>
    </row>
    <row r="846" spans="2:5" ht="16" x14ac:dyDescent="0.25">
      <c r="B846"/>
      <c r="C846"/>
      <c r="D846"/>
      <c r="E846"/>
    </row>
    <row r="847" spans="2:5" ht="16" x14ac:dyDescent="0.25">
      <c r="B847"/>
      <c r="C847"/>
      <c r="D847"/>
      <c r="E847"/>
    </row>
    <row r="848" spans="2:5" ht="16" x14ac:dyDescent="0.25">
      <c r="B848"/>
      <c r="C848"/>
      <c r="D848"/>
      <c r="E848"/>
    </row>
    <row r="849" spans="2:5" ht="16" x14ac:dyDescent="0.25">
      <c r="B849"/>
      <c r="C849"/>
      <c r="D849"/>
      <c r="E849"/>
    </row>
    <row r="850" spans="2:5" ht="16" x14ac:dyDescent="0.25">
      <c r="B850"/>
      <c r="C850"/>
      <c r="D850"/>
      <c r="E850"/>
    </row>
    <row r="851" spans="2:5" ht="16" x14ac:dyDescent="0.25">
      <c r="B851"/>
      <c r="C851"/>
      <c r="D851"/>
      <c r="E851"/>
    </row>
    <row r="852" spans="2:5" ht="16" x14ac:dyDescent="0.25">
      <c r="B852"/>
      <c r="C852"/>
      <c r="D852"/>
      <c r="E852"/>
    </row>
    <row r="853" spans="2:5" ht="16" x14ac:dyDescent="0.25">
      <c r="B853"/>
      <c r="C853"/>
      <c r="D853"/>
      <c r="E853"/>
    </row>
    <row r="854" spans="2:5" ht="16" x14ac:dyDescent="0.25">
      <c r="B854"/>
      <c r="C854"/>
      <c r="D854"/>
      <c r="E854"/>
    </row>
    <row r="855" spans="2:5" ht="16" x14ac:dyDescent="0.25">
      <c r="B855"/>
      <c r="C855"/>
      <c r="D855"/>
      <c r="E855"/>
    </row>
    <row r="856" spans="2:5" ht="16" x14ac:dyDescent="0.25">
      <c r="B856"/>
      <c r="C856"/>
      <c r="D856"/>
      <c r="E856"/>
    </row>
    <row r="857" spans="2:5" ht="16" x14ac:dyDescent="0.25">
      <c r="B857"/>
      <c r="C857"/>
      <c r="D857"/>
      <c r="E857"/>
    </row>
    <row r="858" spans="2:5" ht="16" x14ac:dyDescent="0.25">
      <c r="B858"/>
      <c r="C858"/>
      <c r="D858"/>
      <c r="E858"/>
    </row>
    <row r="859" spans="2:5" ht="16" x14ac:dyDescent="0.25">
      <c r="B859"/>
      <c r="C859"/>
      <c r="D859"/>
      <c r="E859"/>
    </row>
    <row r="860" spans="2:5" ht="16" x14ac:dyDescent="0.25">
      <c r="B860"/>
      <c r="C860"/>
      <c r="D860"/>
      <c r="E860"/>
    </row>
    <row r="861" spans="2:5" ht="16" x14ac:dyDescent="0.25">
      <c r="B861"/>
      <c r="C861"/>
      <c r="D861"/>
      <c r="E861"/>
    </row>
    <row r="862" spans="2:5" ht="16" x14ac:dyDescent="0.25">
      <c r="B862"/>
      <c r="C862"/>
      <c r="D862"/>
      <c r="E862"/>
    </row>
    <row r="863" spans="2:5" ht="16" x14ac:dyDescent="0.25">
      <c r="B863"/>
      <c r="C863"/>
      <c r="D863"/>
      <c r="E863"/>
    </row>
    <row r="864" spans="2:5" ht="16" x14ac:dyDescent="0.25">
      <c r="B864"/>
      <c r="C864"/>
      <c r="D864"/>
      <c r="E864"/>
    </row>
    <row r="865" spans="2:5" ht="16" x14ac:dyDescent="0.25">
      <c r="B865"/>
      <c r="C865"/>
      <c r="D865"/>
      <c r="E865"/>
    </row>
    <row r="866" spans="2:5" ht="16" x14ac:dyDescent="0.25">
      <c r="B866"/>
      <c r="C866"/>
      <c r="D866"/>
      <c r="E866"/>
    </row>
    <row r="867" spans="2:5" ht="16" x14ac:dyDescent="0.25">
      <c r="B867"/>
      <c r="C867"/>
      <c r="D867"/>
      <c r="E867"/>
    </row>
    <row r="868" spans="2:5" ht="16" x14ac:dyDescent="0.25">
      <c r="B868"/>
      <c r="C868"/>
      <c r="D868"/>
      <c r="E868"/>
    </row>
    <row r="869" spans="2:5" ht="16" x14ac:dyDescent="0.25">
      <c r="B869"/>
      <c r="C869"/>
      <c r="D869"/>
      <c r="E869"/>
    </row>
    <row r="870" spans="2:5" ht="16" x14ac:dyDescent="0.25">
      <c r="B870"/>
      <c r="C870"/>
      <c r="D870"/>
      <c r="E870"/>
    </row>
    <row r="871" spans="2:5" ht="16" x14ac:dyDescent="0.25">
      <c r="B871"/>
      <c r="C871"/>
      <c r="D871"/>
      <c r="E871"/>
    </row>
    <row r="872" spans="2:5" ht="16" x14ac:dyDescent="0.25">
      <c r="B872"/>
      <c r="C872"/>
      <c r="D872"/>
      <c r="E872"/>
    </row>
    <row r="873" spans="2:5" ht="16" x14ac:dyDescent="0.25">
      <c r="B873"/>
      <c r="C873"/>
      <c r="D873"/>
      <c r="E873"/>
    </row>
    <row r="874" spans="2:5" ht="16" x14ac:dyDescent="0.25">
      <c r="B874"/>
      <c r="C874"/>
      <c r="D874"/>
      <c r="E874"/>
    </row>
    <row r="875" spans="2:5" ht="16" x14ac:dyDescent="0.25">
      <c r="B875"/>
      <c r="C875"/>
      <c r="D875"/>
      <c r="E875"/>
    </row>
    <row r="876" spans="2:5" ht="16" x14ac:dyDescent="0.25">
      <c r="B876"/>
      <c r="C876"/>
      <c r="D876"/>
      <c r="E876"/>
    </row>
    <row r="877" spans="2:5" ht="16" x14ac:dyDescent="0.25">
      <c r="B877"/>
      <c r="C877"/>
      <c r="D877"/>
      <c r="E877"/>
    </row>
    <row r="878" spans="2:5" ht="16" x14ac:dyDescent="0.25">
      <c r="B878"/>
      <c r="C878"/>
      <c r="D878"/>
      <c r="E878"/>
    </row>
    <row r="879" spans="2:5" ht="16" x14ac:dyDescent="0.25">
      <c r="B879"/>
      <c r="C879"/>
      <c r="D879"/>
      <c r="E879"/>
    </row>
    <row r="880" spans="2:5" ht="16" x14ac:dyDescent="0.25">
      <c r="B880"/>
      <c r="C880"/>
      <c r="D880"/>
      <c r="E880"/>
    </row>
    <row r="881" spans="2:5" ht="16" x14ac:dyDescent="0.25">
      <c r="B881"/>
      <c r="C881"/>
      <c r="D881"/>
      <c r="E881"/>
    </row>
    <row r="882" spans="2:5" ht="16" x14ac:dyDescent="0.25">
      <c r="B882"/>
      <c r="C882"/>
      <c r="D882"/>
      <c r="E882"/>
    </row>
    <row r="883" spans="2:5" ht="16" x14ac:dyDescent="0.25">
      <c r="B883"/>
      <c r="C883"/>
      <c r="D883"/>
      <c r="E883"/>
    </row>
    <row r="884" spans="2:5" ht="16" x14ac:dyDescent="0.25">
      <c r="B884"/>
      <c r="C884"/>
      <c r="D884"/>
      <c r="E884"/>
    </row>
    <row r="885" spans="2:5" ht="16" x14ac:dyDescent="0.25">
      <c r="B885"/>
      <c r="C885"/>
      <c r="D885"/>
      <c r="E885"/>
    </row>
    <row r="886" spans="2:5" ht="16" x14ac:dyDescent="0.25">
      <c r="B886"/>
      <c r="C886"/>
      <c r="D886"/>
      <c r="E886"/>
    </row>
    <row r="887" spans="2:5" ht="16" x14ac:dyDescent="0.25">
      <c r="B887"/>
      <c r="C887"/>
      <c r="D887"/>
      <c r="E887"/>
    </row>
    <row r="888" spans="2:5" ht="16" x14ac:dyDescent="0.25">
      <c r="B888"/>
      <c r="C888"/>
      <c r="D888"/>
      <c r="E888"/>
    </row>
    <row r="889" spans="2:5" ht="16" x14ac:dyDescent="0.25">
      <c r="B889"/>
      <c r="C889"/>
      <c r="D889"/>
      <c r="E889"/>
    </row>
    <row r="890" spans="2:5" ht="16" x14ac:dyDescent="0.25">
      <c r="B890"/>
      <c r="C890"/>
      <c r="D890"/>
      <c r="E890"/>
    </row>
    <row r="891" spans="2:5" ht="16" x14ac:dyDescent="0.25">
      <c r="B891"/>
      <c r="C891"/>
      <c r="D891"/>
      <c r="E891"/>
    </row>
    <row r="892" spans="2:5" ht="16" x14ac:dyDescent="0.25">
      <c r="B892"/>
      <c r="C892"/>
      <c r="D892"/>
      <c r="E892"/>
    </row>
    <row r="893" spans="2:5" ht="16" x14ac:dyDescent="0.25">
      <c r="B893"/>
      <c r="C893"/>
      <c r="D893"/>
      <c r="E893"/>
    </row>
    <row r="894" spans="2:5" ht="16" x14ac:dyDescent="0.25">
      <c r="B894"/>
      <c r="C894"/>
      <c r="D894"/>
      <c r="E894"/>
    </row>
    <row r="895" spans="2:5" ht="16" x14ac:dyDescent="0.25">
      <c r="B895"/>
      <c r="C895"/>
      <c r="D895"/>
      <c r="E895"/>
    </row>
    <row r="896" spans="2:5" ht="16" x14ac:dyDescent="0.25">
      <c r="B896"/>
      <c r="C896"/>
      <c r="D896"/>
      <c r="E896"/>
    </row>
    <row r="897" spans="2:5" ht="16" x14ac:dyDescent="0.25">
      <c r="B897"/>
      <c r="C897"/>
      <c r="D897"/>
      <c r="E897"/>
    </row>
    <row r="898" spans="2:5" ht="16" x14ac:dyDescent="0.25">
      <c r="B898"/>
      <c r="C898"/>
      <c r="D898"/>
      <c r="E898"/>
    </row>
    <row r="899" spans="2:5" ht="16" x14ac:dyDescent="0.25">
      <c r="B899"/>
      <c r="C899"/>
      <c r="D899"/>
      <c r="E899"/>
    </row>
    <row r="900" spans="2:5" ht="16" x14ac:dyDescent="0.25">
      <c r="B900"/>
      <c r="C900"/>
      <c r="D900"/>
      <c r="E900"/>
    </row>
    <row r="901" spans="2:5" ht="16" x14ac:dyDescent="0.25">
      <c r="B901"/>
      <c r="C901"/>
      <c r="D901"/>
      <c r="E901"/>
    </row>
    <row r="902" spans="2:5" ht="16" x14ac:dyDescent="0.25">
      <c r="B902"/>
      <c r="C902"/>
      <c r="D902"/>
      <c r="E902"/>
    </row>
    <row r="903" spans="2:5" ht="16" x14ac:dyDescent="0.25">
      <c r="B903"/>
      <c r="C903"/>
      <c r="D903"/>
      <c r="E903"/>
    </row>
    <row r="904" spans="2:5" ht="16" x14ac:dyDescent="0.25">
      <c r="B904"/>
      <c r="C904"/>
      <c r="D904"/>
      <c r="E904"/>
    </row>
    <row r="905" spans="2:5" ht="16" x14ac:dyDescent="0.25">
      <c r="B905"/>
      <c r="C905"/>
      <c r="D905"/>
      <c r="E905"/>
    </row>
    <row r="906" spans="2:5" ht="16" x14ac:dyDescent="0.25">
      <c r="B906"/>
      <c r="C906"/>
      <c r="D906"/>
      <c r="E906"/>
    </row>
    <row r="907" spans="2:5" ht="16" x14ac:dyDescent="0.25">
      <c r="B907"/>
      <c r="C907"/>
      <c r="D907"/>
      <c r="E907"/>
    </row>
    <row r="908" spans="2:5" ht="16" x14ac:dyDescent="0.25">
      <c r="B908"/>
      <c r="C908"/>
      <c r="D908"/>
      <c r="E908"/>
    </row>
    <row r="909" spans="2:5" ht="16" x14ac:dyDescent="0.25">
      <c r="B909"/>
      <c r="C909"/>
      <c r="D909"/>
      <c r="E909"/>
    </row>
    <row r="910" spans="2:5" ht="16" x14ac:dyDescent="0.25">
      <c r="B910"/>
      <c r="C910"/>
      <c r="D910"/>
      <c r="E910"/>
    </row>
    <row r="911" spans="2:5" ht="16" x14ac:dyDescent="0.25">
      <c r="B911"/>
      <c r="C911"/>
      <c r="D911"/>
      <c r="E911"/>
    </row>
    <row r="912" spans="2:5" ht="16" x14ac:dyDescent="0.25">
      <c r="B912"/>
      <c r="C912"/>
      <c r="D912"/>
      <c r="E912"/>
    </row>
    <row r="913" spans="2:5" ht="16" x14ac:dyDescent="0.25">
      <c r="B913"/>
      <c r="C913"/>
      <c r="D913"/>
      <c r="E913"/>
    </row>
    <row r="914" spans="2:5" ht="16" x14ac:dyDescent="0.25">
      <c r="B914"/>
      <c r="C914"/>
      <c r="D914"/>
      <c r="E914"/>
    </row>
    <row r="915" spans="2:5" ht="16" x14ac:dyDescent="0.25">
      <c r="B915"/>
      <c r="C915"/>
      <c r="D915"/>
      <c r="E915"/>
    </row>
    <row r="916" spans="2:5" ht="16" x14ac:dyDescent="0.25">
      <c r="B916"/>
      <c r="C916"/>
      <c r="D916"/>
      <c r="E916"/>
    </row>
    <row r="917" spans="2:5" ht="16" x14ac:dyDescent="0.25">
      <c r="B917"/>
      <c r="C917"/>
      <c r="D917"/>
      <c r="E917"/>
    </row>
    <row r="918" spans="2:5" ht="16" x14ac:dyDescent="0.25">
      <c r="B918"/>
      <c r="C918"/>
      <c r="D918"/>
      <c r="E918"/>
    </row>
    <row r="919" spans="2:5" ht="16" x14ac:dyDescent="0.25">
      <c r="B919"/>
      <c r="C919"/>
      <c r="D919"/>
      <c r="E919"/>
    </row>
    <row r="920" spans="2:5" ht="16" x14ac:dyDescent="0.25">
      <c r="B920"/>
      <c r="C920"/>
      <c r="D920"/>
      <c r="E920"/>
    </row>
    <row r="921" spans="2:5" ht="16" x14ac:dyDescent="0.25">
      <c r="B921"/>
      <c r="C921"/>
      <c r="D921"/>
      <c r="E921"/>
    </row>
    <row r="922" spans="2:5" ht="16" x14ac:dyDescent="0.25">
      <c r="B922"/>
      <c r="C922"/>
      <c r="D922"/>
      <c r="E922"/>
    </row>
    <row r="923" spans="2:5" ht="16" x14ac:dyDescent="0.25">
      <c r="B923"/>
      <c r="C923"/>
      <c r="D923"/>
      <c r="E923"/>
    </row>
    <row r="924" spans="2:5" ht="16" x14ac:dyDescent="0.25">
      <c r="B924"/>
      <c r="C924"/>
      <c r="D924"/>
      <c r="E924"/>
    </row>
    <row r="925" spans="2:5" ht="16" x14ac:dyDescent="0.25">
      <c r="B925"/>
      <c r="C925"/>
      <c r="D925"/>
      <c r="E925"/>
    </row>
    <row r="926" spans="2:5" ht="16" x14ac:dyDescent="0.25">
      <c r="B926"/>
      <c r="C926"/>
      <c r="D926"/>
      <c r="E926"/>
    </row>
    <row r="927" spans="2:5" ht="16" x14ac:dyDescent="0.25">
      <c r="B927"/>
      <c r="C927"/>
      <c r="D927"/>
      <c r="E927"/>
    </row>
    <row r="928" spans="2:5" ht="16" x14ac:dyDescent="0.25">
      <c r="B928"/>
      <c r="C928"/>
      <c r="D928"/>
      <c r="E928"/>
    </row>
    <row r="929" spans="2:5" ht="16" x14ac:dyDescent="0.25">
      <c r="B929"/>
      <c r="C929"/>
      <c r="D929"/>
      <c r="E929"/>
    </row>
    <row r="930" spans="2:5" ht="16" x14ac:dyDescent="0.25">
      <c r="B930"/>
      <c r="C930"/>
      <c r="D930"/>
      <c r="E930"/>
    </row>
    <row r="931" spans="2:5" ht="16" x14ac:dyDescent="0.25">
      <c r="B931"/>
      <c r="C931"/>
      <c r="D931"/>
      <c r="E931"/>
    </row>
    <row r="932" spans="2:5" ht="16" x14ac:dyDescent="0.25">
      <c r="B932"/>
      <c r="C932"/>
      <c r="D932"/>
      <c r="E932"/>
    </row>
    <row r="933" spans="2:5" ht="16" x14ac:dyDescent="0.25">
      <c r="B933"/>
      <c r="C933"/>
      <c r="D933"/>
      <c r="E933"/>
    </row>
    <row r="934" spans="2:5" ht="16" x14ac:dyDescent="0.25">
      <c r="B934"/>
      <c r="C934"/>
      <c r="D934"/>
      <c r="E934"/>
    </row>
    <row r="935" spans="2:5" ht="16" x14ac:dyDescent="0.25">
      <c r="B935"/>
      <c r="C935"/>
      <c r="D935"/>
      <c r="E935"/>
    </row>
    <row r="936" spans="2:5" ht="16" x14ac:dyDescent="0.25">
      <c r="B936"/>
      <c r="C936"/>
      <c r="D936"/>
      <c r="E936"/>
    </row>
    <row r="937" spans="2:5" ht="16" x14ac:dyDescent="0.25">
      <c r="B937"/>
      <c r="C937"/>
      <c r="D937"/>
      <c r="E937"/>
    </row>
    <row r="938" spans="2:5" ht="16" x14ac:dyDescent="0.25">
      <c r="B938"/>
      <c r="C938"/>
      <c r="D938"/>
      <c r="E938"/>
    </row>
    <row r="939" spans="2:5" ht="16" x14ac:dyDescent="0.25">
      <c r="B939"/>
      <c r="C939"/>
      <c r="D939"/>
      <c r="E939"/>
    </row>
    <row r="940" spans="2:5" ht="16" x14ac:dyDescent="0.25">
      <c r="B940"/>
      <c r="C940"/>
      <c r="D940"/>
      <c r="E940"/>
    </row>
    <row r="941" spans="2:5" ht="16" x14ac:dyDescent="0.25">
      <c r="B941"/>
      <c r="C941"/>
      <c r="D941"/>
      <c r="E941"/>
    </row>
    <row r="942" spans="2:5" ht="16" x14ac:dyDescent="0.25">
      <c r="B942"/>
      <c r="C942"/>
      <c r="D942"/>
      <c r="E942"/>
    </row>
    <row r="943" spans="2:5" ht="16" x14ac:dyDescent="0.25">
      <c r="B943"/>
      <c r="C943"/>
      <c r="D943"/>
      <c r="E943"/>
    </row>
    <row r="944" spans="2:5" ht="16" x14ac:dyDescent="0.25">
      <c r="B944"/>
      <c r="C944"/>
      <c r="D944"/>
      <c r="E944"/>
    </row>
    <row r="945" spans="2:5" ht="16" x14ac:dyDescent="0.25">
      <c r="B945"/>
      <c r="C945"/>
      <c r="D945"/>
      <c r="E945"/>
    </row>
    <row r="946" spans="2:5" ht="16" x14ac:dyDescent="0.25">
      <c r="B946"/>
      <c r="C946"/>
      <c r="D946"/>
      <c r="E946"/>
    </row>
    <row r="947" spans="2:5" ht="16" x14ac:dyDescent="0.25">
      <c r="B947"/>
      <c r="C947"/>
      <c r="D947"/>
      <c r="E947"/>
    </row>
    <row r="948" spans="2:5" ht="16" x14ac:dyDescent="0.25">
      <c r="B948"/>
      <c r="C948"/>
      <c r="D948"/>
      <c r="E948"/>
    </row>
    <row r="949" spans="2:5" ht="16" x14ac:dyDescent="0.25">
      <c r="B949"/>
      <c r="C949"/>
      <c r="D949"/>
      <c r="E949"/>
    </row>
    <row r="950" spans="2:5" ht="16" x14ac:dyDescent="0.25">
      <c r="B950"/>
      <c r="C950"/>
      <c r="D950"/>
      <c r="E950"/>
    </row>
    <row r="951" spans="2:5" ht="16" x14ac:dyDescent="0.25">
      <c r="B951"/>
      <c r="C951"/>
      <c r="D951"/>
      <c r="E951"/>
    </row>
    <row r="952" spans="2:5" ht="16" x14ac:dyDescent="0.25">
      <c r="B952"/>
      <c r="C952"/>
      <c r="D952"/>
      <c r="E952"/>
    </row>
    <row r="953" spans="2:5" ht="16" x14ac:dyDescent="0.25">
      <c r="B953"/>
      <c r="C953"/>
      <c r="D953"/>
      <c r="E953"/>
    </row>
    <row r="954" spans="2:5" ht="16" x14ac:dyDescent="0.25">
      <c r="B954"/>
      <c r="C954"/>
      <c r="D954"/>
      <c r="E954"/>
    </row>
    <row r="955" spans="2:5" ht="16" x14ac:dyDescent="0.25">
      <c r="B955"/>
      <c r="C955"/>
      <c r="D955"/>
      <c r="E955"/>
    </row>
    <row r="956" spans="2:5" ht="16" x14ac:dyDescent="0.25">
      <c r="B956"/>
      <c r="C956"/>
      <c r="D956"/>
      <c r="E956"/>
    </row>
    <row r="957" spans="2:5" ht="16" x14ac:dyDescent="0.25">
      <c r="B957"/>
      <c r="C957"/>
      <c r="D957"/>
      <c r="E957"/>
    </row>
    <row r="958" spans="2:5" ht="16" x14ac:dyDescent="0.25">
      <c r="B958"/>
      <c r="C958"/>
      <c r="D958"/>
      <c r="E958"/>
    </row>
    <row r="959" spans="2:5" ht="16" x14ac:dyDescent="0.25">
      <c r="B959"/>
      <c r="C959"/>
      <c r="D959"/>
      <c r="E959"/>
    </row>
    <row r="960" spans="2:5" ht="16" x14ac:dyDescent="0.25">
      <c r="B960"/>
      <c r="C960"/>
      <c r="D960"/>
      <c r="E960"/>
    </row>
    <row r="961" spans="2:5" ht="16" x14ac:dyDescent="0.25">
      <c r="B961"/>
      <c r="C961"/>
      <c r="D961"/>
      <c r="E961"/>
    </row>
    <row r="962" spans="2:5" ht="16" x14ac:dyDescent="0.25">
      <c r="B962"/>
      <c r="C962"/>
      <c r="D962"/>
      <c r="E962"/>
    </row>
    <row r="963" spans="2:5" ht="16" x14ac:dyDescent="0.25">
      <c r="B963"/>
      <c r="C963"/>
      <c r="D963"/>
      <c r="E963"/>
    </row>
    <row r="964" spans="2:5" ht="16" x14ac:dyDescent="0.25">
      <c r="B964"/>
      <c r="C964"/>
      <c r="D964"/>
      <c r="E964"/>
    </row>
    <row r="965" spans="2:5" ht="16" x14ac:dyDescent="0.25">
      <c r="B965"/>
      <c r="C965"/>
      <c r="D965"/>
      <c r="E965"/>
    </row>
    <row r="966" spans="2:5" ht="16" x14ac:dyDescent="0.25">
      <c r="B966"/>
      <c r="C966"/>
      <c r="D966"/>
      <c r="E966"/>
    </row>
    <row r="967" spans="2:5" ht="16" x14ac:dyDescent="0.25">
      <c r="B967"/>
      <c r="C967"/>
      <c r="D967"/>
      <c r="E967"/>
    </row>
    <row r="968" spans="2:5" ht="16" x14ac:dyDescent="0.25">
      <c r="B968"/>
      <c r="C968"/>
      <c r="D968"/>
      <c r="E968"/>
    </row>
    <row r="969" spans="2:5" ht="16" x14ac:dyDescent="0.25">
      <c r="B969"/>
      <c r="C969"/>
      <c r="D969"/>
      <c r="E969"/>
    </row>
    <row r="970" spans="2:5" ht="16" x14ac:dyDescent="0.25">
      <c r="B970"/>
      <c r="C970"/>
      <c r="D970"/>
      <c r="E970"/>
    </row>
    <row r="971" spans="2:5" ht="16" x14ac:dyDescent="0.25">
      <c r="B971"/>
      <c r="C971"/>
      <c r="D971"/>
      <c r="E971"/>
    </row>
    <row r="972" spans="2:5" ht="16" x14ac:dyDescent="0.25">
      <c r="B972"/>
      <c r="C972"/>
      <c r="D972"/>
      <c r="E972"/>
    </row>
    <row r="973" spans="2:5" ht="16" x14ac:dyDescent="0.25">
      <c r="B973"/>
      <c r="C973"/>
      <c r="D973"/>
      <c r="E973"/>
    </row>
    <row r="974" spans="2:5" ht="16" x14ac:dyDescent="0.25">
      <c r="B974"/>
      <c r="C974"/>
      <c r="D974"/>
      <c r="E974"/>
    </row>
    <row r="975" spans="2:5" ht="16" x14ac:dyDescent="0.25">
      <c r="B975"/>
      <c r="C975"/>
      <c r="D975"/>
      <c r="E975"/>
    </row>
    <row r="976" spans="2:5" ht="16" x14ac:dyDescent="0.25">
      <c r="B976"/>
      <c r="C976"/>
      <c r="D976"/>
      <c r="E976"/>
    </row>
    <row r="977" spans="2:5" ht="16" x14ac:dyDescent="0.25">
      <c r="B977"/>
      <c r="C977"/>
      <c r="D977"/>
      <c r="E977"/>
    </row>
    <row r="978" spans="2:5" ht="16" x14ac:dyDescent="0.25">
      <c r="B978"/>
      <c r="C978"/>
      <c r="D978"/>
      <c r="E978"/>
    </row>
    <row r="979" spans="2:5" ht="16" x14ac:dyDescent="0.25">
      <c r="B979"/>
      <c r="C979"/>
      <c r="D979"/>
      <c r="E979"/>
    </row>
    <row r="980" spans="2:5" ht="16" x14ac:dyDescent="0.25">
      <c r="B980"/>
      <c r="C980"/>
      <c r="D980"/>
      <c r="E980"/>
    </row>
    <row r="981" spans="2:5" ht="16" x14ac:dyDescent="0.25">
      <c r="B981"/>
      <c r="C981"/>
      <c r="D981"/>
      <c r="E981"/>
    </row>
    <row r="982" spans="2:5" ht="16" x14ac:dyDescent="0.25">
      <c r="B982"/>
      <c r="C982"/>
      <c r="D982"/>
      <c r="E982"/>
    </row>
    <row r="983" spans="2:5" ht="16" x14ac:dyDescent="0.25">
      <c r="B983"/>
      <c r="C983"/>
      <c r="D983"/>
      <c r="E983"/>
    </row>
    <row r="984" spans="2:5" ht="16" x14ac:dyDescent="0.25">
      <c r="B984"/>
      <c r="C984"/>
      <c r="D984"/>
      <c r="E984"/>
    </row>
    <row r="985" spans="2:5" ht="16" x14ac:dyDescent="0.25">
      <c r="B985"/>
      <c r="C985"/>
      <c r="D985"/>
      <c r="E985"/>
    </row>
    <row r="986" spans="2:5" ht="16" x14ac:dyDescent="0.25">
      <c r="B986"/>
      <c r="C986"/>
      <c r="D986"/>
      <c r="E986"/>
    </row>
    <row r="987" spans="2:5" ht="16" x14ac:dyDescent="0.25">
      <c r="B987"/>
      <c r="C987"/>
      <c r="D987"/>
      <c r="E987"/>
    </row>
    <row r="988" spans="2:5" ht="16" x14ac:dyDescent="0.25">
      <c r="B988"/>
      <c r="C988"/>
      <c r="D988"/>
      <c r="E988"/>
    </row>
    <row r="989" spans="2:5" ht="16" x14ac:dyDescent="0.25">
      <c r="B989"/>
      <c r="C989"/>
      <c r="D989"/>
      <c r="E989"/>
    </row>
    <row r="990" spans="2:5" ht="16" x14ac:dyDescent="0.25">
      <c r="B990"/>
      <c r="C990"/>
      <c r="D990"/>
      <c r="E990"/>
    </row>
    <row r="991" spans="2:5" ht="16" x14ac:dyDescent="0.25">
      <c r="B991"/>
      <c r="C991"/>
      <c r="D991"/>
      <c r="E991"/>
    </row>
    <row r="992" spans="2:5" ht="16" x14ac:dyDescent="0.25">
      <c r="B992"/>
      <c r="C992"/>
      <c r="D992"/>
      <c r="E992"/>
    </row>
    <row r="993" spans="2:5" ht="16" x14ac:dyDescent="0.25">
      <c r="B993"/>
      <c r="C993"/>
      <c r="D993"/>
      <c r="E993"/>
    </row>
    <row r="994" spans="2:5" ht="16" x14ac:dyDescent="0.25">
      <c r="B994"/>
      <c r="C994"/>
      <c r="D994"/>
      <c r="E994"/>
    </row>
    <row r="995" spans="2:5" ht="16" x14ac:dyDescent="0.25">
      <c r="B995"/>
      <c r="C995"/>
      <c r="D995"/>
      <c r="E995"/>
    </row>
    <row r="996" spans="2:5" ht="16" x14ac:dyDescent="0.25">
      <c r="B996"/>
      <c r="C996"/>
      <c r="D996"/>
      <c r="E996"/>
    </row>
    <row r="997" spans="2:5" ht="16" x14ac:dyDescent="0.25">
      <c r="B997"/>
      <c r="C997"/>
      <c r="D997"/>
      <c r="E997"/>
    </row>
    <row r="998" spans="2:5" ht="16" x14ac:dyDescent="0.25">
      <c r="B998"/>
      <c r="C998"/>
      <c r="D998"/>
      <c r="E998"/>
    </row>
    <row r="999" spans="2:5" ht="16" x14ac:dyDescent="0.25">
      <c r="B999"/>
      <c r="C999"/>
      <c r="D999"/>
      <c r="E999"/>
    </row>
    <row r="1000" spans="2:5" ht="16" x14ac:dyDescent="0.25">
      <c r="B1000"/>
      <c r="C1000"/>
      <c r="D1000"/>
      <c r="E1000"/>
    </row>
    <row r="1001" spans="2:5" ht="16" x14ac:dyDescent="0.25">
      <c r="B1001"/>
      <c r="C1001"/>
      <c r="D1001"/>
      <c r="E1001"/>
    </row>
    <row r="1002" spans="2:5" ht="16" x14ac:dyDescent="0.25">
      <c r="B1002"/>
      <c r="C1002"/>
      <c r="D1002"/>
      <c r="E1002"/>
    </row>
    <row r="1003" spans="2:5" ht="16" x14ac:dyDescent="0.25">
      <c r="B1003"/>
      <c r="C1003"/>
      <c r="D1003"/>
      <c r="E1003"/>
    </row>
    <row r="1004" spans="2:5" ht="16" x14ac:dyDescent="0.25">
      <c r="B1004"/>
      <c r="C1004"/>
      <c r="D1004"/>
      <c r="E1004"/>
    </row>
    <row r="1005" spans="2:5" ht="16" x14ac:dyDescent="0.25">
      <c r="B1005"/>
      <c r="C1005"/>
      <c r="D1005"/>
      <c r="E1005"/>
    </row>
    <row r="1006" spans="2:5" ht="16" x14ac:dyDescent="0.25">
      <c r="B1006"/>
      <c r="C1006"/>
      <c r="D1006"/>
      <c r="E1006"/>
    </row>
    <row r="1007" spans="2:5" ht="16" x14ac:dyDescent="0.25">
      <c r="B1007"/>
      <c r="C1007"/>
      <c r="D1007"/>
      <c r="E1007"/>
    </row>
    <row r="1008" spans="2:5" ht="16" x14ac:dyDescent="0.25">
      <c r="B1008"/>
      <c r="C1008"/>
      <c r="D1008"/>
      <c r="E1008"/>
    </row>
    <row r="1009" spans="2:4" ht="16" x14ac:dyDescent="0.25">
      <c r="B1009"/>
      <c r="C1009"/>
      <c r="D1009"/>
    </row>
    <row r="1010" spans="2:4" ht="16" x14ac:dyDescent="0.25">
      <c r="B1010"/>
      <c r="C1010"/>
      <c r="D1010"/>
    </row>
    <row r="1011" spans="2:4" ht="16" x14ac:dyDescent="0.25">
      <c r="B1011"/>
      <c r="C1011"/>
      <c r="D1011"/>
    </row>
    <row r="1012" spans="2:4" ht="16" x14ac:dyDescent="0.25">
      <c r="B1012"/>
      <c r="C1012"/>
      <c r="D1012"/>
    </row>
    <row r="1013" spans="2:4" ht="16" x14ac:dyDescent="0.25">
      <c r="B1013"/>
      <c r="C1013"/>
      <c r="D1013"/>
    </row>
    <row r="1014" spans="2:4" ht="16" x14ac:dyDescent="0.25">
      <c r="B1014"/>
      <c r="C1014"/>
      <c r="D1014"/>
    </row>
    <row r="1015" spans="2:4" ht="16" x14ac:dyDescent="0.25">
      <c r="B1015"/>
      <c r="C1015"/>
      <c r="D1015"/>
    </row>
    <row r="1016" spans="2:4" ht="16" x14ac:dyDescent="0.25">
      <c r="B1016"/>
      <c r="C1016"/>
      <c r="D1016"/>
    </row>
    <row r="1017" spans="2:4" ht="16" x14ac:dyDescent="0.25">
      <c r="B1017"/>
      <c r="C1017"/>
      <c r="D1017"/>
    </row>
    <row r="1018" spans="2:4" ht="16" x14ac:dyDescent="0.25">
      <c r="B1018"/>
      <c r="C1018"/>
      <c r="D1018"/>
    </row>
    <row r="1019" spans="2:4" ht="16" x14ac:dyDescent="0.25">
      <c r="B1019"/>
      <c r="C1019"/>
      <c r="D1019"/>
    </row>
    <row r="1020" spans="2:4" ht="16" x14ac:dyDescent="0.25">
      <c r="B1020"/>
      <c r="C1020"/>
      <c r="D1020"/>
    </row>
    <row r="1021" spans="2:4" ht="16" x14ac:dyDescent="0.25">
      <c r="B1021"/>
      <c r="C1021"/>
      <c r="D1021"/>
    </row>
    <row r="1022" spans="2:4" ht="16" x14ac:dyDescent="0.25">
      <c r="B1022"/>
      <c r="C1022"/>
      <c r="D1022"/>
    </row>
    <row r="1023" spans="2:4" ht="16" x14ac:dyDescent="0.25">
      <c r="B1023"/>
      <c r="C1023"/>
      <c r="D1023"/>
    </row>
    <row r="1024" spans="2:4" ht="16" x14ac:dyDescent="0.25">
      <c r="B1024"/>
      <c r="C1024"/>
      <c r="D1024"/>
    </row>
    <row r="1025" spans="2:4" ht="16" x14ac:dyDescent="0.25">
      <c r="B1025"/>
      <c r="C1025"/>
      <c r="D1025"/>
    </row>
    <row r="1026" spans="2:4" ht="16" x14ac:dyDescent="0.25">
      <c r="B1026"/>
      <c r="C1026"/>
      <c r="D1026"/>
    </row>
    <row r="1027" spans="2:4" ht="16" x14ac:dyDescent="0.25">
      <c r="B1027"/>
      <c r="C1027"/>
      <c r="D1027"/>
    </row>
    <row r="1028" spans="2:4" ht="16" x14ac:dyDescent="0.25">
      <c r="B1028"/>
      <c r="C1028"/>
      <c r="D1028"/>
    </row>
    <row r="1029" spans="2:4" ht="16" x14ac:dyDescent="0.25">
      <c r="B1029"/>
      <c r="C1029"/>
      <c r="D1029"/>
    </row>
    <row r="1030" spans="2:4" ht="16" x14ac:dyDescent="0.25">
      <c r="B1030"/>
      <c r="C1030"/>
      <c r="D1030"/>
    </row>
    <row r="1031" spans="2:4" ht="16" x14ac:dyDescent="0.25">
      <c r="B1031"/>
      <c r="C1031"/>
      <c r="D1031"/>
    </row>
    <row r="1032" spans="2:4" ht="16" x14ac:dyDescent="0.25">
      <c r="B1032"/>
      <c r="C1032"/>
      <c r="D1032"/>
    </row>
    <row r="1033" spans="2:4" ht="16" x14ac:dyDescent="0.25">
      <c r="B1033"/>
      <c r="C1033"/>
      <c r="D1033"/>
    </row>
    <row r="1034" spans="2:4" ht="16" x14ac:dyDescent="0.25">
      <c r="B1034"/>
      <c r="C1034"/>
      <c r="D1034"/>
    </row>
    <row r="1035" spans="2:4" ht="16" x14ac:dyDescent="0.25">
      <c r="B1035"/>
      <c r="C1035"/>
      <c r="D1035"/>
    </row>
    <row r="1036" spans="2:4" ht="16" x14ac:dyDescent="0.25">
      <c r="B1036"/>
      <c r="C1036"/>
      <c r="D1036"/>
    </row>
    <row r="1037" spans="2:4" ht="16" x14ac:dyDescent="0.25">
      <c r="B1037"/>
      <c r="C1037"/>
      <c r="D1037"/>
    </row>
    <row r="1038" spans="2:4" ht="16" x14ac:dyDescent="0.25">
      <c r="B1038"/>
      <c r="C1038"/>
      <c r="D1038"/>
    </row>
    <row r="1039" spans="2:4" ht="16" x14ac:dyDescent="0.25">
      <c r="B1039"/>
      <c r="C1039"/>
      <c r="D1039"/>
    </row>
    <row r="1040" spans="2:4" ht="16" x14ac:dyDescent="0.25">
      <c r="B1040"/>
      <c r="C1040"/>
      <c r="D1040"/>
    </row>
    <row r="1041" spans="2:4" ht="16" x14ac:dyDescent="0.25">
      <c r="B1041"/>
      <c r="C1041"/>
      <c r="D1041"/>
    </row>
    <row r="1042" spans="2:4" ht="16" x14ac:dyDescent="0.25">
      <c r="B1042"/>
      <c r="C1042"/>
      <c r="D1042"/>
    </row>
    <row r="1043" spans="2:4" ht="16" x14ac:dyDescent="0.25">
      <c r="B1043"/>
      <c r="C1043"/>
      <c r="D1043"/>
    </row>
    <row r="1044" spans="2:4" ht="16" x14ac:dyDescent="0.25">
      <c r="B1044"/>
      <c r="C1044"/>
      <c r="D1044"/>
    </row>
    <row r="1045" spans="2:4" ht="16" x14ac:dyDescent="0.25">
      <c r="B1045"/>
      <c r="C1045"/>
      <c r="D1045"/>
    </row>
    <row r="1046" spans="2:4" ht="16" x14ac:dyDescent="0.25">
      <c r="B1046"/>
      <c r="C1046"/>
      <c r="D1046"/>
    </row>
    <row r="1047" spans="2:4" ht="16" x14ac:dyDescent="0.25">
      <c r="B1047"/>
      <c r="C1047"/>
      <c r="D1047"/>
    </row>
    <row r="1048" spans="2:4" ht="16" x14ac:dyDescent="0.25">
      <c r="B1048"/>
      <c r="C1048"/>
      <c r="D1048"/>
    </row>
    <row r="1049" spans="2:4" ht="16" x14ac:dyDescent="0.25">
      <c r="B1049"/>
      <c r="C1049"/>
      <c r="D1049"/>
    </row>
    <row r="1050" spans="2:4" ht="16" x14ac:dyDescent="0.25">
      <c r="B1050"/>
      <c r="C1050"/>
      <c r="D1050"/>
    </row>
    <row r="1051" spans="2:4" ht="16" x14ac:dyDescent="0.25">
      <c r="B1051"/>
      <c r="C1051"/>
      <c r="D1051"/>
    </row>
    <row r="1052" spans="2:4" ht="16" x14ac:dyDescent="0.25">
      <c r="B1052"/>
      <c r="C1052"/>
      <c r="D1052"/>
    </row>
    <row r="1053" spans="2:4" ht="16" x14ac:dyDescent="0.25">
      <c r="B1053"/>
      <c r="C1053"/>
      <c r="D1053"/>
    </row>
    <row r="1054" spans="2:4" ht="16" x14ac:dyDescent="0.25">
      <c r="B1054"/>
      <c r="C1054"/>
      <c r="D1054"/>
    </row>
    <row r="1055" spans="2:4" ht="16" x14ac:dyDescent="0.25">
      <c r="B1055"/>
      <c r="C1055"/>
      <c r="D1055"/>
    </row>
    <row r="1056" spans="2:4" ht="16" x14ac:dyDescent="0.25">
      <c r="B1056"/>
      <c r="C1056"/>
      <c r="D1056"/>
    </row>
    <row r="1057" spans="2:4" ht="16" x14ac:dyDescent="0.25">
      <c r="B1057"/>
      <c r="C1057"/>
      <c r="D1057"/>
    </row>
    <row r="1058" spans="2:4" ht="16" x14ac:dyDescent="0.25">
      <c r="B1058"/>
      <c r="C1058"/>
      <c r="D1058"/>
    </row>
    <row r="1059" spans="2:4" ht="16" x14ac:dyDescent="0.25">
      <c r="B1059"/>
      <c r="C1059"/>
      <c r="D1059"/>
    </row>
    <row r="1060" spans="2:4" ht="16" x14ac:dyDescent="0.25">
      <c r="B1060"/>
      <c r="C1060"/>
      <c r="D1060"/>
    </row>
    <row r="1061" spans="2:4" ht="16" x14ac:dyDescent="0.25">
      <c r="B1061"/>
      <c r="C1061"/>
      <c r="D1061"/>
    </row>
    <row r="1062" spans="2:4" ht="16" x14ac:dyDescent="0.25">
      <c r="B1062"/>
      <c r="C1062"/>
      <c r="D1062"/>
    </row>
    <row r="1063" spans="2:4" ht="16" x14ac:dyDescent="0.25">
      <c r="B1063"/>
      <c r="C1063"/>
      <c r="D1063"/>
    </row>
    <row r="1064" spans="2:4" ht="16" x14ac:dyDescent="0.25">
      <c r="B1064"/>
      <c r="C1064"/>
      <c r="D1064"/>
    </row>
    <row r="1065" spans="2:4" ht="16" x14ac:dyDescent="0.25">
      <c r="B1065"/>
      <c r="C1065"/>
      <c r="D1065"/>
    </row>
    <row r="1066" spans="2:4" ht="16" x14ac:dyDescent="0.25">
      <c r="B1066"/>
      <c r="C1066"/>
      <c r="D1066"/>
    </row>
    <row r="1067" spans="2:4" ht="16" x14ac:dyDescent="0.25">
      <c r="B1067"/>
      <c r="C1067"/>
      <c r="D1067"/>
    </row>
    <row r="1068" spans="2:4" ht="16" x14ac:dyDescent="0.25">
      <c r="B1068"/>
      <c r="C1068"/>
      <c r="D1068"/>
    </row>
    <row r="1069" spans="2:4" ht="16" x14ac:dyDescent="0.25">
      <c r="B1069"/>
      <c r="C1069"/>
      <c r="D1069"/>
    </row>
    <row r="1070" spans="2:4" ht="16" x14ac:dyDescent="0.25">
      <c r="B1070"/>
      <c r="C1070"/>
      <c r="D1070"/>
    </row>
    <row r="1071" spans="2:4" ht="16" x14ac:dyDescent="0.25">
      <c r="B1071"/>
      <c r="C1071"/>
      <c r="D1071"/>
    </row>
    <row r="1072" spans="2:4" ht="16" x14ac:dyDescent="0.25">
      <c r="B1072"/>
      <c r="C1072"/>
      <c r="D1072"/>
    </row>
    <row r="1073" spans="2:4" ht="16" x14ac:dyDescent="0.25">
      <c r="B1073"/>
      <c r="C1073"/>
      <c r="D1073"/>
    </row>
    <row r="1074" spans="2:4" ht="16" x14ac:dyDescent="0.25">
      <c r="B1074"/>
      <c r="C1074"/>
      <c r="D1074"/>
    </row>
    <row r="1075" spans="2:4" ht="16" x14ac:dyDescent="0.25">
      <c r="B1075"/>
      <c r="C1075"/>
      <c r="D1075"/>
    </row>
    <row r="1076" spans="2:4" ht="16" x14ac:dyDescent="0.25">
      <c r="B1076"/>
      <c r="C1076"/>
      <c r="D1076"/>
    </row>
    <row r="1077" spans="2:4" ht="16" x14ac:dyDescent="0.25">
      <c r="B1077"/>
      <c r="C1077"/>
      <c r="D1077"/>
    </row>
    <row r="1078" spans="2:4" ht="16" x14ac:dyDescent="0.25">
      <c r="B1078"/>
      <c r="C1078"/>
      <c r="D1078"/>
    </row>
    <row r="1079" spans="2:4" ht="16" x14ac:dyDescent="0.25">
      <c r="B1079"/>
      <c r="C1079"/>
      <c r="D1079"/>
    </row>
    <row r="1080" spans="2:4" ht="16" x14ac:dyDescent="0.25">
      <c r="B1080"/>
      <c r="C1080"/>
      <c r="D1080"/>
    </row>
    <row r="1081" spans="2:4" ht="16" x14ac:dyDescent="0.25">
      <c r="B1081"/>
      <c r="C1081"/>
      <c r="D1081"/>
    </row>
    <row r="1082" spans="2:4" ht="16" x14ac:dyDescent="0.25">
      <c r="B1082"/>
      <c r="C1082"/>
      <c r="D1082"/>
    </row>
    <row r="1083" spans="2:4" ht="16" x14ac:dyDescent="0.25">
      <c r="B1083"/>
      <c r="C1083"/>
      <c r="D1083"/>
    </row>
    <row r="1084" spans="2:4" ht="16" x14ac:dyDescent="0.25">
      <c r="B1084"/>
      <c r="C1084"/>
      <c r="D1084"/>
    </row>
    <row r="1085" spans="2:4" ht="16" x14ac:dyDescent="0.25">
      <c r="B1085"/>
      <c r="C1085"/>
      <c r="D1085"/>
    </row>
    <row r="1086" spans="2:4" ht="16" x14ac:dyDescent="0.25">
      <c r="B1086"/>
      <c r="C1086"/>
      <c r="D1086"/>
    </row>
    <row r="1087" spans="2:4" ht="16" x14ac:dyDescent="0.25">
      <c r="B1087"/>
      <c r="C1087"/>
      <c r="D1087"/>
    </row>
    <row r="1088" spans="2:4" ht="16" x14ac:dyDescent="0.25">
      <c r="B1088"/>
      <c r="C1088"/>
      <c r="D1088"/>
    </row>
    <row r="1089" spans="2:4" ht="16" x14ac:dyDescent="0.25">
      <c r="B1089"/>
      <c r="C1089"/>
      <c r="D1089"/>
    </row>
    <row r="1090" spans="2:4" ht="16" x14ac:dyDescent="0.25">
      <c r="B1090"/>
      <c r="C1090"/>
      <c r="D1090"/>
    </row>
    <row r="1091" spans="2:4" ht="16" x14ac:dyDescent="0.25">
      <c r="B1091"/>
      <c r="C1091"/>
      <c r="D1091"/>
    </row>
    <row r="1092" spans="2:4" ht="16" x14ac:dyDescent="0.25">
      <c r="B1092"/>
      <c r="C1092"/>
      <c r="D1092"/>
    </row>
    <row r="1093" spans="2:4" ht="16" x14ac:dyDescent="0.25">
      <c r="B1093"/>
      <c r="C1093"/>
      <c r="D1093"/>
    </row>
    <row r="1094" spans="2:4" ht="16" x14ac:dyDescent="0.25">
      <c r="B1094"/>
      <c r="C1094"/>
      <c r="D1094"/>
    </row>
    <row r="1095" spans="2:4" ht="16" x14ac:dyDescent="0.25">
      <c r="B1095"/>
      <c r="C1095"/>
      <c r="D1095"/>
    </row>
    <row r="1096" spans="2:4" ht="16" x14ac:dyDescent="0.25">
      <c r="B1096"/>
      <c r="C1096"/>
      <c r="D1096"/>
    </row>
    <row r="1097" spans="2:4" ht="16" x14ac:dyDescent="0.25">
      <c r="B1097"/>
      <c r="C1097"/>
      <c r="D1097"/>
    </row>
    <row r="1098" spans="2:4" ht="16" x14ac:dyDescent="0.25">
      <c r="B1098"/>
      <c r="C1098"/>
      <c r="D1098"/>
    </row>
    <row r="1099" spans="2:4" ht="16" x14ac:dyDescent="0.25">
      <c r="B1099"/>
      <c r="C1099"/>
      <c r="D1099"/>
    </row>
    <row r="1100" spans="2:4" ht="16" x14ac:dyDescent="0.25">
      <c r="B1100"/>
      <c r="C1100"/>
      <c r="D1100"/>
    </row>
    <row r="1101" spans="2:4" ht="16" x14ac:dyDescent="0.25">
      <c r="B1101"/>
      <c r="C1101"/>
      <c r="D1101"/>
    </row>
    <row r="1102" spans="2:4" ht="16" x14ac:dyDescent="0.25">
      <c r="B1102"/>
      <c r="C1102"/>
      <c r="D1102"/>
    </row>
    <row r="1103" spans="2:4" ht="16" x14ac:dyDescent="0.25">
      <c r="B1103"/>
      <c r="C1103"/>
      <c r="D1103"/>
    </row>
    <row r="1104" spans="2:4" ht="16" x14ac:dyDescent="0.25">
      <c r="B1104"/>
      <c r="C1104"/>
      <c r="D1104"/>
    </row>
    <row r="1105" spans="2:4" ht="16" x14ac:dyDescent="0.25">
      <c r="B1105"/>
      <c r="C1105"/>
      <c r="D1105"/>
    </row>
    <row r="1106" spans="2:4" ht="16" x14ac:dyDescent="0.25">
      <c r="B1106"/>
      <c r="C1106"/>
      <c r="D1106"/>
    </row>
    <row r="1107" spans="2:4" ht="16" x14ac:dyDescent="0.25">
      <c r="B1107"/>
      <c r="C1107"/>
      <c r="D1107"/>
    </row>
    <row r="1108" spans="2:4" ht="16" x14ac:dyDescent="0.25">
      <c r="B1108"/>
      <c r="C1108"/>
      <c r="D1108"/>
    </row>
    <row r="1109" spans="2:4" ht="16" x14ac:dyDescent="0.25">
      <c r="B1109"/>
      <c r="C1109"/>
      <c r="D1109"/>
    </row>
    <row r="1110" spans="2:4" ht="16" x14ac:dyDescent="0.25">
      <c r="B1110"/>
      <c r="C1110"/>
      <c r="D1110"/>
    </row>
    <row r="1111" spans="2:4" ht="16" x14ac:dyDescent="0.25">
      <c r="B1111"/>
      <c r="C1111"/>
      <c r="D1111"/>
    </row>
    <row r="1112" spans="2:4" ht="16" x14ac:dyDescent="0.25">
      <c r="B1112"/>
      <c r="C1112"/>
      <c r="D1112"/>
    </row>
    <row r="1113" spans="2:4" ht="16" x14ac:dyDescent="0.25">
      <c r="B1113"/>
      <c r="C1113"/>
      <c r="D1113"/>
    </row>
    <row r="1114" spans="2:4" ht="16" x14ac:dyDescent="0.25">
      <c r="B1114"/>
      <c r="C1114"/>
      <c r="D1114"/>
    </row>
    <row r="1115" spans="2:4" ht="16" x14ac:dyDescent="0.25">
      <c r="B1115"/>
      <c r="C1115"/>
      <c r="D1115"/>
    </row>
    <row r="1116" spans="2:4" ht="16" x14ac:dyDescent="0.25">
      <c r="B1116"/>
      <c r="C1116"/>
      <c r="D1116"/>
    </row>
    <row r="1117" spans="2:4" ht="16" x14ac:dyDescent="0.25">
      <c r="B1117"/>
      <c r="C1117"/>
      <c r="D1117"/>
    </row>
    <row r="1118" spans="2:4" ht="16" x14ac:dyDescent="0.25">
      <c r="B1118"/>
      <c r="C1118"/>
      <c r="D1118"/>
    </row>
    <row r="1119" spans="2:4" ht="16" x14ac:dyDescent="0.25">
      <c r="B1119"/>
      <c r="C1119"/>
      <c r="D1119"/>
    </row>
    <row r="1120" spans="2:4" ht="16" x14ac:dyDescent="0.25">
      <c r="B1120"/>
      <c r="C1120"/>
      <c r="D1120"/>
    </row>
    <row r="1121" spans="2:4" ht="16" x14ac:dyDescent="0.25">
      <c r="B1121"/>
      <c r="C1121"/>
      <c r="D1121"/>
    </row>
    <row r="1122" spans="2:4" ht="16" x14ac:dyDescent="0.25">
      <c r="B1122"/>
      <c r="C1122"/>
      <c r="D1122"/>
    </row>
    <row r="1123" spans="2:4" ht="16" x14ac:dyDescent="0.25">
      <c r="B1123"/>
      <c r="C1123"/>
      <c r="D1123"/>
    </row>
    <row r="1124" spans="2:4" ht="16" x14ac:dyDescent="0.25">
      <c r="B1124"/>
      <c r="C1124"/>
      <c r="D1124"/>
    </row>
    <row r="1125" spans="2:4" ht="16" x14ac:dyDescent="0.25">
      <c r="B1125"/>
      <c r="C1125"/>
      <c r="D1125"/>
    </row>
    <row r="1126" spans="2:4" ht="16" x14ac:dyDescent="0.25">
      <c r="B1126"/>
      <c r="C1126"/>
      <c r="D1126"/>
    </row>
    <row r="1127" spans="2:4" ht="16" x14ac:dyDescent="0.25">
      <c r="B1127"/>
      <c r="C1127"/>
      <c r="D1127"/>
    </row>
    <row r="1128" spans="2:4" ht="16" x14ac:dyDescent="0.25">
      <c r="B1128"/>
      <c r="C1128"/>
      <c r="D1128"/>
    </row>
    <row r="1129" spans="2:4" ht="16" x14ac:dyDescent="0.25">
      <c r="B1129"/>
      <c r="C1129"/>
      <c r="D1129"/>
    </row>
    <row r="1130" spans="2:4" ht="16" x14ac:dyDescent="0.25">
      <c r="B1130"/>
      <c r="C1130"/>
      <c r="D1130"/>
    </row>
    <row r="1131" spans="2:4" ht="16" x14ac:dyDescent="0.25">
      <c r="B1131"/>
      <c r="C1131"/>
      <c r="D1131"/>
    </row>
    <row r="1132" spans="2:4" ht="16" x14ac:dyDescent="0.25">
      <c r="B1132"/>
      <c r="C1132"/>
      <c r="D1132"/>
    </row>
    <row r="1133" spans="2:4" ht="16" x14ac:dyDescent="0.25">
      <c r="B1133"/>
      <c r="C1133"/>
      <c r="D1133"/>
    </row>
    <row r="1134" spans="2:4" ht="16" x14ac:dyDescent="0.25">
      <c r="B1134"/>
      <c r="C1134"/>
      <c r="D1134"/>
    </row>
    <row r="1135" spans="2:4" ht="16" x14ac:dyDescent="0.25">
      <c r="B1135"/>
      <c r="C1135"/>
      <c r="D1135"/>
    </row>
    <row r="1136" spans="2:4" ht="16" x14ac:dyDescent="0.25">
      <c r="B1136"/>
      <c r="C1136"/>
      <c r="D1136"/>
    </row>
    <row r="1137" spans="2:4" ht="16" x14ac:dyDescent="0.25">
      <c r="B1137"/>
      <c r="C1137"/>
      <c r="D1137"/>
    </row>
    <row r="1138" spans="2:4" ht="16" x14ac:dyDescent="0.25">
      <c r="B1138"/>
      <c r="C1138"/>
      <c r="D1138"/>
    </row>
    <row r="1139" spans="2:4" ht="16" x14ac:dyDescent="0.25">
      <c r="B1139"/>
      <c r="C1139"/>
      <c r="D1139"/>
    </row>
    <row r="1140" spans="2:4" ht="16" x14ac:dyDescent="0.25">
      <c r="B1140"/>
      <c r="C1140"/>
      <c r="D1140"/>
    </row>
    <row r="1141" spans="2:4" ht="16" x14ac:dyDescent="0.25">
      <c r="B1141"/>
      <c r="C1141"/>
      <c r="D1141"/>
    </row>
    <row r="1142" spans="2:4" ht="16" x14ac:dyDescent="0.25">
      <c r="B1142"/>
      <c r="C1142"/>
      <c r="D1142"/>
    </row>
    <row r="1143" spans="2:4" ht="16" x14ac:dyDescent="0.25">
      <c r="B1143"/>
      <c r="C1143"/>
      <c r="D1143"/>
    </row>
    <row r="1144" spans="2:4" ht="16" x14ac:dyDescent="0.25">
      <c r="B1144"/>
      <c r="C1144"/>
      <c r="D1144"/>
    </row>
    <row r="1145" spans="2:4" ht="16" x14ac:dyDescent="0.25">
      <c r="B1145"/>
      <c r="C1145"/>
      <c r="D1145"/>
    </row>
    <row r="1146" spans="2:4" ht="16" x14ac:dyDescent="0.25">
      <c r="B1146"/>
      <c r="C1146"/>
      <c r="D1146"/>
    </row>
    <row r="1147" spans="2:4" ht="16" x14ac:dyDescent="0.25">
      <c r="B1147"/>
      <c r="C1147"/>
      <c r="D1147"/>
    </row>
    <row r="1148" spans="2:4" ht="16" x14ac:dyDescent="0.25">
      <c r="B1148"/>
      <c r="C1148"/>
      <c r="D1148"/>
    </row>
    <row r="1149" spans="2:4" ht="16" x14ac:dyDescent="0.25">
      <c r="B1149"/>
      <c r="C1149"/>
      <c r="D1149"/>
    </row>
    <row r="1150" spans="2:4" ht="16" x14ac:dyDescent="0.25">
      <c r="B1150"/>
      <c r="C1150"/>
      <c r="D1150"/>
    </row>
    <row r="1151" spans="2:4" ht="16" x14ac:dyDescent="0.25">
      <c r="B1151"/>
      <c r="C1151"/>
      <c r="D1151"/>
    </row>
    <row r="1152" spans="2:4" ht="16" x14ac:dyDescent="0.25">
      <c r="B1152"/>
      <c r="C1152"/>
      <c r="D1152"/>
    </row>
    <row r="1153" spans="2:4" ht="16" x14ac:dyDescent="0.25">
      <c r="B1153"/>
      <c r="C1153"/>
      <c r="D1153"/>
    </row>
    <row r="1154" spans="2:4" ht="16" x14ac:dyDescent="0.25">
      <c r="B1154"/>
      <c r="C1154"/>
      <c r="D1154"/>
    </row>
    <row r="1155" spans="2:4" ht="16" x14ac:dyDescent="0.25">
      <c r="B1155"/>
      <c r="C1155"/>
      <c r="D1155"/>
    </row>
    <row r="1156" spans="2:4" ht="16" x14ac:dyDescent="0.25">
      <c r="B1156"/>
      <c r="C1156"/>
      <c r="D1156"/>
    </row>
    <row r="1157" spans="2:4" ht="16" x14ac:dyDescent="0.25">
      <c r="B1157"/>
      <c r="C1157"/>
      <c r="D1157"/>
    </row>
    <row r="1158" spans="2:4" ht="16" x14ac:dyDescent="0.25">
      <c r="B1158"/>
      <c r="C1158"/>
      <c r="D1158"/>
    </row>
    <row r="1159" spans="2:4" ht="16" x14ac:dyDescent="0.25">
      <c r="B1159"/>
      <c r="C1159"/>
      <c r="D1159"/>
    </row>
    <row r="1160" spans="2:4" ht="16" x14ac:dyDescent="0.25">
      <c r="B1160"/>
      <c r="C1160"/>
      <c r="D1160"/>
    </row>
    <row r="1161" spans="2:4" ht="16" x14ac:dyDescent="0.25">
      <c r="B1161"/>
      <c r="C1161"/>
      <c r="D1161"/>
    </row>
    <row r="1162" spans="2:4" ht="16" x14ac:dyDescent="0.25">
      <c r="B1162"/>
      <c r="C1162"/>
      <c r="D1162"/>
    </row>
    <row r="1163" spans="2:4" ht="16" x14ac:dyDescent="0.25">
      <c r="B1163"/>
      <c r="C1163"/>
      <c r="D1163"/>
    </row>
    <row r="1164" spans="2:4" ht="16" x14ac:dyDescent="0.25">
      <c r="B1164"/>
      <c r="C1164"/>
      <c r="D1164"/>
    </row>
    <row r="1165" spans="2:4" ht="16" x14ac:dyDescent="0.25">
      <c r="B1165"/>
      <c r="C1165"/>
      <c r="D1165"/>
    </row>
    <row r="1166" spans="2:4" ht="16" x14ac:dyDescent="0.25">
      <c r="B1166"/>
      <c r="C1166"/>
      <c r="D1166"/>
    </row>
    <row r="1167" spans="2:4" ht="16" x14ac:dyDescent="0.25">
      <c r="B1167"/>
      <c r="C1167"/>
      <c r="D1167"/>
    </row>
    <row r="1168" spans="2:4" ht="16" x14ac:dyDescent="0.25">
      <c r="B1168"/>
      <c r="C1168"/>
      <c r="D1168"/>
    </row>
    <row r="1169" spans="2:4" ht="16" x14ac:dyDescent="0.25">
      <c r="B1169"/>
      <c r="C1169"/>
      <c r="D1169"/>
    </row>
    <row r="1170" spans="2:4" ht="16" x14ac:dyDescent="0.25">
      <c r="B1170"/>
      <c r="C1170"/>
      <c r="D1170"/>
    </row>
    <row r="1171" spans="2:4" ht="16" x14ac:dyDescent="0.25">
      <c r="B1171"/>
      <c r="C1171"/>
      <c r="D1171"/>
    </row>
    <row r="1172" spans="2:4" ht="16" x14ac:dyDescent="0.25">
      <c r="B1172"/>
      <c r="C1172"/>
      <c r="D1172"/>
    </row>
    <row r="1173" spans="2:4" ht="16" x14ac:dyDescent="0.25">
      <c r="B1173"/>
      <c r="C1173"/>
      <c r="D1173"/>
    </row>
    <row r="1174" spans="2:4" ht="16" x14ac:dyDescent="0.25">
      <c r="B1174"/>
      <c r="C1174"/>
      <c r="D1174"/>
    </row>
    <row r="1175" spans="2:4" ht="16" x14ac:dyDescent="0.25">
      <c r="B1175"/>
      <c r="C1175"/>
      <c r="D1175"/>
    </row>
    <row r="1176" spans="2:4" ht="16" x14ac:dyDescent="0.25">
      <c r="B1176"/>
      <c r="C1176"/>
      <c r="D1176"/>
    </row>
    <row r="1177" spans="2:4" ht="16" x14ac:dyDescent="0.25">
      <c r="B1177"/>
      <c r="C1177"/>
      <c r="D1177"/>
    </row>
    <row r="1178" spans="2:4" ht="16" x14ac:dyDescent="0.25">
      <c r="B1178"/>
      <c r="C1178"/>
      <c r="D1178"/>
    </row>
    <row r="1179" spans="2:4" ht="16" x14ac:dyDescent="0.25">
      <c r="B1179"/>
      <c r="C1179"/>
      <c r="D1179"/>
    </row>
    <row r="1180" spans="2:4" ht="16" x14ac:dyDescent="0.25">
      <c r="B1180"/>
      <c r="C1180"/>
      <c r="D1180"/>
    </row>
    <row r="1181" spans="2:4" ht="16" x14ac:dyDescent="0.25">
      <c r="B1181"/>
      <c r="C1181"/>
      <c r="D1181"/>
    </row>
    <row r="1182" spans="2:4" ht="16" x14ac:dyDescent="0.25">
      <c r="B1182"/>
      <c r="C1182"/>
      <c r="D1182"/>
    </row>
    <row r="1183" spans="2:4" ht="16" x14ac:dyDescent="0.25">
      <c r="B1183"/>
      <c r="C1183"/>
      <c r="D1183"/>
    </row>
    <row r="1184" spans="2:4" ht="16" x14ac:dyDescent="0.25">
      <c r="B1184"/>
      <c r="C1184"/>
      <c r="D1184"/>
    </row>
    <row r="1185" spans="2:4" ht="16" x14ac:dyDescent="0.25">
      <c r="B1185"/>
      <c r="C1185"/>
      <c r="D1185"/>
    </row>
    <row r="1186" spans="2:4" ht="16" x14ac:dyDescent="0.25">
      <c r="B1186"/>
      <c r="C1186"/>
      <c r="D1186"/>
    </row>
    <row r="1187" spans="2:4" ht="16" x14ac:dyDescent="0.25">
      <c r="B1187"/>
      <c r="C1187"/>
      <c r="D1187"/>
    </row>
    <row r="1188" spans="2:4" ht="16" x14ac:dyDescent="0.25">
      <c r="B1188"/>
      <c r="C1188"/>
      <c r="D1188"/>
    </row>
    <row r="1189" spans="2:4" ht="16" x14ac:dyDescent="0.25">
      <c r="B1189"/>
      <c r="C1189"/>
      <c r="D1189"/>
    </row>
    <row r="1190" spans="2:4" ht="16" x14ac:dyDescent="0.25">
      <c r="B1190"/>
      <c r="C1190"/>
      <c r="D1190"/>
    </row>
    <row r="1191" spans="2:4" ht="16" x14ac:dyDescent="0.25">
      <c r="B1191"/>
      <c r="C1191"/>
      <c r="D1191"/>
    </row>
    <row r="1192" spans="2:4" ht="16" x14ac:dyDescent="0.25">
      <c r="B1192"/>
      <c r="C1192"/>
      <c r="D1192"/>
    </row>
    <row r="1193" spans="2:4" ht="16" x14ac:dyDescent="0.25">
      <c r="B1193"/>
      <c r="C1193"/>
      <c r="D1193"/>
    </row>
    <row r="1194" spans="2:4" ht="16" x14ac:dyDescent="0.25">
      <c r="B1194"/>
      <c r="C1194"/>
      <c r="D1194"/>
    </row>
    <row r="1195" spans="2:4" ht="16" x14ac:dyDescent="0.25">
      <c r="B1195"/>
      <c r="C1195"/>
      <c r="D1195"/>
    </row>
    <row r="1196" spans="2:4" ht="16" x14ac:dyDescent="0.25">
      <c r="B1196"/>
      <c r="C1196"/>
      <c r="D1196"/>
    </row>
    <row r="1197" spans="2:4" ht="16" x14ac:dyDescent="0.25">
      <c r="B1197"/>
      <c r="C1197"/>
      <c r="D1197"/>
    </row>
    <row r="1198" spans="2:4" ht="16" x14ac:dyDescent="0.25">
      <c r="B1198"/>
      <c r="C1198"/>
      <c r="D1198"/>
    </row>
    <row r="1199" spans="2:4" ht="16" x14ac:dyDescent="0.25">
      <c r="B1199"/>
      <c r="C1199"/>
      <c r="D1199"/>
    </row>
    <row r="1200" spans="2:4" ht="16" x14ac:dyDescent="0.25">
      <c r="B1200"/>
      <c r="C1200"/>
      <c r="D1200"/>
    </row>
    <row r="1201" spans="2:4" ht="16" x14ac:dyDescent="0.25">
      <c r="B1201"/>
      <c r="C1201"/>
      <c r="D1201"/>
    </row>
    <row r="1202" spans="2:4" ht="16" x14ac:dyDescent="0.25">
      <c r="B1202"/>
      <c r="C1202"/>
      <c r="D1202"/>
    </row>
    <row r="1203" spans="2:4" ht="16" x14ac:dyDescent="0.25">
      <c r="B1203"/>
      <c r="C1203"/>
      <c r="D1203"/>
    </row>
    <row r="1204" spans="2:4" ht="16" x14ac:dyDescent="0.25">
      <c r="B1204"/>
      <c r="C1204"/>
      <c r="D1204"/>
    </row>
    <row r="1205" spans="2:4" ht="16" x14ac:dyDescent="0.25">
      <c r="B1205"/>
      <c r="C1205"/>
      <c r="D1205"/>
    </row>
    <row r="1206" spans="2:4" ht="16" x14ac:dyDescent="0.25">
      <c r="B1206"/>
      <c r="C1206"/>
      <c r="D1206"/>
    </row>
    <row r="1207" spans="2:4" ht="16" x14ac:dyDescent="0.25">
      <c r="B1207"/>
      <c r="C1207"/>
      <c r="D1207"/>
    </row>
    <row r="1208" spans="2:4" ht="16" x14ac:dyDescent="0.25">
      <c r="B1208"/>
      <c r="C1208"/>
      <c r="D1208"/>
    </row>
    <row r="1209" spans="2:4" ht="16" x14ac:dyDescent="0.25">
      <c r="B1209"/>
      <c r="C1209"/>
      <c r="D1209"/>
    </row>
    <row r="1210" spans="2:4" ht="16" x14ac:dyDescent="0.25">
      <c r="B1210"/>
      <c r="C1210"/>
      <c r="D1210"/>
    </row>
    <row r="1211" spans="2:4" ht="16" x14ac:dyDescent="0.25">
      <c r="B1211"/>
      <c r="C1211"/>
      <c r="D1211"/>
    </row>
    <row r="1212" spans="2:4" ht="16" x14ac:dyDescent="0.25">
      <c r="B1212"/>
      <c r="C1212"/>
      <c r="D1212"/>
    </row>
    <row r="1213" spans="2:4" ht="16" x14ac:dyDescent="0.25">
      <c r="B1213"/>
      <c r="C1213"/>
      <c r="D1213"/>
    </row>
    <row r="1214" spans="2:4" ht="16" x14ac:dyDescent="0.25">
      <c r="B1214"/>
      <c r="C1214"/>
      <c r="D1214"/>
    </row>
    <row r="1215" spans="2:4" ht="16" x14ac:dyDescent="0.25">
      <c r="B1215"/>
      <c r="C1215"/>
      <c r="D1215"/>
    </row>
    <row r="1216" spans="2:4" ht="16" x14ac:dyDescent="0.25">
      <c r="B1216"/>
      <c r="C1216"/>
      <c r="D1216"/>
    </row>
    <row r="1217" spans="2:4" ht="16" x14ac:dyDescent="0.25">
      <c r="B1217"/>
      <c r="C1217"/>
      <c r="D1217"/>
    </row>
    <row r="1218" spans="2:4" ht="16" x14ac:dyDescent="0.25">
      <c r="B1218"/>
      <c r="C1218"/>
      <c r="D1218"/>
    </row>
    <row r="1219" spans="2:4" ht="16" x14ac:dyDescent="0.25">
      <c r="B1219"/>
      <c r="C1219"/>
      <c r="D1219"/>
    </row>
    <row r="1220" spans="2:4" ht="16" x14ac:dyDescent="0.25">
      <c r="B1220"/>
      <c r="C1220"/>
      <c r="D1220"/>
    </row>
    <row r="1221" spans="2:4" ht="16" x14ac:dyDescent="0.25">
      <c r="B1221"/>
      <c r="C1221"/>
      <c r="D1221"/>
    </row>
    <row r="1222" spans="2:4" ht="16" x14ac:dyDescent="0.25">
      <c r="B1222"/>
      <c r="C1222"/>
      <c r="D1222"/>
    </row>
    <row r="1223" spans="2:4" ht="16" x14ac:dyDescent="0.25">
      <c r="B1223"/>
      <c r="C1223"/>
      <c r="D1223"/>
    </row>
    <row r="1224" spans="2:4" ht="16" x14ac:dyDescent="0.25">
      <c r="B1224"/>
      <c r="C1224"/>
      <c r="D1224"/>
    </row>
    <row r="1225" spans="2:4" ht="16" x14ac:dyDescent="0.25">
      <c r="B1225"/>
      <c r="C1225"/>
      <c r="D1225"/>
    </row>
    <row r="1226" spans="2:4" ht="16" x14ac:dyDescent="0.25">
      <c r="B1226"/>
      <c r="C1226"/>
      <c r="D1226"/>
    </row>
    <row r="1227" spans="2:4" ht="16" x14ac:dyDescent="0.25">
      <c r="B1227"/>
      <c r="C1227"/>
      <c r="D1227"/>
    </row>
    <row r="1228" spans="2:4" ht="16" x14ac:dyDescent="0.25">
      <c r="B1228"/>
      <c r="C1228"/>
      <c r="D1228"/>
    </row>
    <row r="1229" spans="2:4" ht="16" x14ac:dyDescent="0.25">
      <c r="B1229"/>
      <c r="C1229"/>
      <c r="D1229"/>
    </row>
    <row r="1230" spans="2:4" ht="16" x14ac:dyDescent="0.25">
      <c r="B1230"/>
      <c r="C1230"/>
      <c r="D1230"/>
    </row>
    <row r="1231" spans="2:4" ht="16" x14ac:dyDescent="0.25">
      <c r="B1231"/>
      <c r="C1231"/>
      <c r="D1231"/>
    </row>
    <row r="1232" spans="2:4" ht="16" x14ac:dyDescent="0.25">
      <c r="B1232"/>
      <c r="C1232"/>
      <c r="D1232"/>
    </row>
    <row r="1233" spans="2:4" ht="16" x14ac:dyDescent="0.25">
      <c r="B1233"/>
      <c r="C1233"/>
      <c r="D1233"/>
    </row>
    <row r="1234" spans="2:4" ht="16" x14ac:dyDescent="0.25">
      <c r="B1234"/>
      <c r="C1234"/>
      <c r="D1234"/>
    </row>
    <row r="1235" spans="2:4" ht="16" x14ac:dyDescent="0.25">
      <c r="B1235"/>
      <c r="C1235"/>
      <c r="D1235"/>
    </row>
    <row r="1236" spans="2:4" ht="16" x14ac:dyDescent="0.25">
      <c r="B1236"/>
      <c r="C1236"/>
      <c r="D1236"/>
    </row>
    <row r="1237" spans="2:4" ht="16" x14ac:dyDescent="0.25">
      <c r="B1237"/>
      <c r="C1237"/>
      <c r="D1237"/>
    </row>
    <row r="1238" spans="2:4" ht="16" x14ac:dyDescent="0.25">
      <c r="B1238"/>
      <c r="C1238"/>
      <c r="D1238"/>
    </row>
    <row r="1239" spans="2:4" ht="16" x14ac:dyDescent="0.25">
      <c r="B1239"/>
      <c r="C1239"/>
      <c r="D1239"/>
    </row>
    <row r="1240" spans="2:4" ht="16" x14ac:dyDescent="0.25">
      <c r="B1240"/>
      <c r="C1240"/>
      <c r="D1240"/>
    </row>
    <row r="1241" spans="2:4" ht="16" x14ac:dyDescent="0.25">
      <c r="B1241"/>
      <c r="C1241"/>
      <c r="D1241"/>
    </row>
    <row r="1242" spans="2:4" ht="16" x14ac:dyDescent="0.25">
      <c r="B1242"/>
      <c r="C1242"/>
      <c r="D1242"/>
    </row>
    <row r="1243" spans="2:4" ht="16" x14ac:dyDescent="0.25">
      <c r="B1243"/>
      <c r="C1243"/>
      <c r="D1243"/>
    </row>
    <row r="1244" spans="2:4" ht="16" x14ac:dyDescent="0.25">
      <c r="B1244"/>
      <c r="C1244"/>
      <c r="D1244"/>
    </row>
    <row r="1245" spans="2:4" ht="16" x14ac:dyDescent="0.25">
      <c r="B1245"/>
      <c r="C1245"/>
      <c r="D1245"/>
    </row>
    <row r="1246" spans="2:4" ht="16" x14ac:dyDescent="0.25">
      <c r="B1246"/>
      <c r="C1246"/>
      <c r="D1246"/>
    </row>
    <row r="1247" spans="2:4" ht="16" x14ac:dyDescent="0.25">
      <c r="B1247"/>
      <c r="C1247"/>
      <c r="D1247"/>
    </row>
    <row r="1248" spans="2:4" ht="16" x14ac:dyDescent="0.25">
      <c r="B1248"/>
      <c r="C1248"/>
      <c r="D1248"/>
    </row>
    <row r="1249" spans="2:4" ht="16" x14ac:dyDescent="0.25">
      <c r="B1249"/>
      <c r="C1249"/>
      <c r="D1249"/>
    </row>
    <row r="1250" spans="2:4" ht="16" x14ac:dyDescent="0.25">
      <c r="B1250"/>
      <c r="C1250"/>
      <c r="D1250"/>
    </row>
    <row r="1251" spans="2:4" ht="16" x14ac:dyDescent="0.25">
      <c r="B1251"/>
      <c r="C1251"/>
      <c r="D1251"/>
    </row>
    <row r="1252" spans="2:4" ht="16" x14ac:dyDescent="0.25">
      <c r="B1252"/>
      <c r="C1252"/>
      <c r="D1252"/>
    </row>
    <row r="1253" spans="2:4" ht="16" x14ac:dyDescent="0.25">
      <c r="B1253"/>
      <c r="C1253"/>
      <c r="D1253"/>
    </row>
    <row r="1254" spans="2:4" ht="16" x14ac:dyDescent="0.25">
      <c r="B1254"/>
      <c r="C1254"/>
      <c r="D1254"/>
    </row>
    <row r="1255" spans="2:4" ht="16" x14ac:dyDescent="0.25">
      <c r="B1255"/>
      <c r="C1255"/>
      <c r="D1255"/>
    </row>
    <row r="1256" spans="2:4" ht="16" x14ac:dyDescent="0.25">
      <c r="B1256"/>
      <c r="C1256"/>
      <c r="D1256"/>
    </row>
    <row r="1257" spans="2:4" ht="16" x14ac:dyDescent="0.25">
      <c r="B1257"/>
      <c r="C1257"/>
      <c r="D1257"/>
    </row>
    <row r="1258" spans="2:4" ht="16" x14ac:dyDescent="0.25">
      <c r="B1258"/>
      <c r="C1258"/>
      <c r="D1258"/>
    </row>
    <row r="1259" spans="2:4" ht="16" x14ac:dyDescent="0.25">
      <c r="B1259"/>
      <c r="C1259"/>
      <c r="D1259"/>
    </row>
    <row r="1260" spans="2:4" ht="16" x14ac:dyDescent="0.25">
      <c r="B1260"/>
      <c r="C1260"/>
      <c r="D1260"/>
    </row>
    <row r="1261" spans="2:4" ht="16" x14ac:dyDescent="0.25">
      <c r="B1261"/>
      <c r="C1261"/>
      <c r="D1261"/>
    </row>
    <row r="1262" spans="2:4" ht="16" x14ac:dyDescent="0.25">
      <c r="B1262"/>
      <c r="C1262"/>
      <c r="D1262"/>
    </row>
    <row r="1263" spans="2:4" ht="16" x14ac:dyDescent="0.25">
      <c r="B1263"/>
      <c r="C1263"/>
      <c r="D1263"/>
    </row>
    <row r="1264" spans="2:4" ht="16" x14ac:dyDescent="0.25">
      <c r="B1264"/>
      <c r="C1264"/>
      <c r="D1264"/>
    </row>
    <row r="1265" spans="2:4" ht="16" x14ac:dyDescent="0.25">
      <c r="B1265"/>
      <c r="C1265"/>
      <c r="D1265"/>
    </row>
    <row r="1266" spans="2:4" ht="16" x14ac:dyDescent="0.25">
      <c r="B1266"/>
      <c r="C1266"/>
      <c r="D1266"/>
    </row>
    <row r="1267" spans="2:4" ht="16" x14ac:dyDescent="0.25">
      <c r="B1267"/>
      <c r="C1267"/>
      <c r="D1267"/>
    </row>
    <row r="1268" spans="2:4" ht="16" x14ac:dyDescent="0.25">
      <c r="B1268"/>
      <c r="C1268"/>
      <c r="D1268"/>
    </row>
    <row r="1269" spans="2:4" ht="16" x14ac:dyDescent="0.25">
      <c r="B1269"/>
      <c r="C1269"/>
      <c r="D1269"/>
    </row>
    <row r="1270" spans="2:4" ht="16" x14ac:dyDescent="0.25">
      <c r="B1270"/>
      <c r="C1270"/>
      <c r="D1270"/>
    </row>
    <row r="1271" spans="2:4" ht="16" x14ac:dyDescent="0.25">
      <c r="B1271"/>
      <c r="C1271"/>
      <c r="D1271"/>
    </row>
    <row r="1272" spans="2:4" ht="16" x14ac:dyDescent="0.25">
      <c r="B1272"/>
      <c r="C1272"/>
      <c r="D1272"/>
    </row>
    <row r="1273" spans="2:4" ht="16" x14ac:dyDescent="0.25">
      <c r="B1273"/>
      <c r="C1273"/>
      <c r="D1273"/>
    </row>
    <row r="1274" spans="2:4" ht="16" x14ac:dyDescent="0.25">
      <c r="B1274"/>
      <c r="C1274"/>
      <c r="D1274"/>
    </row>
    <row r="1275" spans="2:4" ht="16" x14ac:dyDescent="0.25">
      <c r="B1275"/>
      <c r="C1275"/>
      <c r="D1275"/>
    </row>
    <row r="1276" spans="2:4" ht="16" x14ac:dyDescent="0.25">
      <c r="B1276"/>
      <c r="C1276"/>
      <c r="D1276"/>
    </row>
    <row r="1277" spans="2:4" ht="16" x14ac:dyDescent="0.25">
      <c r="B1277"/>
      <c r="C1277"/>
      <c r="D1277"/>
    </row>
    <row r="1278" spans="2:4" ht="16" x14ac:dyDescent="0.25">
      <c r="B1278"/>
      <c r="C1278"/>
      <c r="D1278"/>
    </row>
    <row r="1279" spans="2:4" ht="16" x14ac:dyDescent="0.25">
      <c r="B1279"/>
      <c r="C1279"/>
      <c r="D1279"/>
    </row>
    <row r="1280" spans="2:4" ht="16" x14ac:dyDescent="0.25">
      <c r="B1280"/>
      <c r="C1280"/>
      <c r="D1280"/>
    </row>
    <row r="1281" spans="2:4" ht="16" x14ac:dyDescent="0.25">
      <c r="B1281"/>
      <c r="C1281"/>
      <c r="D1281"/>
    </row>
    <row r="1282" spans="2:4" ht="16" x14ac:dyDescent="0.25">
      <c r="B1282"/>
      <c r="C1282"/>
      <c r="D1282"/>
    </row>
    <row r="1283" spans="2:4" ht="16" x14ac:dyDescent="0.25">
      <c r="B1283"/>
      <c r="C1283"/>
      <c r="D1283"/>
    </row>
    <row r="1284" spans="2:4" ht="16" x14ac:dyDescent="0.25">
      <c r="B1284"/>
      <c r="C1284"/>
      <c r="D1284"/>
    </row>
    <row r="1285" spans="2:4" ht="16" x14ac:dyDescent="0.25">
      <c r="B1285"/>
      <c r="C1285"/>
      <c r="D1285"/>
    </row>
    <row r="1286" spans="2:4" ht="16" x14ac:dyDescent="0.25">
      <c r="B1286"/>
      <c r="C1286"/>
      <c r="D1286"/>
    </row>
    <row r="1287" spans="2:4" ht="16" x14ac:dyDescent="0.25">
      <c r="B1287"/>
      <c r="C1287"/>
      <c r="D1287"/>
    </row>
    <row r="1288" spans="2:4" ht="16" x14ac:dyDescent="0.25">
      <c r="B1288"/>
      <c r="C1288"/>
      <c r="D1288"/>
    </row>
    <row r="1289" spans="2:4" ht="16" x14ac:dyDescent="0.25">
      <c r="B1289"/>
      <c r="C1289"/>
      <c r="D1289"/>
    </row>
    <row r="1290" spans="2:4" ht="16" x14ac:dyDescent="0.25">
      <c r="B1290"/>
      <c r="C1290"/>
      <c r="D1290"/>
    </row>
    <row r="1291" spans="2:4" ht="16" x14ac:dyDescent="0.25">
      <c r="B1291"/>
      <c r="C1291"/>
      <c r="D1291"/>
    </row>
    <row r="1292" spans="2:4" ht="16" x14ac:dyDescent="0.25">
      <c r="B1292"/>
      <c r="C1292"/>
      <c r="D1292"/>
    </row>
    <row r="1293" spans="2:4" ht="16" x14ac:dyDescent="0.25">
      <c r="B1293"/>
      <c r="C1293"/>
      <c r="D1293"/>
    </row>
    <row r="1294" spans="2:4" ht="16" x14ac:dyDescent="0.25">
      <c r="B1294"/>
      <c r="C1294"/>
      <c r="D1294"/>
    </row>
    <row r="1295" spans="2:4" ht="16" x14ac:dyDescent="0.25">
      <c r="B1295"/>
      <c r="C1295"/>
      <c r="D1295"/>
    </row>
    <row r="1296" spans="2:4" ht="16" x14ac:dyDescent="0.25">
      <c r="B1296"/>
      <c r="C1296"/>
      <c r="D1296"/>
    </row>
    <row r="1297" spans="2:4" ht="16" x14ac:dyDescent="0.25">
      <c r="B1297"/>
      <c r="C1297"/>
      <c r="D1297"/>
    </row>
    <row r="1298" spans="2:4" ht="16" x14ac:dyDescent="0.25">
      <c r="B1298"/>
      <c r="C1298"/>
      <c r="D1298"/>
    </row>
    <row r="1299" spans="2:4" ht="16" x14ac:dyDescent="0.25">
      <c r="B1299"/>
      <c r="C1299"/>
      <c r="D1299"/>
    </row>
    <row r="1300" spans="2:4" ht="16" x14ac:dyDescent="0.25">
      <c r="B1300"/>
      <c r="C1300"/>
      <c r="D1300"/>
    </row>
    <row r="1301" spans="2:4" ht="16" x14ac:dyDescent="0.25">
      <c r="B1301"/>
      <c r="C1301"/>
      <c r="D1301"/>
    </row>
    <row r="1302" spans="2:4" ht="16" x14ac:dyDescent="0.25">
      <c r="B1302"/>
      <c r="C1302"/>
      <c r="D1302"/>
    </row>
    <row r="1303" spans="2:4" ht="16" x14ac:dyDescent="0.25">
      <c r="B1303"/>
      <c r="C1303"/>
      <c r="D1303"/>
    </row>
    <row r="1304" spans="2:4" ht="16" x14ac:dyDescent="0.25">
      <c r="B1304"/>
      <c r="C1304"/>
      <c r="D1304"/>
    </row>
    <row r="1305" spans="2:4" ht="16" x14ac:dyDescent="0.25">
      <c r="B1305"/>
      <c r="C1305"/>
      <c r="D1305"/>
    </row>
    <row r="1306" spans="2:4" ht="16" x14ac:dyDescent="0.25">
      <c r="B1306"/>
      <c r="C1306"/>
      <c r="D1306"/>
    </row>
    <row r="1307" spans="2:4" ht="16" x14ac:dyDescent="0.25">
      <c r="B1307"/>
      <c r="C1307"/>
      <c r="D1307"/>
    </row>
    <row r="1308" spans="2:4" ht="16" x14ac:dyDescent="0.25">
      <c r="B1308"/>
      <c r="C1308"/>
      <c r="D1308"/>
    </row>
    <row r="1309" spans="2:4" ht="16" x14ac:dyDescent="0.25">
      <c r="B1309"/>
      <c r="C1309"/>
      <c r="D1309"/>
    </row>
    <row r="1310" spans="2:4" ht="16" x14ac:dyDescent="0.25">
      <c r="B1310"/>
      <c r="C1310"/>
      <c r="D1310"/>
    </row>
    <row r="1311" spans="2:4" ht="16" x14ac:dyDescent="0.25">
      <c r="B1311"/>
      <c r="C1311"/>
      <c r="D1311"/>
    </row>
    <row r="1312" spans="2:4" ht="16" x14ac:dyDescent="0.25">
      <c r="B1312"/>
      <c r="C1312"/>
      <c r="D1312"/>
    </row>
    <row r="1313" spans="2:4" ht="16" x14ac:dyDescent="0.25">
      <c r="B1313"/>
      <c r="C1313"/>
      <c r="D1313"/>
    </row>
    <row r="1314" spans="2:4" ht="16" x14ac:dyDescent="0.25">
      <c r="B1314"/>
      <c r="C1314"/>
      <c r="D1314"/>
    </row>
    <row r="1315" spans="2:4" ht="16" x14ac:dyDescent="0.25">
      <c r="B1315"/>
      <c r="C1315"/>
      <c r="D1315"/>
    </row>
    <row r="1316" spans="2:4" ht="16" x14ac:dyDescent="0.25">
      <c r="B1316"/>
      <c r="C1316"/>
      <c r="D1316"/>
    </row>
    <row r="1317" spans="2:4" ht="16" x14ac:dyDescent="0.25">
      <c r="B1317"/>
      <c r="C1317"/>
      <c r="D1317"/>
    </row>
    <row r="1318" spans="2:4" ht="16" x14ac:dyDescent="0.25">
      <c r="B1318"/>
      <c r="C1318"/>
      <c r="D1318"/>
    </row>
    <row r="1319" spans="2:4" ht="16" x14ac:dyDescent="0.25">
      <c r="B1319"/>
      <c r="C1319"/>
      <c r="D1319"/>
    </row>
    <row r="1320" spans="2:4" ht="16" x14ac:dyDescent="0.25">
      <c r="B1320"/>
      <c r="C1320"/>
      <c r="D1320"/>
    </row>
    <row r="1321" spans="2:4" ht="16" x14ac:dyDescent="0.25">
      <c r="B1321"/>
      <c r="C1321"/>
      <c r="D1321"/>
    </row>
    <row r="1322" spans="2:4" ht="16" x14ac:dyDescent="0.25">
      <c r="B1322"/>
      <c r="C1322"/>
      <c r="D1322"/>
    </row>
    <row r="1323" spans="2:4" ht="16" x14ac:dyDescent="0.25">
      <c r="B1323"/>
      <c r="C1323"/>
      <c r="D1323"/>
    </row>
    <row r="1324" spans="2:4" ht="16" x14ac:dyDescent="0.25">
      <c r="B1324"/>
      <c r="C1324"/>
      <c r="D1324"/>
    </row>
    <row r="1325" spans="2:4" ht="16" x14ac:dyDescent="0.25">
      <c r="B1325"/>
      <c r="C1325"/>
      <c r="D1325"/>
    </row>
    <row r="1326" spans="2:4" ht="16" x14ac:dyDescent="0.25">
      <c r="B1326"/>
      <c r="C1326"/>
      <c r="D1326"/>
    </row>
    <row r="1327" spans="2:4" ht="16" x14ac:dyDescent="0.25">
      <c r="B1327"/>
      <c r="C1327"/>
      <c r="D1327"/>
    </row>
    <row r="1328" spans="2:4" ht="16" x14ac:dyDescent="0.25">
      <c r="B1328"/>
      <c r="C1328"/>
      <c r="D1328"/>
    </row>
    <row r="1329" spans="2:4" ht="16" x14ac:dyDescent="0.25">
      <c r="B1329"/>
      <c r="C1329"/>
      <c r="D1329"/>
    </row>
    <row r="1330" spans="2:4" ht="16" x14ac:dyDescent="0.25">
      <c r="B1330"/>
      <c r="C1330"/>
      <c r="D1330"/>
    </row>
    <row r="1331" spans="2:4" ht="16" x14ac:dyDescent="0.25">
      <c r="B1331"/>
      <c r="C1331"/>
      <c r="D1331"/>
    </row>
    <row r="1332" spans="2:4" ht="16" x14ac:dyDescent="0.25">
      <c r="B1332"/>
      <c r="C1332"/>
      <c r="D1332"/>
    </row>
    <row r="1333" spans="2:4" ht="16" x14ac:dyDescent="0.25">
      <c r="B1333"/>
      <c r="C1333"/>
      <c r="D1333"/>
    </row>
    <row r="1334" spans="2:4" ht="16" x14ac:dyDescent="0.25">
      <c r="B1334"/>
      <c r="C1334"/>
      <c r="D1334"/>
    </row>
    <row r="1335" spans="2:4" ht="16" x14ac:dyDescent="0.25">
      <c r="B1335"/>
      <c r="C1335"/>
      <c r="D1335"/>
    </row>
    <row r="1336" spans="2:4" ht="16" x14ac:dyDescent="0.25">
      <c r="B1336"/>
      <c r="C1336"/>
      <c r="D1336"/>
    </row>
    <row r="1337" spans="2:4" ht="16" x14ac:dyDescent="0.25">
      <c r="B1337"/>
      <c r="C1337"/>
      <c r="D1337"/>
    </row>
    <row r="1338" spans="2:4" ht="16" x14ac:dyDescent="0.25">
      <c r="B1338"/>
      <c r="C1338"/>
      <c r="D1338"/>
    </row>
    <row r="1339" spans="2:4" ht="16" x14ac:dyDescent="0.25">
      <c r="B1339"/>
      <c r="C1339"/>
      <c r="D1339"/>
    </row>
    <row r="1340" spans="2:4" ht="16" x14ac:dyDescent="0.25">
      <c r="B1340"/>
      <c r="C1340"/>
      <c r="D1340"/>
    </row>
    <row r="1341" spans="2:4" ht="16" x14ac:dyDescent="0.25">
      <c r="B1341"/>
      <c r="C1341"/>
      <c r="D1341"/>
    </row>
    <row r="1342" spans="2:4" ht="16" x14ac:dyDescent="0.25">
      <c r="B1342"/>
      <c r="C1342"/>
      <c r="D1342"/>
    </row>
    <row r="1343" spans="2:4" ht="16" x14ac:dyDescent="0.25">
      <c r="B1343"/>
      <c r="C1343"/>
      <c r="D1343"/>
    </row>
    <row r="1344" spans="2:4" ht="16" x14ac:dyDescent="0.25">
      <c r="B1344"/>
      <c r="C1344"/>
      <c r="D1344"/>
    </row>
    <row r="1345" spans="2:4" ht="16" x14ac:dyDescent="0.25">
      <c r="B1345"/>
      <c r="C1345"/>
      <c r="D1345"/>
    </row>
    <row r="1346" spans="2:4" ht="16" x14ac:dyDescent="0.25">
      <c r="B1346"/>
      <c r="C1346"/>
      <c r="D1346"/>
    </row>
    <row r="1347" spans="2:4" ht="16" x14ac:dyDescent="0.25">
      <c r="B1347"/>
      <c r="C1347"/>
      <c r="D1347"/>
    </row>
    <row r="1348" spans="2:4" ht="16" x14ac:dyDescent="0.25">
      <c r="B1348"/>
      <c r="C1348"/>
      <c r="D1348"/>
    </row>
    <row r="1349" spans="2:4" ht="16" x14ac:dyDescent="0.25">
      <c r="B1349"/>
      <c r="C1349"/>
      <c r="D1349"/>
    </row>
    <row r="1350" spans="2:4" ht="16" x14ac:dyDescent="0.25">
      <c r="B1350"/>
      <c r="C1350"/>
      <c r="D1350"/>
    </row>
    <row r="1351" spans="2:4" ht="16" x14ac:dyDescent="0.25">
      <c r="B1351"/>
      <c r="C1351"/>
      <c r="D1351"/>
    </row>
    <row r="1352" spans="2:4" ht="16" x14ac:dyDescent="0.25">
      <c r="B1352"/>
      <c r="C1352"/>
      <c r="D1352"/>
    </row>
    <row r="1353" spans="2:4" ht="16" x14ac:dyDescent="0.25">
      <c r="B1353"/>
      <c r="C1353"/>
      <c r="D1353"/>
    </row>
    <row r="1354" spans="2:4" ht="16" x14ac:dyDescent="0.25">
      <c r="B1354"/>
      <c r="C1354"/>
      <c r="D1354"/>
    </row>
    <row r="1355" spans="2:4" ht="16" x14ac:dyDescent="0.25">
      <c r="B1355"/>
      <c r="C1355"/>
      <c r="D1355"/>
    </row>
    <row r="1356" spans="2:4" ht="16" x14ac:dyDescent="0.25">
      <c r="B1356"/>
      <c r="C1356"/>
      <c r="D1356"/>
    </row>
    <row r="1357" spans="2:4" ht="16" x14ac:dyDescent="0.25">
      <c r="B1357"/>
      <c r="C1357"/>
      <c r="D1357"/>
    </row>
    <row r="1358" spans="2:4" ht="16" x14ac:dyDescent="0.25">
      <c r="B1358"/>
      <c r="C1358"/>
      <c r="D1358"/>
    </row>
    <row r="1359" spans="2:4" ht="16" x14ac:dyDescent="0.25">
      <c r="B1359"/>
      <c r="C1359"/>
      <c r="D1359"/>
    </row>
    <row r="1360" spans="2:4" ht="16" x14ac:dyDescent="0.25">
      <c r="B1360"/>
      <c r="C1360"/>
      <c r="D1360"/>
    </row>
    <row r="1361" spans="2:4" ht="16" x14ac:dyDescent="0.25">
      <c r="B1361"/>
      <c r="C1361"/>
      <c r="D1361"/>
    </row>
    <row r="1362" spans="2:4" ht="16" x14ac:dyDescent="0.25">
      <c r="B1362"/>
      <c r="C1362"/>
      <c r="D1362"/>
    </row>
    <row r="1363" spans="2:4" ht="16" x14ac:dyDescent="0.25">
      <c r="B1363"/>
      <c r="C1363"/>
      <c r="D1363"/>
    </row>
    <row r="1364" spans="2:4" ht="16" x14ac:dyDescent="0.25">
      <c r="B1364"/>
      <c r="C1364"/>
      <c r="D1364"/>
    </row>
    <row r="1365" spans="2:4" ht="16" x14ac:dyDescent="0.25">
      <c r="B1365"/>
      <c r="C1365"/>
      <c r="D1365"/>
    </row>
    <row r="1366" spans="2:4" ht="16" x14ac:dyDescent="0.25">
      <c r="B1366"/>
      <c r="C1366"/>
      <c r="D1366"/>
    </row>
    <row r="1367" spans="2:4" ht="16" x14ac:dyDescent="0.25">
      <c r="B1367"/>
      <c r="C1367"/>
      <c r="D1367"/>
    </row>
    <row r="1368" spans="2:4" ht="16" x14ac:dyDescent="0.25">
      <c r="B1368"/>
      <c r="C1368"/>
      <c r="D1368"/>
    </row>
    <row r="1369" spans="2:4" ht="16" x14ac:dyDescent="0.25">
      <c r="B1369"/>
      <c r="C1369"/>
      <c r="D1369"/>
    </row>
    <row r="1370" spans="2:4" ht="16" x14ac:dyDescent="0.25">
      <c r="B1370"/>
      <c r="C1370"/>
      <c r="D1370"/>
    </row>
    <row r="1371" spans="2:4" ht="16" x14ac:dyDescent="0.25">
      <c r="B1371"/>
      <c r="C1371"/>
      <c r="D1371"/>
    </row>
    <row r="1372" spans="2:4" ht="16" x14ac:dyDescent="0.25">
      <c r="B1372"/>
      <c r="C1372"/>
      <c r="D1372"/>
    </row>
    <row r="1373" spans="2:4" ht="16" x14ac:dyDescent="0.25">
      <c r="B1373"/>
      <c r="C1373"/>
      <c r="D1373"/>
    </row>
    <row r="1374" spans="2:4" ht="16" x14ac:dyDescent="0.25">
      <c r="B1374"/>
      <c r="C1374"/>
      <c r="D1374"/>
    </row>
    <row r="1375" spans="2:4" ht="16" x14ac:dyDescent="0.25">
      <c r="B1375"/>
      <c r="C1375"/>
      <c r="D1375"/>
    </row>
    <row r="1376" spans="2:4" ht="16" x14ac:dyDescent="0.25">
      <c r="B1376"/>
      <c r="C1376"/>
      <c r="D1376"/>
    </row>
    <row r="1377" spans="2:4" ht="16" x14ac:dyDescent="0.25">
      <c r="B1377"/>
      <c r="C1377"/>
      <c r="D1377"/>
    </row>
    <row r="1378" spans="2:4" ht="16" x14ac:dyDescent="0.25">
      <c r="B1378"/>
      <c r="C1378"/>
      <c r="D1378"/>
    </row>
    <row r="1379" spans="2:4" ht="16" x14ac:dyDescent="0.25">
      <c r="B1379"/>
      <c r="C1379"/>
      <c r="D1379"/>
    </row>
    <row r="1380" spans="2:4" ht="16" x14ac:dyDescent="0.25">
      <c r="B1380"/>
      <c r="C1380"/>
      <c r="D1380"/>
    </row>
    <row r="1381" spans="2:4" ht="16" x14ac:dyDescent="0.25">
      <c r="B1381"/>
      <c r="C1381"/>
      <c r="D1381"/>
    </row>
    <row r="1382" spans="2:4" ht="16" x14ac:dyDescent="0.25">
      <c r="B1382"/>
      <c r="C1382"/>
      <c r="D1382"/>
    </row>
    <row r="1383" spans="2:4" ht="16" x14ac:dyDescent="0.25">
      <c r="B1383"/>
      <c r="C1383"/>
      <c r="D1383"/>
    </row>
    <row r="1384" spans="2:4" ht="16" x14ac:dyDescent="0.25">
      <c r="B1384"/>
      <c r="C1384"/>
      <c r="D1384"/>
    </row>
    <row r="1385" spans="2:4" ht="16" x14ac:dyDescent="0.25">
      <c r="B1385"/>
      <c r="C1385"/>
      <c r="D1385"/>
    </row>
    <row r="1386" spans="2:4" ht="16" x14ac:dyDescent="0.25">
      <c r="B1386"/>
      <c r="C1386"/>
      <c r="D1386"/>
    </row>
    <row r="1387" spans="2:4" ht="16" x14ac:dyDescent="0.25">
      <c r="B1387"/>
      <c r="C1387"/>
      <c r="D1387"/>
    </row>
    <row r="1388" spans="2:4" ht="16" x14ac:dyDescent="0.25">
      <c r="B1388"/>
      <c r="C1388"/>
      <c r="D1388"/>
    </row>
    <row r="1389" spans="2:4" ht="16" x14ac:dyDescent="0.25">
      <c r="B1389"/>
      <c r="C1389"/>
      <c r="D1389"/>
    </row>
    <row r="1390" spans="2:4" ht="16" x14ac:dyDescent="0.25">
      <c r="B1390"/>
      <c r="C1390"/>
      <c r="D1390"/>
    </row>
    <row r="1391" spans="2:4" ht="16" x14ac:dyDescent="0.25">
      <c r="B1391"/>
      <c r="C1391"/>
      <c r="D1391"/>
    </row>
    <row r="1392" spans="2:4" ht="16" x14ac:dyDescent="0.25">
      <c r="B1392"/>
      <c r="C1392"/>
      <c r="D1392"/>
    </row>
    <row r="1393" spans="2:4" ht="16" x14ac:dyDescent="0.25">
      <c r="B1393"/>
      <c r="C1393"/>
      <c r="D1393"/>
    </row>
    <row r="1394" spans="2:4" ht="16" x14ac:dyDescent="0.25">
      <c r="B1394"/>
      <c r="C1394"/>
      <c r="D1394"/>
    </row>
    <row r="1395" spans="2:4" ht="16" x14ac:dyDescent="0.25">
      <c r="B1395"/>
      <c r="C1395"/>
      <c r="D1395"/>
    </row>
    <row r="1396" spans="2:4" ht="16" x14ac:dyDescent="0.25">
      <c r="B1396"/>
      <c r="C1396"/>
      <c r="D1396"/>
    </row>
    <row r="1397" spans="2:4" ht="16" x14ac:dyDescent="0.25">
      <c r="B1397"/>
      <c r="C1397"/>
      <c r="D1397"/>
    </row>
    <row r="1398" spans="2:4" ht="16" x14ac:dyDescent="0.25">
      <c r="B1398"/>
      <c r="C1398"/>
      <c r="D1398"/>
    </row>
    <row r="1399" spans="2:4" ht="16" x14ac:dyDescent="0.25">
      <c r="B1399"/>
      <c r="C1399"/>
      <c r="D1399"/>
    </row>
    <row r="1400" spans="2:4" ht="16" x14ac:dyDescent="0.25">
      <c r="B1400"/>
      <c r="C1400"/>
      <c r="D1400"/>
    </row>
    <row r="1401" spans="2:4" ht="16" x14ac:dyDescent="0.25">
      <c r="B1401"/>
      <c r="C1401"/>
      <c r="D1401"/>
    </row>
    <row r="1402" spans="2:4" ht="16" x14ac:dyDescent="0.25">
      <c r="B1402"/>
      <c r="C1402"/>
      <c r="D1402"/>
    </row>
    <row r="1403" spans="2:4" ht="16" x14ac:dyDescent="0.25">
      <c r="B1403"/>
      <c r="C1403"/>
      <c r="D1403"/>
    </row>
    <row r="1404" spans="2:4" ht="16" x14ac:dyDescent="0.25">
      <c r="B1404"/>
      <c r="C1404"/>
      <c r="D1404"/>
    </row>
    <row r="1405" spans="2:4" ht="16" x14ac:dyDescent="0.25">
      <c r="B1405"/>
      <c r="C1405"/>
      <c r="D1405"/>
    </row>
    <row r="1406" spans="2:4" ht="16" x14ac:dyDescent="0.25">
      <c r="B1406"/>
      <c r="C1406"/>
      <c r="D1406"/>
    </row>
    <row r="1407" spans="2:4" ht="16" x14ac:dyDescent="0.25">
      <c r="B1407"/>
      <c r="C1407"/>
      <c r="D1407"/>
    </row>
    <row r="1408" spans="2:4" ht="16" x14ac:dyDescent="0.25">
      <c r="B1408"/>
      <c r="C1408"/>
      <c r="D1408"/>
    </row>
    <row r="1409" spans="2:4" ht="16" x14ac:dyDescent="0.25">
      <c r="B1409"/>
      <c r="C1409"/>
      <c r="D1409"/>
    </row>
    <row r="1410" spans="2:4" ht="16" x14ac:dyDescent="0.25">
      <c r="B1410"/>
      <c r="C1410"/>
      <c r="D1410"/>
    </row>
    <row r="1411" spans="2:4" ht="16" x14ac:dyDescent="0.25">
      <c r="B1411"/>
      <c r="C1411"/>
      <c r="D1411"/>
    </row>
    <row r="1412" spans="2:4" ht="16" x14ac:dyDescent="0.25">
      <c r="B1412"/>
      <c r="C1412"/>
      <c r="D1412"/>
    </row>
    <row r="1413" spans="2:4" ht="16" x14ac:dyDescent="0.25">
      <c r="B1413"/>
      <c r="C1413"/>
      <c r="D1413"/>
    </row>
    <row r="1414" spans="2:4" ht="16" x14ac:dyDescent="0.25">
      <c r="B1414"/>
      <c r="C1414"/>
      <c r="D1414"/>
    </row>
    <row r="1415" spans="2:4" ht="16" x14ac:dyDescent="0.25">
      <c r="B1415"/>
      <c r="C1415"/>
      <c r="D1415"/>
    </row>
    <row r="1416" spans="2:4" ht="16" x14ac:dyDescent="0.25">
      <c r="B1416"/>
      <c r="C1416"/>
      <c r="D1416"/>
    </row>
    <row r="1417" spans="2:4" ht="16" x14ac:dyDescent="0.25">
      <c r="B1417"/>
      <c r="C1417"/>
      <c r="D1417"/>
    </row>
    <row r="1418" spans="2:4" ht="16" x14ac:dyDescent="0.25">
      <c r="B1418"/>
      <c r="C1418"/>
      <c r="D1418"/>
    </row>
    <row r="1419" spans="2:4" ht="16" x14ac:dyDescent="0.25">
      <c r="B1419"/>
      <c r="C1419"/>
      <c r="D1419"/>
    </row>
    <row r="1420" spans="2:4" ht="16" x14ac:dyDescent="0.25">
      <c r="B1420"/>
      <c r="C1420"/>
      <c r="D1420"/>
    </row>
    <row r="1421" spans="2:4" ht="16" x14ac:dyDescent="0.25">
      <c r="B1421"/>
      <c r="C1421"/>
      <c r="D1421"/>
    </row>
    <row r="1422" spans="2:4" ht="16" x14ac:dyDescent="0.25">
      <c r="B1422"/>
      <c r="C1422"/>
      <c r="D1422"/>
    </row>
    <row r="1423" spans="2:4" ht="16" x14ac:dyDescent="0.25">
      <c r="B1423"/>
      <c r="C1423"/>
      <c r="D1423"/>
    </row>
    <row r="1424" spans="2:4" ht="16" x14ac:dyDescent="0.25">
      <c r="B1424"/>
      <c r="C1424"/>
      <c r="D1424"/>
    </row>
    <row r="1425" spans="2:4" ht="16" x14ac:dyDescent="0.25">
      <c r="B1425"/>
      <c r="C1425"/>
      <c r="D1425"/>
    </row>
    <row r="1426" spans="2:4" ht="16" x14ac:dyDescent="0.25">
      <c r="B1426"/>
      <c r="C1426"/>
      <c r="D1426"/>
    </row>
    <row r="1427" spans="2:4" ht="16" x14ac:dyDescent="0.25">
      <c r="B1427"/>
      <c r="C1427"/>
      <c r="D1427"/>
    </row>
    <row r="1428" spans="2:4" ht="16" x14ac:dyDescent="0.25">
      <c r="B1428"/>
      <c r="C1428"/>
      <c r="D1428"/>
    </row>
    <row r="1429" spans="2:4" ht="16" x14ac:dyDescent="0.25">
      <c r="B1429"/>
      <c r="C1429"/>
      <c r="D1429"/>
    </row>
    <row r="1430" spans="2:4" ht="16" x14ac:dyDescent="0.25">
      <c r="B1430"/>
      <c r="C1430"/>
      <c r="D1430"/>
    </row>
    <row r="1431" spans="2:4" ht="16" x14ac:dyDescent="0.25">
      <c r="B1431"/>
      <c r="C1431"/>
      <c r="D1431"/>
    </row>
    <row r="1432" spans="2:4" ht="16" x14ac:dyDescent="0.25">
      <c r="B1432"/>
      <c r="C1432"/>
      <c r="D1432"/>
    </row>
    <row r="1433" spans="2:4" ht="16" x14ac:dyDescent="0.25">
      <c r="B1433"/>
      <c r="C1433"/>
      <c r="D1433"/>
    </row>
    <row r="1434" spans="2:4" ht="16" x14ac:dyDescent="0.25">
      <c r="B1434"/>
      <c r="C1434"/>
      <c r="D1434"/>
    </row>
    <row r="1435" spans="2:4" ht="16" x14ac:dyDescent="0.25">
      <c r="B1435"/>
      <c r="C1435"/>
      <c r="D1435"/>
    </row>
    <row r="1436" spans="2:4" ht="16" x14ac:dyDescent="0.25">
      <c r="B1436"/>
      <c r="C1436"/>
      <c r="D1436"/>
    </row>
    <row r="1437" spans="2:4" ht="16" x14ac:dyDescent="0.25">
      <c r="B1437"/>
      <c r="C1437"/>
      <c r="D1437"/>
    </row>
    <row r="1438" spans="2:4" ht="16" x14ac:dyDescent="0.25">
      <c r="B1438"/>
      <c r="C1438"/>
      <c r="D1438"/>
    </row>
    <row r="1439" spans="2:4" ht="16" x14ac:dyDescent="0.25">
      <c r="B1439"/>
      <c r="C1439"/>
      <c r="D1439"/>
    </row>
    <row r="1440" spans="2:4" ht="16" x14ac:dyDescent="0.25">
      <c r="B1440"/>
      <c r="C1440"/>
      <c r="D1440"/>
    </row>
    <row r="1441" spans="2:4" ht="16" x14ac:dyDescent="0.25">
      <c r="B1441"/>
      <c r="C1441"/>
      <c r="D1441"/>
    </row>
    <row r="1442" spans="2:4" ht="16" x14ac:dyDescent="0.25">
      <c r="B1442"/>
      <c r="C1442"/>
      <c r="D1442"/>
    </row>
    <row r="1443" spans="2:4" ht="16" x14ac:dyDescent="0.25">
      <c r="B1443"/>
      <c r="C1443"/>
      <c r="D1443"/>
    </row>
    <row r="1444" spans="2:4" ht="16" x14ac:dyDescent="0.25">
      <c r="B1444"/>
      <c r="C1444"/>
      <c r="D1444"/>
    </row>
    <row r="1445" spans="2:4" ht="16" x14ac:dyDescent="0.25">
      <c r="B1445"/>
      <c r="C1445"/>
      <c r="D1445"/>
    </row>
    <row r="1446" spans="2:4" ht="16" x14ac:dyDescent="0.25">
      <c r="B1446"/>
      <c r="C1446"/>
      <c r="D1446"/>
    </row>
    <row r="1447" spans="2:4" ht="16" x14ac:dyDescent="0.25">
      <c r="B1447"/>
      <c r="C1447"/>
      <c r="D1447"/>
    </row>
    <row r="1448" spans="2:4" ht="16" x14ac:dyDescent="0.25">
      <c r="B1448"/>
      <c r="C1448"/>
      <c r="D1448"/>
    </row>
    <row r="1449" spans="2:4" ht="16" x14ac:dyDescent="0.25">
      <c r="B1449"/>
      <c r="C1449"/>
      <c r="D1449"/>
    </row>
    <row r="1450" spans="2:4" ht="16" x14ac:dyDescent="0.25">
      <c r="B1450"/>
      <c r="C1450"/>
      <c r="D1450"/>
    </row>
    <row r="1451" spans="2:4" ht="16" x14ac:dyDescent="0.25">
      <c r="B1451"/>
      <c r="C1451"/>
      <c r="D1451"/>
    </row>
    <row r="1452" spans="2:4" ht="16" x14ac:dyDescent="0.25">
      <c r="B1452"/>
      <c r="C1452"/>
      <c r="D1452"/>
    </row>
    <row r="1453" spans="2:4" ht="16" x14ac:dyDescent="0.25">
      <c r="B1453"/>
      <c r="C1453"/>
      <c r="D1453"/>
    </row>
    <row r="1454" spans="2:4" ht="16" x14ac:dyDescent="0.25">
      <c r="B1454"/>
      <c r="C1454"/>
      <c r="D1454"/>
    </row>
    <row r="1455" spans="2:4" ht="16" x14ac:dyDescent="0.25">
      <c r="B1455"/>
      <c r="C1455"/>
      <c r="D1455"/>
    </row>
    <row r="1456" spans="2:4" ht="16" x14ac:dyDescent="0.25">
      <c r="B1456"/>
      <c r="C1456"/>
      <c r="D1456"/>
    </row>
    <row r="1457" spans="2:4" ht="16" x14ac:dyDescent="0.25">
      <c r="B1457"/>
      <c r="C1457"/>
      <c r="D1457"/>
    </row>
    <row r="1458" spans="2:4" ht="16" x14ac:dyDescent="0.25">
      <c r="B1458"/>
      <c r="C1458"/>
      <c r="D1458"/>
    </row>
    <row r="1459" spans="2:4" ht="16" x14ac:dyDescent="0.25">
      <c r="B1459"/>
      <c r="C1459"/>
      <c r="D1459"/>
    </row>
    <row r="1460" spans="2:4" ht="16" x14ac:dyDescent="0.25">
      <c r="B1460"/>
      <c r="C1460"/>
      <c r="D1460"/>
    </row>
    <row r="1461" spans="2:4" ht="16" x14ac:dyDescent="0.25">
      <c r="B1461"/>
      <c r="C1461"/>
      <c r="D1461"/>
    </row>
    <row r="1462" spans="2:4" ht="16" x14ac:dyDescent="0.25">
      <c r="B1462"/>
      <c r="C1462"/>
      <c r="D1462"/>
    </row>
    <row r="1463" spans="2:4" ht="16" x14ac:dyDescent="0.25">
      <c r="B1463"/>
      <c r="C1463"/>
      <c r="D1463"/>
    </row>
    <row r="1464" spans="2:4" ht="16" x14ac:dyDescent="0.25">
      <c r="B1464"/>
      <c r="C1464"/>
      <c r="D1464"/>
    </row>
    <row r="1465" spans="2:4" ht="16" x14ac:dyDescent="0.25">
      <c r="B1465"/>
      <c r="C1465"/>
      <c r="D1465"/>
    </row>
    <row r="1466" spans="2:4" ht="16" x14ac:dyDescent="0.25">
      <c r="B1466"/>
      <c r="C1466"/>
      <c r="D1466"/>
    </row>
    <row r="1467" spans="2:4" ht="16" x14ac:dyDescent="0.25">
      <c r="B1467"/>
      <c r="C1467"/>
      <c r="D1467"/>
    </row>
    <row r="1468" spans="2:4" ht="16" x14ac:dyDescent="0.25">
      <c r="B1468"/>
      <c r="C1468"/>
      <c r="D1468"/>
    </row>
    <row r="1469" spans="2:4" ht="16" x14ac:dyDescent="0.25">
      <c r="B1469"/>
      <c r="C1469"/>
      <c r="D1469"/>
    </row>
    <row r="1470" spans="2:4" ht="16" x14ac:dyDescent="0.25">
      <c r="B1470"/>
      <c r="C1470"/>
      <c r="D1470"/>
    </row>
    <row r="1471" spans="2:4" ht="16" x14ac:dyDescent="0.25">
      <c r="B1471"/>
      <c r="C1471"/>
      <c r="D1471"/>
    </row>
    <row r="1472" spans="2:4" ht="16" x14ac:dyDescent="0.25">
      <c r="B1472"/>
      <c r="C1472"/>
      <c r="D1472"/>
    </row>
    <row r="1473" spans="2:4" ht="16" x14ac:dyDescent="0.25">
      <c r="B1473"/>
      <c r="C1473"/>
      <c r="D1473"/>
    </row>
    <row r="1474" spans="2:4" ht="16" x14ac:dyDescent="0.25">
      <c r="B1474"/>
      <c r="C1474"/>
      <c r="D1474"/>
    </row>
    <row r="1475" spans="2:4" ht="16" x14ac:dyDescent="0.25">
      <c r="B1475"/>
      <c r="C1475"/>
      <c r="D1475"/>
    </row>
    <row r="1476" spans="2:4" ht="16" x14ac:dyDescent="0.25">
      <c r="B1476"/>
      <c r="C1476"/>
      <c r="D1476"/>
    </row>
    <row r="1477" spans="2:4" ht="16" x14ac:dyDescent="0.25">
      <c r="B1477"/>
      <c r="C1477"/>
      <c r="D1477"/>
    </row>
    <row r="1478" spans="2:4" ht="16" x14ac:dyDescent="0.25">
      <c r="B1478"/>
      <c r="C1478"/>
      <c r="D1478"/>
    </row>
    <row r="1479" spans="2:4" ht="16" x14ac:dyDescent="0.25">
      <c r="B1479"/>
      <c r="C1479"/>
      <c r="D1479"/>
    </row>
    <row r="1480" spans="2:4" ht="16" x14ac:dyDescent="0.25">
      <c r="B1480"/>
      <c r="C1480"/>
      <c r="D1480"/>
    </row>
    <row r="1481" spans="2:4" ht="16" x14ac:dyDescent="0.25">
      <c r="B1481"/>
      <c r="C1481"/>
      <c r="D1481"/>
    </row>
    <row r="1482" spans="2:4" ht="16" x14ac:dyDescent="0.25">
      <c r="B1482"/>
      <c r="C1482"/>
      <c r="D1482"/>
    </row>
    <row r="1483" spans="2:4" ht="16" x14ac:dyDescent="0.25">
      <c r="B1483"/>
      <c r="C1483"/>
      <c r="D1483"/>
    </row>
    <row r="1484" spans="2:4" ht="16" x14ac:dyDescent="0.25">
      <c r="B1484"/>
      <c r="C1484"/>
      <c r="D1484"/>
    </row>
    <row r="1485" spans="2:4" ht="16" x14ac:dyDescent="0.25">
      <c r="B1485"/>
      <c r="C1485"/>
      <c r="D1485"/>
    </row>
    <row r="1486" spans="2:4" ht="16" x14ac:dyDescent="0.25">
      <c r="B1486"/>
      <c r="C1486"/>
      <c r="D1486"/>
    </row>
    <row r="1487" spans="2:4" ht="16" x14ac:dyDescent="0.25">
      <c r="B1487"/>
      <c r="C1487"/>
      <c r="D1487"/>
    </row>
    <row r="1488" spans="2:4" ht="16" x14ac:dyDescent="0.25">
      <c r="B1488"/>
      <c r="C1488"/>
      <c r="D1488"/>
    </row>
    <row r="1489" spans="2:4" ht="16" x14ac:dyDescent="0.25">
      <c r="B1489"/>
      <c r="C1489"/>
      <c r="D1489"/>
    </row>
    <row r="1490" spans="2:4" ht="16" x14ac:dyDescent="0.25">
      <c r="B1490"/>
      <c r="C1490"/>
      <c r="D1490"/>
    </row>
    <row r="1491" spans="2:4" ht="16" x14ac:dyDescent="0.25">
      <c r="B1491"/>
      <c r="C1491"/>
      <c r="D1491"/>
    </row>
    <row r="1492" spans="2:4" ht="16" x14ac:dyDescent="0.25">
      <c r="B1492"/>
      <c r="C1492"/>
      <c r="D1492"/>
    </row>
    <row r="1493" spans="2:4" ht="16" x14ac:dyDescent="0.25">
      <c r="B1493"/>
      <c r="C1493"/>
      <c r="D1493"/>
    </row>
    <row r="1494" spans="2:4" ht="16" x14ac:dyDescent="0.25">
      <c r="B1494"/>
      <c r="C1494"/>
      <c r="D1494"/>
    </row>
    <row r="1495" spans="2:4" ht="16" x14ac:dyDescent="0.25">
      <c r="B1495"/>
      <c r="C1495"/>
      <c r="D1495"/>
    </row>
    <row r="1496" spans="2:4" ht="16" x14ac:dyDescent="0.25">
      <c r="B1496"/>
      <c r="C1496"/>
      <c r="D1496"/>
    </row>
    <row r="1497" spans="2:4" ht="16" x14ac:dyDescent="0.25">
      <c r="B1497"/>
      <c r="C1497"/>
      <c r="D1497"/>
    </row>
    <row r="1498" spans="2:4" ht="16" x14ac:dyDescent="0.25">
      <c r="B1498"/>
      <c r="C1498"/>
      <c r="D1498"/>
    </row>
    <row r="1499" spans="2:4" ht="16" x14ac:dyDescent="0.25">
      <c r="B1499"/>
      <c r="C1499"/>
      <c r="D1499"/>
    </row>
    <row r="1500" spans="2:4" ht="16" x14ac:dyDescent="0.25">
      <c r="B1500"/>
      <c r="C1500"/>
      <c r="D1500"/>
    </row>
    <row r="1501" spans="2:4" ht="16" x14ac:dyDescent="0.25">
      <c r="B1501"/>
      <c r="C1501"/>
      <c r="D1501"/>
    </row>
    <row r="1502" spans="2:4" ht="16" x14ac:dyDescent="0.25">
      <c r="B1502"/>
      <c r="C1502"/>
      <c r="D1502"/>
    </row>
    <row r="1503" spans="2:4" ht="16" x14ac:dyDescent="0.25">
      <c r="B1503"/>
      <c r="C1503"/>
      <c r="D1503"/>
    </row>
    <row r="1504" spans="2:4" ht="16" x14ac:dyDescent="0.25">
      <c r="B1504"/>
      <c r="C1504"/>
      <c r="D1504"/>
    </row>
    <row r="1505" spans="2:4" ht="16" x14ac:dyDescent="0.25">
      <c r="B1505"/>
      <c r="C1505"/>
      <c r="D1505"/>
    </row>
    <row r="1506" spans="2:4" ht="16" x14ac:dyDescent="0.25">
      <c r="B1506"/>
      <c r="C1506"/>
      <c r="D1506"/>
    </row>
    <row r="1507" spans="2:4" ht="16" x14ac:dyDescent="0.25">
      <c r="B1507"/>
      <c r="C1507"/>
      <c r="D1507"/>
    </row>
    <row r="1508" spans="2:4" ht="16" x14ac:dyDescent="0.25">
      <c r="B1508"/>
      <c r="C1508"/>
      <c r="D1508"/>
    </row>
    <row r="1509" spans="2:4" ht="16" x14ac:dyDescent="0.25">
      <c r="B1509"/>
      <c r="C1509"/>
      <c r="D1509"/>
    </row>
    <row r="1510" spans="2:4" ht="16" x14ac:dyDescent="0.25">
      <c r="B1510"/>
      <c r="C1510"/>
      <c r="D1510"/>
    </row>
    <row r="1511" spans="2:4" ht="16" x14ac:dyDescent="0.25">
      <c r="B1511"/>
      <c r="C1511"/>
      <c r="D1511"/>
    </row>
    <row r="1512" spans="2:4" ht="16" x14ac:dyDescent="0.25">
      <c r="B1512"/>
      <c r="C1512"/>
      <c r="D1512"/>
    </row>
    <row r="1513" spans="2:4" ht="16" x14ac:dyDescent="0.25">
      <c r="B1513"/>
      <c r="C1513"/>
      <c r="D1513"/>
    </row>
    <row r="1514" spans="2:4" ht="16" x14ac:dyDescent="0.25">
      <c r="B1514"/>
      <c r="C1514"/>
      <c r="D1514"/>
    </row>
    <row r="1515" spans="2:4" ht="16" x14ac:dyDescent="0.25">
      <c r="B1515"/>
      <c r="C1515"/>
      <c r="D1515"/>
    </row>
    <row r="1516" spans="2:4" ht="16" x14ac:dyDescent="0.25">
      <c r="B1516"/>
      <c r="C1516"/>
      <c r="D1516"/>
    </row>
    <row r="1517" spans="2:4" ht="16" x14ac:dyDescent="0.25">
      <c r="B1517"/>
      <c r="C1517"/>
      <c r="D1517"/>
    </row>
    <row r="1518" spans="2:4" ht="16" x14ac:dyDescent="0.25">
      <c r="B1518"/>
      <c r="C1518"/>
      <c r="D1518"/>
    </row>
    <row r="1519" spans="2:4" ht="16" x14ac:dyDescent="0.25">
      <c r="B1519"/>
      <c r="C1519"/>
      <c r="D1519"/>
    </row>
    <row r="1520" spans="2:4" ht="16" x14ac:dyDescent="0.25">
      <c r="B1520"/>
      <c r="C1520"/>
      <c r="D1520"/>
    </row>
    <row r="1521" spans="2:4" ht="16" x14ac:dyDescent="0.25">
      <c r="B1521"/>
      <c r="C1521"/>
      <c r="D1521"/>
    </row>
    <row r="1522" spans="2:4" ht="16" x14ac:dyDescent="0.25">
      <c r="B1522"/>
      <c r="C1522"/>
      <c r="D1522"/>
    </row>
    <row r="1523" spans="2:4" ht="16" x14ac:dyDescent="0.25">
      <c r="B1523"/>
      <c r="C1523"/>
      <c r="D1523"/>
    </row>
    <row r="1524" spans="2:4" ht="16" x14ac:dyDescent="0.25">
      <c r="B1524"/>
      <c r="C1524"/>
      <c r="D1524"/>
    </row>
    <row r="1525" spans="2:4" ht="16" x14ac:dyDescent="0.25">
      <c r="B1525"/>
      <c r="C1525"/>
      <c r="D1525"/>
    </row>
    <row r="1526" spans="2:4" ht="16" x14ac:dyDescent="0.25">
      <c r="B1526"/>
      <c r="C1526"/>
      <c r="D1526"/>
    </row>
    <row r="1527" spans="2:4" ht="16" x14ac:dyDescent="0.25">
      <c r="B1527"/>
      <c r="C1527"/>
      <c r="D1527"/>
    </row>
    <row r="1528" spans="2:4" ht="16" x14ac:dyDescent="0.25">
      <c r="B1528"/>
      <c r="C1528"/>
      <c r="D1528"/>
    </row>
    <row r="1529" spans="2:4" ht="16" x14ac:dyDescent="0.25">
      <c r="B1529"/>
      <c r="C1529"/>
      <c r="D1529"/>
    </row>
    <row r="1530" spans="2:4" ht="16" x14ac:dyDescent="0.25">
      <c r="B1530"/>
      <c r="C1530"/>
      <c r="D1530"/>
    </row>
    <row r="1531" spans="2:4" ht="16" x14ac:dyDescent="0.25">
      <c r="B1531"/>
      <c r="C1531"/>
      <c r="D1531"/>
    </row>
    <row r="1532" spans="2:4" ht="16" x14ac:dyDescent="0.25">
      <c r="B1532"/>
      <c r="C1532"/>
      <c r="D1532"/>
    </row>
    <row r="1533" spans="2:4" ht="16" x14ac:dyDescent="0.25">
      <c r="B1533"/>
      <c r="C1533"/>
      <c r="D1533"/>
    </row>
    <row r="1534" spans="2:4" ht="16" x14ac:dyDescent="0.25">
      <c r="B1534"/>
      <c r="C1534"/>
      <c r="D1534"/>
    </row>
    <row r="1535" spans="2:4" ht="16" x14ac:dyDescent="0.25">
      <c r="B1535"/>
      <c r="C1535"/>
      <c r="D1535"/>
    </row>
    <row r="1536" spans="2:4" ht="16" x14ac:dyDescent="0.25">
      <c r="B1536"/>
      <c r="C1536"/>
      <c r="D1536"/>
    </row>
    <row r="1537" spans="2:4" ht="16" x14ac:dyDescent="0.25">
      <c r="B1537"/>
      <c r="C1537"/>
      <c r="D1537"/>
    </row>
    <row r="1538" spans="2:4" ht="16" x14ac:dyDescent="0.25">
      <c r="B1538"/>
      <c r="C1538"/>
      <c r="D1538"/>
    </row>
    <row r="1539" spans="2:4" ht="16" x14ac:dyDescent="0.25">
      <c r="B1539"/>
      <c r="C1539"/>
      <c r="D1539"/>
    </row>
    <row r="1540" spans="2:4" ht="16" x14ac:dyDescent="0.25">
      <c r="B1540"/>
      <c r="C1540"/>
      <c r="D1540"/>
    </row>
    <row r="1541" spans="2:4" ht="16" x14ac:dyDescent="0.25">
      <c r="B1541"/>
      <c r="C1541"/>
      <c r="D1541"/>
    </row>
    <row r="1542" spans="2:4" ht="16" x14ac:dyDescent="0.25">
      <c r="B1542"/>
      <c r="C1542"/>
      <c r="D1542"/>
    </row>
    <row r="1543" spans="2:4" ht="16" x14ac:dyDescent="0.25">
      <c r="B1543"/>
      <c r="C1543"/>
      <c r="D1543"/>
    </row>
    <row r="1544" spans="2:4" ht="16" x14ac:dyDescent="0.25">
      <c r="B1544"/>
      <c r="C1544"/>
      <c r="D1544"/>
    </row>
    <row r="1545" spans="2:4" ht="16" x14ac:dyDescent="0.25">
      <c r="B1545"/>
      <c r="C1545"/>
      <c r="D1545"/>
    </row>
    <row r="1546" spans="2:4" ht="16" x14ac:dyDescent="0.25">
      <c r="B1546"/>
      <c r="C1546"/>
      <c r="D1546"/>
    </row>
    <row r="1547" spans="2:4" ht="16" x14ac:dyDescent="0.25">
      <c r="B1547"/>
      <c r="C1547"/>
      <c r="D1547"/>
    </row>
    <row r="1548" spans="2:4" ht="16" x14ac:dyDescent="0.25">
      <c r="B1548"/>
      <c r="C1548"/>
      <c r="D1548"/>
    </row>
    <row r="1549" spans="2:4" ht="16" x14ac:dyDescent="0.25">
      <c r="B1549"/>
      <c r="C1549"/>
      <c r="D1549"/>
    </row>
    <row r="1550" spans="2:4" ht="16" x14ac:dyDescent="0.25">
      <c r="B1550"/>
      <c r="C1550"/>
      <c r="D1550"/>
    </row>
    <row r="1551" spans="2:4" ht="16" x14ac:dyDescent="0.25">
      <c r="B1551"/>
      <c r="C1551"/>
      <c r="D1551"/>
    </row>
    <row r="1552" spans="2:4" ht="16" x14ac:dyDescent="0.25">
      <c r="B1552"/>
      <c r="C1552"/>
      <c r="D1552"/>
    </row>
    <row r="1553" spans="2:4" ht="16" x14ac:dyDescent="0.25">
      <c r="B1553"/>
      <c r="C1553"/>
      <c r="D1553"/>
    </row>
    <row r="1554" spans="2:4" ht="16" x14ac:dyDescent="0.25">
      <c r="B1554"/>
      <c r="C1554"/>
      <c r="D1554"/>
    </row>
    <row r="1555" spans="2:4" ht="16" x14ac:dyDescent="0.25">
      <c r="B1555"/>
      <c r="C1555"/>
      <c r="D1555"/>
    </row>
    <row r="1556" spans="2:4" ht="16" x14ac:dyDescent="0.25">
      <c r="B1556"/>
      <c r="C1556"/>
      <c r="D1556"/>
    </row>
    <row r="1557" spans="2:4" ht="16" x14ac:dyDescent="0.25">
      <c r="B1557"/>
      <c r="C1557"/>
      <c r="D1557"/>
    </row>
    <row r="1558" spans="2:4" ht="16" x14ac:dyDescent="0.25">
      <c r="B1558"/>
      <c r="C1558"/>
      <c r="D1558"/>
    </row>
    <row r="1559" spans="2:4" ht="16" x14ac:dyDescent="0.25">
      <c r="B1559"/>
      <c r="C1559"/>
      <c r="D1559"/>
    </row>
    <row r="1560" spans="2:4" ht="16" x14ac:dyDescent="0.25">
      <c r="B1560"/>
      <c r="C1560"/>
      <c r="D1560"/>
    </row>
    <row r="1561" spans="2:4" ht="16" x14ac:dyDescent="0.25">
      <c r="B1561"/>
      <c r="C1561"/>
      <c r="D1561"/>
    </row>
    <row r="1562" spans="2:4" ht="16" x14ac:dyDescent="0.25">
      <c r="B1562"/>
      <c r="C1562"/>
      <c r="D1562"/>
    </row>
    <row r="1563" spans="2:4" ht="16" x14ac:dyDescent="0.25">
      <c r="B1563"/>
      <c r="C1563"/>
      <c r="D1563"/>
    </row>
    <row r="1564" spans="2:4" ht="16" x14ac:dyDescent="0.25">
      <c r="B1564"/>
      <c r="C1564"/>
      <c r="D1564"/>
    </row>
    <row r="1565" spans="2:4" ht="16" x14ac:dyDescent="0.25">
      <c r="B1565"/>
      <c r="C1565"/>
      <c r="D1565"/>
    </row>
    <row r="1566" spans="2:4" ht="16" x14ac:dyDescent="0.25">
      <c r="B1566"/>
      <c r="C1566"/>
      <c r="D1566"/>
    </row>
    <row r="1567" spans="2:4" ht="16" x14ac:dyDescent="0.25">
      <c r="B1567"/>
      <c r="C1567"/>
      <c r="D1567"/>
    </row>
    <row r="1568" spans="2:4" ht="16" x14ac:dyDescent="0.25">
      <c r="B1568"/>
      <c r="C1568"/>
      <c r="D1568"/>
    </row>
    <row r="1569" spans="2:4" ht="16" x14ac:dyDescent="0.25">
      <c r="B1569"/>
      <c r="C1569"/>
      <c r="D1569"/>
    </row>
    <row r="1570" spans="2:4" ht="16" x14ac:dyDescent="0.25">
      <c r="B1570"/>
      <c r="C1570"/>
      <c r="D1570"/>
    </row>
    <row r="1571" spans="2:4" ht="16" x14ac:dyDescent="0.25">
      <c r="B1571"/>
      <c r="C1571"/>
      <c r="D1571"/>
    </row>
    <row r="1572" spans="2:4" ht="16" x14ac:dyDescent="0.25">
      <c r="B1572"/>
      <c r="C1572"/>
      <c r="D1572"/>
    </row>
    <row r="1573" spans="2:4" ht="16" x14ac:dyDescent="0.25">
      <c r="B1573"/>
      <c r="C1573"/>
      <c r="D1573"/>
    </row>
    <row r="1574" spans="2:4" ht="16" x14ac:dyDescent="0.25">
      <c r="B1574"/>
      <c r="C1574"/>
      <c r="D1574"/>
    </row>
    <row r="1575" spans="2:4" ht="16" x14ac:dyDescent="0.25">
      <c r="B1575"/>
      <c r="C1575"/>
      <c r="D1575"/>
    </row>
    <row r="1576" spans="2:4" ht="16" x14ac:dyDescent="0.25">
      <c r="B1576"/>
      <c r="C1576"/>
      <c r="D1576"/>
    </row>
    <row r="1577" spans="2:4" ht="16" x14ac:dyDescent="0.25">
      <c r="B1577"/>
      <c r="C1577"/>
      <c r="D1577"/>
    </row>
    <row r="1578" spans="2:4" ht="16" x14ac:dyDescent="0.25">
      <c r="B1578"/>
      <c r="C1578"/>
      <c r="D1578"/>
    </row>
    <row r="1579" spans="2:4" ht="16" x14ac:dyDescent="0.25">
      <c r="B1579"/>
      <c r="C1579"/>
      <c r="D1579"/>
    </row>
    <row r="1580" spans="2:4" ht="16" x14ac:dyDescent="0.25">
      <c r="B1580"/>
      <c r="C1580"/>
      <c r="D1580"/>
    </row>
    <row r="1581" spans="2:4" ht="16" x14ac:dyDescent="0.25">
      <c r="B1581"/>
      <c r="C1581"/>
      <c r="D1581"/>
    </row>
    <row r="1582" spans="2:4" ht="16" x14ac:dyDescent="0.25">
      <c r="B1582"/>
      <c r="C1582"/>
      <c r="D1582"/>
    </row>
    <row r="1583" spans="2:4" ht="16" x14ac:dyDescent="0.25">
      <c r="B1583"/>
      <c r="C1583"/>
      <c r="D1583"/>
    </row>
    <row r="1584" spans="2:4" ht="16" x14ac:dyDescent="0.25">
      <c r="B1584"/>
      <c r="C1584"/>
      <c r="D1584"/>
    </row>
    <row r="1585" spans="2:4" ht="16" x14ac:dyDescent="0.25">
      <c r="B1585"/>
      <c r="C1585"/>
      <c r="D1585"/>
    </row>
    <row r="1586" spans="2:4" ht="16" x14ac:dyDescent="0.25">
      <c r="B1586"/>
      <c r="C1586"/>
      <c r="D1586"/>
    </row>
    <row r="1587" spans="2:4" ht="16" x14ac:dyDescent="0.25">
      <c r="B1587"/>
      <c r="C1587"/>
      <c r="D1587"/>
    </row>
    <row r="1588" spans="2:4" ht="16" x14ac:dyDescent="0.25">
      <c r="B1588"/>
      <c r="C1588"/>
      <c r="D1588"/>
    </row>
    <row r="1589" spans="2:4" ht="16" x14ac:dyDescent="0.25">
      <c r="B1589"/>
      <c r="C1589"/>
      <c r="D1589"/>
    </row>
    <row r="1590" spans="2:4" ht="16" x14ac:dyDescent="0.25">
      <c r="B1590"/>
      <c r="C1590"/>
      <c r="D1590"/>
    </row>
    <row r="1591" spans="2:4" ht="16" x14ac:dyDescent="0.25">
      <c r="B1591"/>
      <c r="C1591"/>
      <c r="D1591"/>
    </row>
    <row r="1592" spans="2:4" ht="16" x14ac:dyDescent="0.25">
      <c r="B1592"/>
      <c r="C1592"/>
      <c r="D1592"/>
    </row>
    <row r="1593" spans="2:4" ht="16" x14ac:dyDescent="0.25">
      <c r="B1593"/>
      <c r="C1593"/>
      <c r="D1593"/>
    </row>
    <row r="1594" spans="2:4" ht="16" x14ac:dyDescent="0.25">
      <c r="B1594"/>
      <c r="C1594"/>
      <c r="D1594"/>
    </row>
    <row r="1595" spans="2:4" ht="16" x14ac:dyDescent="0.25">
      <c r="B1595"/>
      <c r="C1595"/>
      <c r="D1595"/>
    </row>
    <row r="1596" spans="2:4" ht="16" x14ac:dyDescent="0.25">
      <c r="B1596"/>
      <c r="C1596"/>
      <c r="D1596"/>
    </row>
    <row r="1597" spans="2:4" ht="16" x14ac:dyDescent="0.25">
      <c r="B1597"/>
      <c r="C1597"/>
      <c r="D1597"/>
    </row>
    <row r="1598" spans="2:4" ht="16" x14ac:dyDescent="0.25">
      <c r="B1598"/>
      <c r="C1598"/>
      <c r="D1598"/>
    </row>
    <row r="1599" spans="2:4" ht="16" x14ac:dyDescent="0.25">
      <c r="B1599"/>
      <c r="C1599"/>
      <c r="D1599"/>
    </row>
    <row r="1600" spans="2:4" ht="16" x14ac:dyDescent="0.25">
      <c r="B1600"/>
      <c r="C1600"/>
      <c r="D1600"/>
    </row>
    <row r="1601" spans="2:4" ht="16" x14ac:dyDescent="0.25">
      <c r="B1601"/>
      <c r="C1601"/>
      <c r="D1601"/>
    </row>
    <row r="1602" spans="2:4" ht="16" x14ac:dyDescent="0.25">
      <c r="B1602"/>
      <c r="C1602"/>
      <c r="D1602"/>
    </row>
    <row r="1603" spans="2:4" ht="16" x14ac:dyDescent="0.25">
      <c r="B1603"/>
      <c r="C1603"/>
      <c r="D1603"/>
    </row>
    <row r="1604" spans="2:4" ht="16" x14ac:dyDescent="0.25">
      <c r="B1604"/>
      <c r="C1604"/>
      <c r="D1604"/>
    </row>
    <row r="1605" spans="2:4" ht="16" x14ac:dyDescent="0.25">
      <c r="B1605"/>
      <c r="C1605"/>
      <c r="D1605"/>
    </row>
    <row r="1606" spans="2:4" ht="16" x14ac:dyDescent="0.25">
      <c r="B1606"/>
      <c r="C1606"/>
      <c r="D1606"/>
    </row>
    <row r="1607" spans="2:4" ht="16" x14ac:dyDescent="0.25">
      <c r="B1607"/>
      <c r="C1607"/>
      <c r="D1607"/>
    </row>
    <row r="1608" spans="2:4" ht="16" x14ac:dyDescent="0.25">
      <c r="B1608"/>
      <c r="C1608"/>
      <c r="D1608"/>
    </row>
    <row r="1609" spans="2:4" ht="16" x14ac:dyDescent="0.25">
      <c r="B1609"/>
      <c r="C1609"/>
      <c r="D1609"/>
    </row>
    <row r="1610" spans="2:4" ht="16" x14ac:dyDescent="0.25">
      <c r="B1610"/>
      <c r="C1610"/>
      <c r="D1610"/>
    </row>
    <row r="1611" spans="2:4" ht="16" x14ac:dyDescent="0.25">
      <c r="B1611"/>
      <c r="C1611"/>
      <c r="D1611"/>
    </row>
    <row r="1612" spans="2:4" ht="16" x14ac:dyDescent="0.25">
      <c r="B1612"/>
      <c r="C1612"/>
      <c r="D1612"/>
    </row>
    <row r="1613" spans="2:4" ht="16" x14ac:dyDescent="0.25">
      <c r="B1613"/>
      <c r="C1613"/>
      <c r="D1613"/>
    </row>
    <row r="1614" spans="2:4" ht="16" x14ac:dyDescent="0.25">
      <c r="B1614"/>
      <c r="C1614"/>
      <c r="D1614"/>
    </row>
    <row r="1615" spans="2:4" ht="16" x14ac:dyDescent="0.25">
      <c r="B1615"/>
      <c r="C1615"/>
      <c r="D1615"/>
    </row>
    <row r="1616" spans="2:4" ht="16" x14ac:dyDescent="0.25">
      <c r="B1616"/>
      <c r="C1616"/>
      <c r="D1616"/>
    </row>
    <row r="1617" spans="2:4" ht="16" x14ac:dyDescent="0.25">
      <c r="B1617"/>
      <c r="C1617"/>
      <c r="D1617"/>
    </row>
    <row r="1618" spans="2:4" ht="16" x14ac:dyDescent="0.25">
      <c r="B1618"/>
      <c r="C1618"/>
      <c r="D1618"/>
    </row>
    <row r="1619" spans="2:4" ht="16" x14ac:dyDescent="0.25">
      <c r="B1619"/>
      <c r="C1619"/>
      <c r="D1619"/>
    </row>
    <row r="1620" spans="2:4" ht="16" x14ac:dyDescent="0.25">
      <c r="B1620"/>
      <c r="C1620"/>
      <c r="D1620"/>
    </row>
    <row r="1621" spans="2:4" ht="16" x14ac:dyDescent="0.25">
      <c r="B1621"/>
      <c r="C1621"/>
      <c r="D1621"/>
    </row>
    <row r="1622" spans="2:4" ht="16" x14ac:dyDescent="0.25">
      <c r="B1622"/>
      <c r="C1622"/>
      <c r="D1622"/>
    </row>
    <row r="1623" spans="2:4" ht="16" x14ac:dyDescent="0.25">
      <c r="B1623"/>
      <c r="C1623"/>
      <c r="D1623"/>
    </row>
    <row r="1624" spans="2:4" ht="16" x14ac:dyDescent="0.25">
      <c r="B1624"/>
      <c r="C1624"/>
      <c r="D1624"/>
    </row>
    <row r="1625" spans="2:4" ht="16" x14ac:dyDescent="0.25">
      <c r="B1625"/>
      <c r="C1625"/>
      <c r="D1625"/>
    </row>
    <row r="1626" spans="2:4" ht="16" x14ac:dyDescent="0.25">
      <c r="B1626"/>
      <c r="C1626"/>
      <c r="D1626"/>
    </row>
    <row r="1627" spans="2:4" ht="16" x14ac:dyDescent="0.25">
      <c r="B1627"/>
      <c r="C1627"/>
      <c r="D1627"/>
    </row>
    <row r="1628" spans="2:4" ht="16" x14ac:dyDescent="0.25">
      <c r="B1628"/>
      <c r="C1628"/>
      <c r="D1628"/>
    </row>
    <row r="1629" spans="2:4" ht="16" x14ac:dyDescent="0.25">
      <c r="B1629"/>
      <c r="C1629"/>
      <c r="D1629"/>
    </row>
    <row r="1630" spans="2:4" ht="16" x14ac:dyDescent="0.25">
      <c r="B1630"/>
      <c r="C1630"/>
      <c r="D1630"/>
    </row>
    <row r="1631" spans="2:4" ht="16" x14ac:dyDescent="0.25">
      <c r="B1631"/>
      <c r="C1631"/>
      <c r="D1631"/>
    </row>
    <row r="1632" spans="2:4" ht="16" x14ac:dyDescent="0.25">
      <c r="B1632"/>
      <c r="C1632"/>
      <c r="D1632"/>
    </row>
    <row r="1633" spans="2:4" ht="16" x14ac:dyDescent="0.25">
      <c r="B1633"/>
      <c r="C1633"/>
      <c r="D1633"/>
    </row>
    <row r="1634" spans="2:4" ht="16" x14ac:dyDescent="0.25">
      <c r="B1634"/>
      <c r="C1634"/>
      <c r="D1634"/>
    </row>
    <row r="1635" spans="2:4" ht="16" x14ac:dyDescent="0.25">
      <c r="B1635"/>
      <c r="C1635"/>
      <c r="D1635"/>
    </row>
    <row r="1636" spans="2:4" ht="16" x14ac:dyDescent="0.25">
      <c r="B1636"/>
      <c r="C1636"/>
      <c r="D1636"/>
    </row>
    <row r="1637" spans="2:4" ht="16" x14ac:dyDescent="0.25">
      <c r="B1637"/>
      <c r="C1637"/>
      <c r="D1637"/>
    </row>
    <row r="1638" spans="2:4" ht="16" x14ac:dyDescent="0.25">
      <c r="B1638"/>
      <c r="C1638"/>
      <c r="D1638"/>
    </row>
    <row r="1639" spans="2:4" ht="16" x14ac:dyDescent="0.25">
      <c r="B1639"/>
      <c r="C1639"/>
      <c r="D1639"/>
    </row>
    <row r="1640" spans="2:4" ht="16" x14ac:dyDescent="0.25">
      <c r="B1640"/>
      <c r="C1640"/>
      <c r="D1640"/>
    </row>
    <row r="1641" spans="2:4" ht="16" x14ac:dyDescent="0.25">
      <c r="B1641"/>
      <c r="C1641"/>
      <c r="D1641"/>
    </row>
    <row r="1642" spans="2:4" ht="16" x14ac:dyDescent="0.25">
      <c r="B1642"/>
      <c r="C1642"/>
      <c r="D1642"/>
    </row>
    <row r="1643" spans="2:4" ht="16" x14ac:dyDescent="0.25">
      <c r="B1643"/>
      <c r="C1643"/>
      <c r="D1643"/>
    </row>
    <row r="1644" spans="2:4" ht="16" x14ac:dyDescent="0.25">
      <c r="B1644"/>
      <c r="C1644"/>
      <c r="D1644"/>
    </row>
    <row r="1645" spans="2:4" ht="16" x14ac:dyDescent="0.25">
      <c r="B1645"/>
      <c r="C1645"/>
      <c r="D1645"/>
    </row>
    <row r="1646" spans="2:4" ht="16" x14ac:dyDescent="0.25">
      <c r="B1646"/>
      <c r="C1646"/>
      <c r="D1646"/>
    </row>
    <row r="1647" spans="2:4" ht="16" x14ac:dyDescent="0.25">
      <c r="B1647"/>
      <c r="C1647"/>
      <c r="D1647"/>
    </row>
    <row r="1648" spans="2:4" ht="16" x14ac:dyDescent="0.25">
      <c r="B1648"/>
      <c r="C1648"/>
      <c r="D1648"/>
    </row>
    <row r="1649" spans="2:4" ht="16" x14ac:dyDescent="0.25">
      <c r="B1649"/>
      <c r="C1649"/>
      <c r="D1649"/>
    </row>
    <row r="1650" spans="2:4" ht="16" x14ac:dyDescent="0.25">
      <c r="B1650"/>
      <c r="C1650"/>
      <c r="D1650"/>
    </row>
    <row r="1651" spans="2:4" ht="16" x14ac:dyDescent="0.25">
      <c r="B1651"/>
      <c r="C1651"/>
      <c r="D1651"/>
    </row>
    <row r="1652" spans="2:4" ht="16" x14ac:dyDescent="0.25">
      <c r="B1652"/>
      <c r="C1652"/>
      <c r="D1652"/>
    </row>
    <row r="1653" spans="2:4" ht="16" x14ac:dyDescent="0.25">
      <c r="B1653"/>
      <c r="C1653"/>
      <c r="D1653"/>
    </row>
    <row r="1654" spans="2:4" ht="16" x14ac:dyDescent="0.25">
      <c r="B1654"/>
      <c r="C1654"/>
      <c r="D1654"/>
    </row>
    <row r="1655" spans="2:4" ht="16" x14ac:dyDescent="0.25">
      <c r="B1655"/>
      <c r="C1655"/>
      <c r="D1655"/>
    </row>
    <row r="1656" spans="2:4" ht="16" x14ac:dyDescent="0.25">
      <c r="B1656"/>
      <c r="C1656"/>
      <c r="D1656"/>
    </row>
    <row r="1657" spans="2:4" ht="16" x14ac:dyDescent="0.25">
      <c r="B1657"/>
      <c r="C1657"/>
      <c r="D1657"/>
    </row>
    <row r="1658" spans="2:4" ht="16" x14ac:dyDescent="0.25">
      <c r="B1658"/>
      <c r="C1658"/>
      <c r="D1658"/>
    </row>
    <row r="1659" spans="2:4" ht="16" x14ac:dyDescent="0.25">
      <c r="B1659"/>
      <c r="C1659"/>
      <c r="D1659"/>
    </row>
    <row r="1660" spans="2:4" ht="16" x14ac:dyDescent="0.25">
      <c r="B1660"/>
      <c r="C1660"/>
      <c r="D1660"/>
    </row>
    <row r="1661" spans="2:4" ht="16" x14ac:dyDescent="0.25">
      <c r="B1661"/>
      <c r="C1661"/>
      <c r="D1661"/>
    </row>
    <row r="1662" spans="2:4" ht="16" x14ac:dyDescent="0.25">
      <c r="B1662"/>
      <c r="C1662"/>
      <c r="D1662"/>
    </row>
    <row r="1663" spans="2:4" ht="16" x14ac:dyDescent="0.25">
      <c r="B1663"/>
      <c r="C1663"/>
      <c r="D1663"/>
    </row>
    <row r="1664" spans="2:4" ht="16" x14ac:dyDescent="0.25">
      <c r="B1664"/>
      <c r="C1664"/>
      <c r="D1664"/>
    </row>
    <row r="1665" spans="2:4" ht="16" x14ac:dyDescent="0.25">
      <c r="B1665"/>
      <c r="C1665"/>
      <c r="D1665"/>
    </row>
    <row r="1666" spans="2:4" ht="16" x14ac:dyDescent="0.25">
      <c r="B1666"/>
      <c r="C1666"/>
      <c r="D1666"/>
    </row>
    <row r="1667" spans="2:4" ht="16" x14ac:dyDescent="0.25">
      <c r="B1667"/>
      <c r="C1667"/>
      <c r="D1667"/>
    </row>
    <row r="1668" spans="2:4" ht="16" x14ac:dyDescent="0.25">
      <c r="B1668"/>
      <c r="C1668"/>
      <c r="D1668"/>
    </row>
    <row r="1669" spans="2:4" ht="16" x14ac:dyDescent="0.25">
      <c r="B1669"/>
      <c r="C1669"/>
      <c r="D1669"/>
    </row>
    <row r="1670" spans="2:4" ht="16" x14ac:dyDescent="0.25">
      <c r="B1670"/>
      <c r="C1670"/>
      <c r="D1670"/>
    </row>
    <row r="1671" spans="2:4" ht="16" x14ac:dyDescent="0.25">
      <c r="B1671"/>
      <c r="C1671"/>
      <c r="D1671"/>
    </row>
    <row r="1672" spans="2:4" ht="16" x14ac:dyDescent="0.25">
      <c r="B1672"/>
      <c r="C1672"/>
      <c r="D1672"/>
    </row>
    <row r="1673" spans="2:4" ht="16" x14ac:dyDescent="0.25">
      <c r="B1673"/>
      <c r="C1673"/>
      <c r="D1673"/>
    </row>
    <row r="1674" spans="2:4" ht="16" x14ac:dyDescent="0.25">
      <c r="B1674"/>
      <c r="C1674"/>
      <c r="D1674"/>
    </row>
    <row r="1675" spans="2:4" ht="16" x14ac:dyDescent="0.25">
      <c r="B1675"/>
      <c r="C1675"/>
      <c r="D1675"/>
    </row>
    <row r="1676" spans="2:4" ht="16" x14ac:dyDescent="0.25">
      <c r="B1676"/>
      <c r="C1676"/>
      <c r="D1676"/>
    </row>
    <row r="1677" spans="2:4" ht="16" x14ac:dyDescent="0.25">
      <c r="B1677"/>
      <c r="C1677"/>
      <c r="D1677"/>
    </row>
    <row r="1678" spans="2:4" ht="16" x14ac:dyDescent="0.25">
      <c r="B1678"/>
      <c r="C1678"/>
      <c r="D1678"/>
    </row>
    <row r="1679" spans="2:4" ht="16" x14ac:dyDescent="0.25">
      <c r="B1679"/>
      <c r="C1679"/>
      <c r="D1679"/>
    </row>
    <row r="1680" spans="2:4" ht="16" x14ac:dyDescent="0.25">
      <c r="B1680"/>
      <c r="C1680"/>
      <c r="D1680"/>
    </row>
    <row r="1681" spans="2:4" ht="16" x14ac:dyDescent="0.25">
      <c r="B1681"/>
      <c r="C1681"/>
      <c r="D1681"/>
    </row>
    <row r="1682" spans="2:4" ht="16" x14ac:dyDescent="0.25">
      <c r="B1682"/>
      <c r="C1682"/>
      <c r="D1682"/>
    </row>
    <row r="1683" spans="2:4" ht="16" x14ac:dyDescent="0.25">
      <c r="B1683"/>
      <c r="C1683"/>
      <c r="D1683"/>
    </row>
    <row r="1684" spans="2:4" ht="16" x14ac:dyDescent="0.25">
      <c r="B1684"/>
      <c r="C1684"/>
      <c r="D1684"/>
    </row>
    <row r="1685" spans="2:4" ht="16" x14ac:dyDescent="0.25">
      <c r="B1685"/>
      <c r="C1685"/>
      <c r="D1685"/>
    </row>
    <row r="1686" spans="2:4" ht="16" x14ac:dyDescent="0.25">
      <c r="B1686"/>
      <c r="C1686"/>
      <c r="D1686"/>
    </row>
    <row r="1687" spans="2:4" ht="16" x14ac:dyDescent="0.25">
      <c r="B1687"/>
      <c r="C1687"/>
      <c r="D1687"/>
    </row>
    <row r="1688" spans="2:4" ht="16" x14ac:dyDescent="0.25">
      <c r="B1688"/>
      <c r="C1688"/>
      <c r="D1688"/>
    </row>
    <row r="1689" spans="2:4" ht="16" x14ac:dyDescent="0.25">
      <c r="B1689"/>
      <c r="C1689"/>
      <c r="D1689"/>
    </row>
    <row r="1690" spans="2:4" ht="16" x14ac:dyDescent="0.25">
      <c r="B1690"/>
      <c r="C1690"/>
      <c r="D1690"/>
    </row>
    <row r="1691" spans="2:4" ht="16" x14ac:dyDescent="0.25">
      <c r="B1691"/>
      <c r="C1691"/>
      <c r="D1691"/>
    </row>
    <row r="1692" spans="2:4" ht="16" x14ac:dyDescent="0.25">
      <c r="B1692"/>
      <c r="C1692"/>
      <c r="D1692"/>
    </row>
    <row r="1693" spans="2:4" ht="16" x14ac:dyDescent="0.25">
      <c r="B1693"/>
      <c r="C1693"/>
      <c r="D1693"/>
    </row>
    <row r="1694" spans="2:4" ht="16" x14ac:dyDescent="0.25">
      <c r="B1694"/>
      <c r="C1694"/>
      <c r="D1694"/>
    </row>
    <row r="1695" spans="2:4" ht="16" x14ac:dyDescent="0.25">
      <c r="B1695"/>
      <c r="C1695"/>
      <c r="D1695"/>
    </row>
    <row r="1696" spans="2:4" ht="16" x14ac:dyDescent="0.25">
      <c r="B1696"/>
      <c r="C1696"/>
      <c r="D1696"/>
    </row>
    <row r="1697" spans="2:4" ht="16" x14ac:dyDescent="0.25">
      <c r="B1697"/>
      <c r="C1697"/>
      <c r="D1697"/>
    </row>
    <row r="1698" spans="2:4" ht="16" x14ac:dyDescent="0.25">
      <c r="B1698"/>
      <c r="C1698"/>
      <c r="D1698"/>
    </row>
    <row r="1699" spans="2:4" ht="16" x14ac:dyDescent="0.25">
      <c r="B1699"/>
      <c r="C1699"/>
      <c r="D1699"/>
    </row>
    <row r="1700" spans="2:4" ht="16" x14ac:dyDescent="0.25">
      <c r="B1700"/>
      <c r="C1700"/>
      <c r="D1700"/>
    </row>
    <row r="1701" spans="2:4" ht="16" x14ac:dyDescent="0.25">
      <c r="B1701"/>
      <c r="C1701"/>
      <c r="D1701"/>
    </row>
    <row r="1702" spans="2:4" ht="16" x14ac:dyDescent="0.25">
      <c r="B1702"/>
      <c r="C1702"/>
      <c r="D1702"/>
    </row>
    <row r="1703" spans="2:4" ht="16" x14ac:dyDescent="0.25">
      <c r="B1703"/>
      <c r="C1703"/>
      <c r="D1703"/>
    </row>
    <row r="1704" spans="2:4" ht="16" x14ac:dyDescent="0.25">
      <c r="B1704"/>
      <c r="C1704"/>
      <c r="D1704"/>
    </row>
    <row r="1705" spans="2:4" ht="16" x14ac:dyDescent="0.25">
      <c r="B1705"/>
      <c r="C1705"/>
      <c r="D1705"/>
    </row>
    <row r="1706" spans="2:4" ht="16" x14ac:dyDescent="0.25">
      <c r="B1706"/>
      <c r="C1706"/>
      <c r="D1706"/>
    </row>
    <row r="1707" spans="2:4" ht="16" x14ac:dyDescent="0.25">
      <c r="B1707"/>
      <c r="C1707"/>
      <c r="D1707"/>
    </row>
    <row r="1708" spans="2:4" ht="16" x14ac:dyDescent="0.25">
      <c r="B1708"/>
      <c r="C1708"/>
      <c r="D1708"/>
    </row>
    <row r="1709" spans="2:4" ht="16" x14ac:dyDescent="0.25">
      <c r="B1709"/>
      <c r="C1709"/>
      <c r="D1709"/>
    </row>
    <row r="1710" spans="2:4" ht="16" x14ac:dyDescent="0.25">
      <c r="B1710"/>
      <c r="C1710"/>
      <c r="D1710"/>
    </row>
    <row r="1711" spans="2:4" ht="16" x14ac:dyDescent="0.25">
      <c r="B1711"/>
      <c r="C1711"/>
      <c r="D1711"/>
    </row>
    <row r="1712" spans="2:4" ht="16" x14ac:dyDescent="0.25">
      <c r="B1712"/>
      <c r="C1712"/>
      <c r="D1712"/>
    </row>
    <row r="1713" spans="2:4" ht="16" x14ac:dyDescent="0.25">
      <c r="B1713"/>
      <c r="C1713"/>
      <c r="D1713"/>
    </row>
    <row r="1714" spans="2:4" ht="16" x14ac:dyDescent="0.25">
      <c r="B1714"/>
      <c r="C1714"/>
      <c r="D1714"/>
    </row>
    <row r="1715" spans="2:4" ht="16" x14ac:dyDescent="0.25">
      <c r="B1715"/>
      <c r="C1715"/>
      <c r="D1715"/>
    </row>
    <row r="1716" spans="2:4" ht="16" x14ac:dyDescent="0.25">
      <c r="B1716"/>
      <c r="C1716"/>
      <c r="D1716"/>
    </row>
    <row r="1717" spans="2:4" ht="16" x14ac:dyDescent="0.25">
      <c r="B1717"/>
      <c r="C1717"/>
      <c r="D1717"/>
    </row>
    <row r="1718" spans="2:4" ht="16" x14ac:dyDescent="0.25">
      <c r="B1718"/>
      <c r="C1718"/>
      <c r="D1718"/>
    </row>
    <row r="1719" spans="2:4" ht="16" x14ac:dyDescent="0.25">
      <c r="B1719"/>
      <c r="C1719"/>
      <c r="D1719"/>
    </row>
    <row r="1720" spans="2:4" ht="16" x14ac:dyDescent="0.25">
      <c r="B1720"/>
      <c r="C1720"/>
      <c r="D1720"/>
    </row>
    <row r="1721" spans="2:4" ht="16" x14ac:dyDescent="0.25">
      <c r="B1721"/>
      <c r="C1721"/>
      <c r="D1721"/>
    </row>
    <row r="1722" spans="2:4" ht="16" x14ac:dyDescent="0.25">
      <c r="B1722"/>
      <c r="C1722"/>
      <c r="D1722"/>
    </row>
    <row r="1723" spans="2:4" ht="16" x14ac:dyDescent="0.25">
      <c r="B1723"/>
      <c r="C1723"/>
      <c r="D1723"/>
    </row>
    <row r="1724" spans="2:4" ht="16" x14ac:dyDescent="0.25">
      <c r="B1724"/>
      <c r="C1724"/>
      <c r="D1724"/>
    </row>
    <row r="1725" spans="2:4" ht="16" x14ac:dyDescent="0.25">
      <c r="B1725"/>
      <c r="C1725"/>
      <c r="D1725"/>
    </row>
    <row r="1726" spans="2:4" ht="16" x14ac:dyDescent="0.25">
      <c r="B1726"/>
      <c r="C1726"/>
      <c r="D1726"/>
    </row>
    <row r="1727" spans="2:4" ht="16" x14ac:dyDescent="0.25">
      <c r="B1727"/>
      <c r="C1727"/>
      <c r="D1727"/>
    </row>
    <row r="1728" spans="2:4" ht="16" x14ac:dyDescent="0.25">
      <c r="B1728"/>
      <c r="C1728"/>
      <c r="D1728"/>
    </row>
    <row r="1729" spans="2:4" ht="16" x14ac:dyDescent="0.25">
      <c r="B1729"/>
      <c r="C1729"/>
      <c r="D1729"/>
    </row>
    <row r="1730" spans="2:4" ht="16" x14ac:dyDescent="0.25">
      <c r="B1730"/>
      <c r="C1730"/>
      <c r="D1730"/>
    </row>
    <row r="1731" spans="2:4" ht="16" x14ac:dyDescent="0.25">
      <c r="B1731"/>
      <c r="C1731"/>
      <c r="D1731"/>
    </row>
    <row r="1732" spans="2:4" ht="16" x14ac:dyDescent="0.25">
      <c r="B1732"/>
      <c r="C1732"/>
      <c r="D1732"/>
    </row>
    <row r="1733" spans="2:4" ht="16" x14ac:dyDescent="0.25">
      <c r="B1733"/>
      <c r="C1733"/>
      <c r="D1733"/>
    </row>
    <row r="1734" spans="2:4" ht="16" x14ac:dyDescent="0.25">
      <c r="B1734"/>
      <c r="C1734"/>
      <c r="D1734"/>
    </row>
    <row r="1735" spans="2:4" ht="16" x14ac:dyDescent="0.25">
      <c r="B1735"/>
      <c r="C1735"/>
      <c r="D1735"/>
    </row>
    <row r="1736" spans="2:4" ht="16" x14ac:dyDescent="0.25">
      <c r="B1736"/>
      <c r="C1736"/>
      <c r="D1736"/>
    </row>
    <row r="1737" spans="2:4" ht="16" x14ac:dyDescent="0.25">
      <c r="B1737"/>
      <c r="C1737"/>
      <c r="D1737"/>
    </row>
    <row r="1738" spans="2:4" ht="16" x14ac:dyDescent="0.25">
      <c r="B1738"/>
      <c r="C1738"/>
      <c r="D1738"/>
    </row>
    <row r="1739" spans="2:4" ht="16" x14ac:dyDescent="0.25">
      <c r="B1739"/>
      <c r="C1739"/>
      <c r="D1739"/>
    </row>
    <row r="1740" spans="2:4" ht="16" x14ac:dyDescent="0.25">
      <c r="B1740"/>
      <c r="C1740"/>
      <c r="D1740"/>
    </row>
    <row r="1741" spans="2:4" ht="16" x14ac:dyDescent="0.25">
      <c r="B1741"/>
      <c r="C1741"/>
      <c r="D1741"/>
    </row>
    <row r="1742" spans="2:4" ht="16" x14ac:dyDescent="0.25">
      <c r="B1742"/>
      <c r="C1742"/>
      <c r="D1742"/>
    </row>
    <row r="1743" spans="2:4" ht="16" x14ac:dyDescent="0.25">
      <c r="B1743"/>
      <c r="C1743"/>
      <c r="D1743"/>
    </row>
    <row r="1744" spans="2:4" ht="16" x14ac:dyDescent="0.25">
      <c r="B1744"/>
      <c r="C1744"/>
      <c r="D1744"/>
    </row>
    <row r="1745" spans="2:4" ht="16" x14ac:dyDescent="0.25">
      <c r="B1745"/>
      <c r="C1745"/>
      <c r="D1745"/>
    </row>
    <row r="1746" spans="2:4" ht="16" x14ac:dyDescent="0.25">
      <c r="B1746"/>
      <c r="C1746"/>
      <c r="D1746"/>
    </row>
    <row r="1747" spans="2:4" ht="16" x14ac:dyDescent="0.25">
      <c r="B1747"/>
      <c r="C1747"/>
      <c r="D1747"/>
    </row>
    <row r="1748" spans="2:4" ht="16" x14ac:dyDescent="0.25">
      <c r="B1748"/>
      <c r="C1748"/>
      <c r="D1748"/>
    </row>
    <row r="1749" spans="2:4" ht="16" x14ac:dyDescent="0.25">
      <c r="B1749"/>
      <c r="C1749"/>
      <c r="D1749"/>
    </row>
    <row r="1750" spans="2:4" ht="16" x14ac:dyDescent="0.25">
      <c r="B1750"/>
      <c r="C1750"/>
      <c r="D1750"/>
    </row>
    <row r="1751" spans="2:4" ht="16" x14ac:dyDescent="0.25">
      <c r="B1751"/>
      <c r="C1751"/>
      <c r="D1751"/>
    </row>
    <row r="1752" spans="2:4" ht="16" x14ac:dyDescent="0.25">
      <c r="B1752"/>
      <c r="C1752"/>
      <c r="D1752"/>
    </row>
    <row r="1753" spans="2:4" ht="16" x14ac:dyDescent="0.25">
      <c r="B1753"/>
      <c r="C1753"/>
      <c r="D1753"/>
    </row>
    <row r="1754" spans="2:4" ht="16" x14ac:dyDescent="0.25">
      <c r="B1754"/>
      <c r="C1754"/>
      <c r="D1754"/>
    </row>
    <row r="1755" spans="2:4" ht="16" x14ac:dyDescent="0.25">
      <c r="B1755"/>
      <c r="C1755"/>
      <c r="D1755"/>
    </row>
    <row r="1756" spans="2:4" ht="16" x14ac:dyDescent="0.25">
      <c r="B1756"/>
      <c r="C1756"/>
      <c r="D1756"/>
    </row>
    <row r="1757" spans="2:4" ht="16" x14ac:dyDescent="0.25">
      <c r="B1757"/>
      <c r="C1757"/>
      <c r="D1757"/>
    </row>
    <row r="1758" spans="2:4" ht="16" x14ac:dyDescent="0.25">
      <c r="B1758"/>
      <c r="C1758"/>
      <c r="D1758"/>
    </row>
    <row r="1759" spans="2:4" ht="16" x14ac:dyDescent="0.25">
      <c r="B1759"/>
      <c r="C1759"/>
      <c r="D1759"/>
    </row>
    <row r="1760" spans="2:4" ht="16" x14ac:dyDescent="0.25">
      <c r="B1760"/>
      <c r="C1760"/>
      <c r="D1760"/>
    </row>
    <row r="1761" spans="2:4" ht="16" x14ac:dyDescent="0.25">
      <c r="B1761"/>
      <c r="C1761"/>
      <c r="D1761"/>
    </row>
    <row r="1762" spans="2:4" ht="16" x14ac:dyDescent="0.25">
      <c r="B1762"/>
      <c r="C1762"/>
      <c r="D1762"/>
    </row>
    <row r="1763" spans="2:4" ht="16" x14ac:dyDescent="0.25">
      <c r="B1763"/>
      <c r="C1763"/>
      <c r="D1763"/>
    </row>
    <row r="1764" spans="2:4" ht="16" x14ac:dyDescent="0.25">
      <c r="B1764"/>
      <c r="C1764"/>
      <c r="D1764"/>
    </row>
    <row r="1765" spans="2:4" ht="16" x14ac:dyDescent="0.25">
      <c r="B1765"/>
      <c r="C1765"/>
      <c r="D1765"/>
    </row>
    <row r="1766" spans="2:4" ht="16" x14ac:dyDescent="0.25">
      <c r="B1766"/>
      <c r="C1766"/>
      <c r="D1766"/>
    </row>
    <row r="1767" spans="2:4" ht="16" x14ac:dyDescent="0.25">
      <c r="B1767"/>
      <c r="C1767"/>
      <c r="D1767"/>
    </row>
    <row r="1768" spans="2:4" ht="16" x14ac:dyDescent="0.25">
      <c r="B1768"/>
      <c r="C1768"/>
      <c r="D1768"/>
    </row>
    <row r="1769" spans="2:4" ht="16" x14ac:dyDescent="0.25">
      <c r="B1769"/>
      <c r="C1769"/>
      <c r="D1769"/>
    </row>
    <row r="1770" spans="2:4" ht="16" x14ac:dyDescent="0.25">
      <c r="B1770"/>
      <c r="C1770"/>
      <c r="D1770"/>
    </row>
    <row r="1771" spans="2:4" ht="16" x14ac:dyDescent="0.25">
      <c r="B1771"/>
      <c r="C1771"/>
      <c r="D1771"/>
    </row>
    <row r="1772" spans="2:4" ht="16" x14ac:dyDescent="0.25">
      <c r="B1772"/>
      <c r="C1772"/>
      <c r="D1772"/>
    </row>
    <row r="1773" spans="2:4" ht="16" x14ac:dyDescent="0.25">
      <c r="B1773"/>
      <c r="C1773"/>
      <c r="D1773"/>
    </row>
    <row r="1774" spans="2:4" ht="16" x14ac:dyDescent="0.25">
      <c r="B1774"/>
      <c r="C1774"/>
      <c r="D1774"/>
    </row>
    <row r="1775" spans="2:4" ht="16" x14ac:dyDescent="0.25">
      <c r="B1775"/>
      <c r="C1775"/>
      <c r="D1775"/>
    </row>
    <row r="1776" spans="2:4" ht="16" x14ac:dyDescent="0.25">
      <c r="B1776"/>
      <c r="C1776"/>
      <c r="D1776"/>
    </row>
    <row r="1777" spans="2:4" ht="16" x14ac:dyDescent="0.25">
      <c r="B1777"/>
      <c r="C1777"/>
      <c r="D1777"/>
    </row>
    <row r="1778" spans="2:4" ht="16" x14ac:dyDescent="0.25">
      <c r="B1778"/>
      <c r="C1778"/>
      <c r="D1778"/>
    </row>
    <row r="1779" spans="2:4" ht="16" x14ac:dyDescent="0.25">
      <c r="B1779"/>
      <c r="C1779"/>
      <c r="D1779"/>
    </row>
    <row r="1780" spans="2:4" ht="16" x14ac:dyDescent="0.25">
      <c r="B1780"/>
      <c r="C1780"/>
      <c r="D1780"/>
    </row>
    <row r="1781" spans="2:4" ht="16" x14ac:dyDescent="0.25">
      <c r="B1781"/>
      <c r="C1781"/>
      <c r="D1781"/>
    </row>
    <row r="1782" spans="2:4" ht="16" x14ac:dyDescent="0.25">
      <c r="B1782"/>
      <c r="C1782"/>
      <c r="D1782"/>
    </row>
    <row r="1783" spans="2:4" ht="16" x14ac:dyDescent="0.25">
      <c r="B1783"/>
      <c r="C1783"/>
      <c r="D1783"/>
    </row>
    <row r="1784" spans="2:4" ht="16" x14ac:dyDescent="0.25">
      <c r="B1784"/>
      <c r="C1784"/>
      <c r="D1784"/>
    </row>
    <row r="1785" spans="2:4" ht="16" x14ac:dyDescent="0.25">
      <c r="B1785"/>
      <c r="C1785"/>
      <c r="D1785"/>
    </row>
    <row r="1786" spans="2:4" ht="16" x14ac:dyDescent="0.25">
      <c r="B1786"/>
      <c r="C1786"/>
      <c r="D1786"/>
    </row>
    <row r="1787" spans="2:4" ht="16" x14ac:dyDescent="0.25">
      <c r="B1787"/>
      <c r="C1787"/>
      <c r="D1787"/>
    </row>
    <row r="1788" spans="2:4" ht="16" x14ac:dyDescent="0.25">
      <c r="B1788"/>
      <c r="C1788"/>
      <c r="D1788"/>
    </row>
    <row r="1789" spans="2:4" ht="16" x14ac:dyDescent="0.25">
      <c r="B1789"/>
      <c r="C1789"/>
      <c r="D1789"/>
    </row>
    <row r="1790" spans="2:4" ht="16" x14ac:dyDescent="0.25">
      <c r="B1790"/>
      <c r="C1790"/>
      <c r="D1790"/>
    </row>
    <row r="1791" spans="2:4" ht="16" x14ac:dyDescent="0.25">
      <c r="B1791"/>
      <c r="C1791"/>
      <c r="D1791"/>
    </row>
    <row r="1792" spans="2:4" ht="16" x14ac:dyDescent="0.25">
      <c r="B1792"/>
      <c r="C1792"/>
      <c r="D1792"/>
    </row>
    <row r="1793" spans="2:4" ht="16" x14ac:dyDescent="0.25">
      <c r="B1793"/>
      <c r="C1793"/>
      <c r="D1793"/>
    </row>
    <row r="1794" spans="2:4" ht="16" x14ac:dyDescent="0.25">
      <c r="B1794"/>
      <c r="C1794"/>
      <c r="D1794"/>
    </row>
    <row r="1795" spans="2:4" ht="16" x14ac:dyDescent="0.25">
      <c r="B1795"/>
      <c r="C1795"/>
      <c r="D1795"/>
    </row>
    <row r="1796" spans="2:4" ht="16" x14ac:dyDescent="0.25">
      <c r="B1796"/>
      <c r="C1796"/>
      <c r="D1796"/>
    </row>
    <row r="1797" spans="2:4" ht="16" x14ac:dyDescent="0.25">
      <c r="B1797"/>
      <c r="C1797"/>
      <c r="D1797"/>
    </row>
    <row r="1798" spans="2:4" ht="16" x14ac:dyDescent="0.25">
      <c r="B1798"/>
      <c r="C1798"/>
      <c r="D1798"/>
    </row>
    <row r="1799" spans="2:4" ht="16" x14ac:dyDescent="0.25">
      <c r="B1799"/>
      <c r="C1799"/>
      <c r="D1799"/>
    </row>
    <row r="1800" spans="2:4" ht="16" x14ac:dyDescent="0.25">
      <c r="B1800"/>
      <c r="C1800"/>
      <c r="D1800"/>
    </row>
    <row r="1801" spans="2:4" ht="16" x14ac:dyDescent="0.25">
      <c r="B1801"/>
      <c r="C1801"/>
      <c r="D1801"/>
    </row>
    <row r="1802" spans="2:4" ht="16" x14ac:dyDescent="0.25">
      <c r="B1802"/>
      <c r="C1802"/>
      <c r="D1802"/>
    </row>
    <row r="1803" spans="2:4" ht="16" x14ac:dyDescent="0.25">
      <c r="B1803"/>
      <c r="C1803"/>
      <c r="D1803"/>
    </row>
    <row r="1804" spans="2:4" ht="16" x14ac:dyDescent="0.25">
      <c r="B1804"/>
      <c r="C1804"/>
      <c r="D1804"/>
    </row>
    <row r="1805" spans="2:4" ht="16" x14ac:dyDescent="0.25">
      <c r="B1805"/>
      <c r="C1805"/>
      <c r="D1805"/>
    </row>
    <row r="1806" spans="2:4" ht="16" x14ac:dyDescent="0.25">
      <c r="B1806"/>
      <c r="C1806"/>
      <c r="D1806"/>
    </row>
    <row r="1807" spans="2:4" ht="16" x14ac:dyDescent="0.25">
      <c r="B1807"/>
      <c r="C1807"/>
      <c r="D1807"/>
    </row>
    <row r="1808" spans="2:4" ht="16" x14ac:dyDescent="0.25">
      <c r="B1808"/>
      <c r="C1808"/>
      <c r="D1808"/>
    </row>
    <row r="1809" spans="2:4" ht="16" x14ac:dyDescent="0.25">
      <c r="B1809"/>
      <c r="C1809"/>
      <c r="D1809"/>
    </row>
    <row r="1810" spans="2:4" ht="16" x14ac:dyDescent="0.25">
      <c r="B1810"/>
      <c r="C1810"/>
      <c r="D1810"/>
    </row>
    <row r="1811" spans="2:4" ht="16" x14ac:dyDescent="0.25">
      <c r="B1811"/>
      <c r="C1811"/>
      <c r="D1811"/>
    </row>
    <row r="1812" spans="2:4" ht="16" x14ac:dyDescent="0.25">
      <c r="B1812"/>
      <c r="C1812"/>
      <c r="D1812"/>
    </row>
    <row r="1813" spans="2:4" ht="16" x14ac:dyDescent="0.25">
      <c r="B1813"/>
      <c r="C1813"/>
      <c r="D1813"/>
    </row>
    <row r="1814" spans="2:4" ht="16" x14ac:dyDescent="0.25">
      <c r="B1814"/>
      <c r="C1814"/>
      <c r="D1814"/>
    </row>
    <row r="1815" spans="2:4" ht="16" x14ac:dyDescent="0.25">
      <c r="B1815"/>
      <c r="C1815"/>
      <c r="D1815"/>
    </row>
    <row r="1816" spans="2:4" ht="16" x14ac:dyDescent="0.25">
      <c r="B1816"/>
      <c r="C1816"/>
      <c r="D1816"/>
    </row>
    <row r="1817" spans="2:4" ht="16" x14ac:dyDescent="0.25">
      <c r="B1817"/>
      <c r="C1817"/>
      <c r="D1817"/>
    </row>
    <row r="1818" spans="2:4" ht="16" x14ac:dyDescent="0.25">
      <c r="B1818"/>
      <c r="C1818"/>
      <c r="D1818"/>
    </row>
    <row r="1819" spans="2:4" ht="16" x14ac:dyDescent="0.25">
      <c r="B1819"/>
      <c r="C1819"/>
      <c r="D1819"/>
    </row>
    <row r="1820" spans="2:4" ht="16" x14ac:dyDescent="0.25">
      <c r="B1820"/>
      <c r="C1820"/>
      <c r="D1820"/>
    </row>
    <row r="1821" spans="2:4" ht="16" x14ac:dyDescent="0.25">
      <c r="B1821"/>
      <c r="C1821"/>
      <c r="D1821"/>
    </row>
    <row r="1822" spans="2:4" ht="16" x14ac:dyDescent="0.25">
      <c r="B1822"/>
      <c r="C1822"/>
      <c r="D1822"/>
    </row>
    <row r="1823" spans="2:4" ht="16" x14ac:dyDescent="0.25">
      <c r="B1823"/>
      <c r="C1823"/>
      <c r="D1823"/>
    </row>
    <row r="1824" spans="2:4" ht="16" x14ac:dyDescent="0.25">
      <c r="B1824"/>
      <c r="C1824"/>
      <c r="D1824"/>
    </row>
    <row r="1825" spans="2:4" ht="16" x14ac:dyDescent="0.25">
      <c r="B1825"/>
      <c r="C1825"/>
      <c r="D1825"/>
    </row>
    <row r="1826" spans="2:4" ht="16" x14ac:dyDescent="0.25">
      <c r="B1826"/>
      <c r="C1826"/>
      <c r="D1826"/>
    </row>
    <row r="1827" spans="2:4" ht="16" x14ac:dyDescent="0.25">
      <c r="B1827"/>
      <c r="C1827"/>
      <c r="D1827"/>
    </row>
    <row r="1828" spans="2:4" ht="16" x14ac:dyDescent="0.25">
      <c r="B1828"/>
      <c r="C1828"/>
      <c r="D1828"/>
    </row>
    <row r="1829" spans="2:4" ht="16" x14ac:dyDescent="0.25">
      <c r="B1829"/>
      <c r="C1829"/>
      <c r="D1829"/>
    </row>
    <row r="1830" spans="2:4" ht="16" x14ac:dyDescent="0.25">
      <c r="B1830"/>
      <c r="C1830"/>
      <c r="D1830"/>
    </row>
    <row r="1831" spans="2:4" ht="16" x14ac:dyDescent="0.25">
      <c r="B1831"/>
      <c r="C1831"/>
      <c r="D1831"/>
    </row>
    <row r="1832" spans="2:4" ht="16" x14ac:dyDescent="0.25">
      <c r="B1832"/>
      <c r="C1832"/>
      <c r="D1832"/>
    </row>
    <row r="1833" spans="2:4" ht="16" x14ac:dyDescent="0.25">
      <c r="B1833"/>
      <c r="C1833"/>
      <c r="D1833"/>
    </row>
    <row r="1834" spans="2:4" ht="16" x14ac:dyDescent="0.25">
      <c r="B1834"/>
      <c r="C1834"/>
      <c r="D1834"/>
    </row>
    <row r="1835" spans="2:4" ht="16" x14ac:dyDescent="0.25">
      <c r="B1835"/>
      <c r="C1835"/>
      <c r="D1835"/>
    </row>
    <row r="1836" spans="2:4" ht="16" x14ac:dyDescent="0.25">
      <c r="B1836"/>
      <c r="C1836"/>
      <c r="D1836"/>
    </row>
    <row r="1837" spans="2:4" ht="16" x14ac:dyDescent="0.25">
      <c r="B1837"/>
      <c r="C1837"/>
      <c r="D1837"/>
    </row>
    <row r="1838" spans="2:4" ht="16" x14ac:dyDescent="0.25">
      <c r="B1838"/>
      <c r="C1838"/>
      <c r="D1838"/>
    </row>
    <row r="1839" spans="2:4" ht="16" x14ac:dyDescent="0.25">
      <c r="B1839"/>
      <c r="C1839"/>
      <c r="D1839"/>
    </row>
    <row r="1840" spans="2:4" ht="16" x14ac:dyDescent="0.25">
      <c r="B1840"/>
      <c r="C1840"/>
      <c r="D1840"/>
    </row>
    <row r="1841" spans="2:4" ht="16" x14ac:dyDescent="0.25">
      <c r="B1841"/>
      <c r="C1841"/>
      <c r="D1841"/>
    </row>
    <row r="1842" spans="2:4" ht="16" x14ac:dyDescent="0.25">
      <c r="B1842"/>
      <c r="C1842"/>
      <c r="D1842"/>
    </row>
    <row r="1843" spans="2:4" ht="16" x14ac:dyDescent="0.25">
      <c r="B1843"/>
      <c r="C1843"/>
      <c r="D1843"/>
    </row>
    <row r="1844" spans="2:4" ht="16" x14ac:dyDescent="0.25">
      <c r="B1844"/>
      <c r="C1844"/>
      <c r="D1844"/>
    </row>
    <row r="1845" spans="2:4" ht="16" x14ac:dyDescent="0.25">
      <c r="B1845"/>
      <c r="C1845"/>
      <c r="D1845"/>
    </row>
    <row r="1846" spans="2:4" ht="16" x14ac:dyDescent="0.25">
      <c r="B1846"/>
      <c r="C1846"/>
      <c r="D1846"/>
    </row>
    <row r="1847" spans="2:4" ht="16" x14ac:dyDescent="0.25">
      <c r="B1847"/>
      <c r="C1847"/>
      <c r="D1847"/>
    </row>
    <row r="1848" spans="2:4" ht="16" x14ac:dyDescent="0.25">
      <c r="B1848"/>
      <c r="C1848"/>
      <c r="D1848"/>
    </row>
    <row r="1849" spans="2:4" ht="16" x14ac:dyDescent="0.25">
      <c r="B1849"/>
      <c r="C1849"/>
      <c r="D1849"/>
    </row>
    <row r="1850" spans="2:4" ht="16" x14ac:dyDescent="0.25">
      <c r="B1850"/>
      <c r="C1850"/>
      <c r="D1850"/>
    </row>
    <row r="1851" spans="2:4" ht="16" x14ac:dyDescent="0.25">
      <c r="B1851"/>
      <c r="C1851"/>
      <c r="D1851"/>
    </row>
    <row r="1852" spans="2:4" ht="16" x14ac:dyDescent="0.25">
      <c r="B1852"/>
      <c r="C1852"/>
      <c r="D1852"/>
    </row>
    <row r="1853" spans="2:4" ht="16" x14ac:dyDescent="0.25">
      <c r="B1853"/>
      <c r="C1853"/>
      <c r="D1853"/>
    </row>
    <row r="1854" spans="2:4" ht="16" x14ac:dyDescent="0.25">
      <c r="B1854"/>
      <c r="C1854"/>
      <c r="D1854"/>
    </row>
    <row r="1855" spans="2:4" ht="16" x14ac:dyDescent="0.25">
      <c r="B1855"/>
      <c r="C1855"/>
      <c r="D1855"/>
    </row>
    <row r="1856" spans="2:4" ht="16" x14ac:dyDescent="0.25">
      <c r="B1856"/>
      <c r="C1856"/>
      <c r="D1856"/>
    </row>
    <row r="1857" spans="2:4" ht="16" x14ac:dyDescent="0.25">
      <c r="B1857"/>
      <c r="C1857"/>
      <c r="D1857"/>
    </row>
    <row r="1858" spans="2:4" ht="16" x14ac:dyDescent="0.25">
      <c r="B1858"/>
      <c r="C1858"/>
      <c r="D1858"/>
    </row>
    <row r="1859" spans="2:4" ht="16" x14ac:dyDescent="0.25">
      <c r="B1859"/>
      <c r="C1859"/>
      <c r="D1859"/>
    </row>
    <row r="1860" spans="2:4" ht="16" x14ac:dyDescent="0.25">
      <c r="B1860"/>
      <c r="C1860"/>
      <c r="D1860"/>
    </row>
    <row r="1861" spans="2:4" ht="16" x14ac:dyDescent="0.25">
      <c r="B1861"/>
      <c r="C1861"/>
      <c r="D1861"/>
    </row>
    <row r="1862" spans="2:4" ht="16" x14ac:dyDescent="0.25">
      <c r="B1862"/>
      <c r="C1862"/>
      <c r="D1862"/>
    </row>
    <row r="1863" spans="2:4" ht="16" x14ac:dyDescent="0.25">
      <c r="B1863"/>
      <c r="C1863"/>
      <c r="D1863"/>
    </row>
    <row r="1864" spans="2:4" ht="16" x14ac:dyDescent="0.25">
      <c r="B1864"/>
      <c r="C1864"/>
      <c r="D1864"/>
    </row>
    <row r="1865" spans="2:4" ht="16" x14ac:dyDescent="0.25">
      <c r="B1865"/>
      <c r="C1865"/>
      <c r="D1865"/>
    </row>
    <row r="1866" spans="2:4" ht="16" x14ac:dyDescent="0.25">
      <c r="B1866"/>
      <c r="C1866"/>
      <c r="D1866"/>
    </row>
    <row r="1867" spans="2:4" ht="16" x14ac:dyDescent="0.25">
      <c r="B1867"/>
      <c r="C1867"/>
      <c r="D1867"/>
    </row>
    <row r="1868" spans="2:4" ht="16" x14ac:dyDescent="0.25">
      <c r="B1868"/>
      <c r="C1868"/>
      <c r="D1868"/>
    </row>
    <row r="1869" spans="2:4" ht="16" x14ac:dyDescent="0.25">
      <c r="B1869"/>
      <c r="C1869"/>
      <c r="D1869"/>
    </row>
    <row r="1870" spans="2:4" ht="16" x14ac:dyDescent="0.25">
      <c r="B1870"/>
      <c r="C1870"/>
      <c r="D1870"/>
    </row>
    <row r="1871" spans="2:4" ht="16" x14ac:dyDescent="0.25">
      <c r="B1871"/>
      <c r="C1871"/>
      <c r="D1871"/>
    </row>
    <row r="1872" spans="2:4" ht="16" x14ac:dyDescent="0.25">
      <c r="B1872"/>
      <c r="C1872"/>
      <c r="D1872"/>
    </row>
    <row r="1873" spans="2:4" ht="16" x14ac:dyDescent="0.25">
      <c r="B1873"/>
      <c r="C1873"/>
      <c r="D1873"/>
    </row>
    <row r="1874" spans="2:4" ht="16" x14ac:dyDescent="0.25">
      <c r="B1874"/>
      <c r="C1874"/>
      <c r="D1874"/>
    </row>
    <row r="1875" spans="2:4" ht="16" x14ac:dyDescent="0.25">
      <c r="B1875"/>
      <c r="C1875"/>
      <c r="D1875"/>
    </row>
    <row r="1876" spans="2:4" ht="16" x14ac:dyDescent="0.25">
      <c r="B1876"/>
      <c r="C1876"/>
      <c r="D1876"/>
    </row>
    <row r="1877" spans="2:4" ht="16" x14ac:dyDescent="0.25">
      <c r="B1877"/>
      <c r="C1877"/>
      <c r="D1877"/>
    </row>
    <row r="1878" spans="2:4" ht="16" x14ac:dyDescent="0.25">
      <c r="B1878"/>
      <c r="C1878"/>
      <c r="D1878"/>
    </row>
    <row r="1879" spans="2:4" ht="16" x14ac:dyDescent="0.25">
      <c r="B1879"/>
      <c r="C1879"/>
      <c r="D1879"/>
    </row>
    <row r="1880" spans="2:4" ht="16" x14ac:dyDescent="0.25">
      <c r="B1880"/>
      <c r="C1880"/>
      <c r="D1880"/>
    </row>
    <row r="1881" spans="2:4" ht="16" x14ac:dyDescent="0.25">
      <c r="B1881"/>
      <c r="C1881"/>
      <c r="D1881"/>
    </row>
    <row r="1882" spans="2:4" ht="16" x14ac:dyDescent="0.25">
      <c r="B1882"/>
      <c r="C1882"/>
      <c r="D1882"/>
    </row>
    <row r="1883" spans="2:4" ht="16" x14ac:dyDescent="0.25">
      <c r="B1883"/>
      <c r="C1883"/>
      <c r="D1883"/>
    </row>
    <row r="1884" spans="2:4" ht="16" x14ac:dyDescent="0.25">
      <c r="B1884"/>
      <c r="C1884"/>
      <c r="D1884"/>
    </row>
    <row r="1885" spans="2:4" ht="16" x14ac:dyDescent="0.25">
      <c r="B1885"/>
      <c r="C1885"/>
      <c r="D1885"/>
    </row>
    <row r="1886" spans="2:4" ht="16" x14ac:dyDescent="0.25">
      <c r="B1886"/>
      <c r="C1886"/>
      <c r="D1886"/>
    </row>
    <row r="1887" spans="2:4" ht="16" x14ac:dyDescent="0.25">
      <c r="B1887"/>
      <c r="C1887"/>
      <c r="D1887"/>
    </row>
    <row r="1888" spans="2:4" ht="16" x14ac:dyDescent="0.25">
      <c r="B1888"/>
      <c r="C1888"/>
      <c r="D1888"/>
    </row>
    <row r="1889" spans="2:4" ht="16" x14ac:dyDescent="0.25">
      <c r="B1889"/>
      <c r="C1889"/>
      <c r="D1889"/>
    </row>
    <row r="1890" spans="2:4" ht="16" x14ac:dyDescent="0.25">
      <c r="B1890"/>
      <c r="C1890"/>
      <c r="D1890"/>
    </row>
    <row r="1891" spans="2:4" ht="16" x14ac:dyDescent="0.25">
      <c r="B1891"/>
      <c r="C1891"/>
      <c r="D1891"/>
    </row>
    <row r="1892" spans="2:4" ht="16" x14ac:dyDescent="0.25">
      <c r="B1892"/>
      <c r="C1892"/>
      <c r="D1892"/>
    </row>
    <row r="1893" spans="2:4" ht="16" x14ac:dyDescent="0.25">
      <c r="B1893"/>
      <c r="C1893"/>
      <c r="D1893"/>
    </row>
    <row r="1894" spans="2:4" ht="16" x14ac:dyDescent="0.25">
      <c r="B1894"/>
      <c r="C1894"/>
      <c r="D1894"/>
    </row>
    <row r="1895" spans="2:4" ht="16" x14ac:dyDescent="0.25">
      <c r="B1895"/>
      <c r="C1895"/>
      <c r="D1895"/>
    </row>
    <row r="1896" spans="2:4" ht="16" x14ac:dyDescent="0.25">
      <c r="B1896"/>
      <c r="C1896"/>
      <c r="D1896"/>
    </row>
    <row r="1897" spans="2:4" ht="16" x14ac:dyDescent="0.25">
      <c r="B1897"/>
      <c r="C1897"/>
      <c r="D1897"/>
    </row>
    <row r="1898" spans="2:4" ht="16" x14ac:dyDescent="0.25">
      <c r="B1898"/>
      <c r="C1898"/>
      <c r="D1898"/>
    </row>
    <row r="1899" spans="2:4" ht="16" x14ac:dyDescent="0.25">
      <c r="B1899"/>
      <c r="C1899"/>
      <c r="D1899"/>
    </row>
    <row r="1900" spans="2:4" ht="16" x14ac:dyDescent="0.25">
      <c r="B1900"/>
      <c r="C1900"/>
      <c r="D1900"/>
    </row>
    <row r="1901" spans="2:4" ht="16" x14ac:dyDescent="0.25">
      <c r="B1901"/>
      <c r="C1901"/>
      <c r="D1901"/>
    </row>
    <row r="1902" spans="2:4" ht="16" x14ac:dyDescent="0.25">
      <c r="B1902"/>
      <c r="C1902"/>
      <c r="D1902"/>
    </row>
    <row r="1903" spans="2:4" ht="16" x14ac:dyDescent="0.25">
      <c r="B1903"/>
      <c r="C1903"/>
      <c r="D1903"/>
    </row>
    <row r="1904" spans="2:4" ht="16" x14ac:dyDescent="0.25">
      <c r="B1904"/>
      <c r="C1904"/>
      <c r="D1904"/>
    </row>
    <row r="1905" spans="2:4" ht="16" x14ac:dyDescent="0.25">
      <c r="B1905"/>
      <c r="C1905"/>
      <c r="D1905"/>
    </row>
    <row r="1906" spans="2:4" ht="16" x14ac:dyDescent="0.25">
      <c r="B1906"/>
      <c r="C1906"/>
      <c r="D1906"/>
    </row>
    <row r="1907" spans="2:4" ht="16" x14ac:dyDescent="0.25">
      <c r="B1907"/>
      <c r="C1907"/>
      <c r="D1907"/>
    </row>
    <row r="1908" spans="2:4" ht="16" x14ac:dyDescent="0.25">
      <c r="B1908"/>
      <c r="C1908"/>
      <c r="D1908"/>
    </row>
    <row r="1909" spans="2:4" ht="16" x14ac:dyDescent="0.25">
      <c r="B1909"/>
      <c r="C1909"/>
      <c r="D1909"/>
    </row>
    <row r="1910" spans="2:4" ht="16" x14ac:dyDescent="0.25">
      <c r="B1910"/>
      <c r="C1910"/>
      <c r="D1910"/>
    </row>
    <row r="1911" spans="2:4" ht="16" x14ac:dyDescent="0.25">
      <c r="B1911"/>
      <c r="C1911"/>
      <c r="D1911"/>
    </row>
    <row r="1912" spans="2:4" ht="16" x14ac:dyDescent="0.25">
      <c r="B1912"/>
      <c r="C1912"/>
      <c r="D1912"/>
    </row>
    <row r="1913" spans="2:4" ht="16" x14ac:dyDescent="0.25">
      <c r="B1913"/>
      <c r="C1913"/>
      <c r="D1913"/>
    </row>
    <row r="1914" spans="2:4" ht="16" x14ac:dyDescent="0.25">
      <c r="B1914"/>
      <c r="C1914"/>
      <c r="D1914"/>
    </row>
    <row r="1915" spans="2:4" ht="16" x14ac:dyDescent="0.25">
      <c r="B1915"/>
      <c r="C1915"/>
      <c r="D1915"/>
    </row>
    <row r="1916" spans="2:4" ht="16" x14ac:dyDescent="0.25">
      <c r="B1916"/>
      <c r="C1916"/>
      <c r="D1916"/>
    </row>
    <row r="1917" spans="2:4" ht="16" x14ac:dyDescent="0.25">
      <c r="B1917"/>
      <c r="C1917"/>
      <c r="D1917"/>
    </row>
    <row r="1918" spans="2:4" ht="16" x14ac:dyDescent="0.25">
      <c r="B1918"/>
      <c r="C1918"/>
      <c r="D1918"/>
    </row>
    <row r="1919" spans="2:4" ht="16" x14ac:dyDescent="0.25">
      <c r="B1919"/>
      <c r="C1919"/>
      <c r="D1919"/>
    </row>
    <row r="1920" spans="2:4" ht="16" x14ac:dyDescent="0.25">
      <c r="B1920"/>
      <c r="C1920"/>
      <c r="D1920"/>
    </row>
    <row r="1921" spans="2:4" ht="16" x14ac:dyDescent="0.25">
      <c r="B1921"/>
      <c r="C1921"/>
      <c r="D1921"/>
    </row>
    <row r="1922" spans="2:4" ht="16" x14ac:dyDescent="0.25">
      <c r="B1922"/>
      <c r="C1922"/>
      <c r="D1922"/>
    </row>
    <row r="1923" spans="2:4" ht="16" x14ac:dyDescent="0.25">
      <c r="B1923"/>
      <c r="C1923"/>
      <c r="D1923"/>
    </row>
    <row r="1924" spans="2:4" ht="16" x14ac:dyDescent="0.25">
      <c r="B1924"/>
      <c r="C1924"/>
      <c r="D1924"/>
    </row>
    <row r="1925" spans="2:4" ht="16" x14ac:dyDescent="0.25">
      <c r="B1925"/>
      <c r="C1925"/>
      <c r="D1925"/>
    </row>
    <row r="1926" spans="2:4" ht="16" x14ac:dyDescent="0.25">
      <c r="B1926"/>
      <c r="C1926"/>
      <c r="D1926"/>
    </row>
    <row r="1927" spans="2:4" ht="16" x14ac:dyDescent="0.25">
      <c r="B1927"/>
      <c r="C1927"/>
      <c r="D1927"/>
    </row>
    <row r="1928" spans="2:4" ht="16" x14ac:dyDescent="0.25">
      <c r="B1928"/>
      <c r="C1928"/>
      <c r="D1928"/>
    </row>
    <row r="1929" spans="2:4" ht="16" x14ac:dyDescent="0.25">
      <c r="B1929"/>
      <c r="C1929"/>
      <c r="D1929"/>
    </row>
    <row r="1930" spans="2:4" ht="16" x14ac:dyDescent="0.25">
      <c r="B1930"/>
      <c r="C1930"/>
      <c r="D1930"/>
    </row>
    <row r="1931" spans="2:4" ht="16" x14ac:dyDescent="0.25">
      <c r="B1931"/>
      <c r="C1931"/>
      <c r="D1931"/>
    </row>
    <row r="1932" spans="2:4" ht="16" x14ac:dyDescent="0.25">
      <c r="B1932"/>
      <c r="C1932"/>
      <c r="D1932"/>
    </row>
    <row r="1933" spans="2:4" ht="16" x14ac:dyDescent="0.25">
      <c r="B1933"/>
      <c r="C1933"/>
      <c r="D1933"/>
    </row>
    <row r="1934" spans="2:4" ht="16" x14ac:dyDescent="0.25">
      <c r="B1934"/>
      <c r="C1934"/>
      <c r="D1934"/>
    </row>
    <row r="1935" spans="2:4" ht="16" x14ac:dyDescent="0.25">
      <c r="B1935"/>
      <c r="C1935"/>
      <c r="D1935"/>
    </row>
    <row r="1936" spans="2:4" ht="16" x14ac:dyDescent="0.25">
      <c r="B1936"/>
      <c r="C1936"/>
      <c r="D1936"/>
    </row>
    <row r="1937" spans="2:4" ht="16" x14ac:dyDescent="0.25">
      <c r="B1937"/>
      <c r="C1937"/>
      <c r="D1937"/>
    </row>
    <row r="1938" spans="2:4" ht="16" x14ac:dyDescent="0.25">
      <c r="B1938"/>
      <c r="C1938"/>
      <c r="D1938"/>
    </row>
    <row r="1939" spans="2:4" ht="16" x14ac:dyDescent="0.25">
      <c r="B1939"/>
      <c r="C1939"/>
      <c r="D1939"/>
    </row>
    <row r="1940" spans="2:4" ht="16" x14ac:dyDescent="0.25">
      <c r="B1940"/>
      <c r="C1940"/>
      <c r="D1940"/>
    </row>
    <row r="1941" spans="2:4" ht="16" x14ac:dyDescent="0.25">
      <c r="B1941"/>
      <c r="C1941"/>
      <c r="D1941"/>
    </row>
    <row r="1942" spans="2:4" ht="16" x14ac:dyDescent="0.25">
      <c r="B1942"/>
      <c r="C1942"/>
      <c r="D1942"/>
    </row>
    <row r="1943" spans="2:4" ht="16" x14ac:dyDescent="0.25">
      <c r="B1943"/>
      <c r="C1943"/>
      <c r="D1943"/>
    </row>
    <row r="1944" spans="2:4" ht="16" x14ac:dyDescent="0.25">
      <c r="B1944"/>
      <c r="C1944"/>
      <c r="D1944"/>
    </row>
    <row r="1945" spans="2:4" ht="16" x14ac:dyDescent="0.25">
      <c r="B1945"/>
      <c r="C1945"/>
      <c r="D1945"/>
    </row>
    <row r="1946" spans="2:4" ht="16" x14ac:dyDescent="0.25">
      <c r="B1946"/>
      <c r="C1946"/>
      <c r="D1946"/>
    </row>
    <row r="1947" spans="2:4" ht="16" x14ac:dyDescent="0.25">
      <c r="B1947"/>
      <c r="C1947"/>
      <c r="D1947"/>
    </row>
    <row r="1948" spans="2:4" ht="16" x14ac:dyDescent="0.25">
      <c r="B1948"/>
      <c r="C1948"/>
      <c r="D1948"/>
    </row>
    <row r="1949" spans="2:4" ht="16" x14ac:dyDescent="0.25">
      <c r="B1949"/>
      <c r="C1949"/>
      <c r="D1949"/>
    </row>
    <row r="1950" spans="2:4" ht="16" x14ac:dyDescent="0.25">
      <c r="B1950"/>
      <c r="C1950"/>
      <c r="D1950"/>
    </row>
    <row r="1951" spans="2:4" ht="16" x14ac:dyDescent="0.25">
      <c r="B1951"/>
      <c r="C1951"/>
      <c r="D1951"/>
    </row>
    <row r="1952" spans="2:4" ht="16" x14ac:dyDescent="0.25">
      <c r="B1952"/>
      <c r="C1952"/>
      <c r="D1952"/>
    </row>
    <row r="1953" spans="2:4" ht="16" x14ac:dyDescent="0.25">
      <c r="B1953"/>
      <c r="C1953"/>
      <c r="D1953"/>
    </row>
    <row r="1954" spans="2:4" ht="16" x14ac:dyDescent="0.25">
      <c r="B1954"/>
      <c r="C1954"/>
      <c r="D1954"/>
    </row>
    <row r="1955" spans="2:4" ht="16" x14ac:dyDescent="0.25">
      <c r="B1955"/>
      <c r="C1955"/>
      <c r="D1955"/>
    </row>
    <row r="1956" spans="2:4" ht="16" x14ac:dyDescent="0.25">
      <c r="B1956"/>
      <c r="C1956"/>
      <c r="D1956"/>
    </row>
    <row r="1957" spans="2:4" ht="16" x14ac:dyDescent="0.25">
      <c r="B1957"/>
      <c r="C1957"/>
      <c r="D1957"/>
    </row>
    <row r="1958" spans="2:4" ht="16" x14ac:dyDescent="0.25">
      <c r="B1958"/>
      <c r="C1958"/>
      <c r="D1958"/>
    </row>
    <row r="1959" spans="2:4" ht="16" x14ac:dyDescent="0.25">
      <c r="B1959"/>
      <c r="C1959"/>
      <c r="D1959"/>
    </row>
    <row r="1960" spans="2:4" ht="16" x14ac:dyDescent="0.25">
      <c r="B1960"/>
      <c r="C1960"/>
      <c r="D1960"/>
    </row>
    <row r="1961" spans="2:4" ht="16" x14ac:dyDescent="0.25">
      <c r="B1961"/>
      <c r="C1961"/>
      <c r="D1961"/>
    </row>
    <row r="1962" spans="2:4" ht="16" x14ac:dyDescent="0.25">
      <c r="B1962"/>
      <c r="C1962"/>
      <c r="D1962"/>
    </row>
    <row r="1963" spans="2:4" ht="16" x14ac:dyDescent="0.25">
      <c r="B1963"/>
      <c r="C1963"/>
      <c r="D1963"/>
    </row>
    <row r="1964" spans="2:4" ht="16" x14ac:dyDescent="0.25">
      <c r="B1964"/>
      <c r="C1964"/>
      <c r="D1964"/>
    </row>
    <row r="1965" spans="2:4" ht="16" x14ac:dyDescent="0.25">
      <c r="B1965"/>
      <c r="C1965"/>
      <c r="D1965"/>
    </row>
    <row r="1966" spans="2:4" ht="16" x14ac:dyDescent="0.25">
      <c r="B1966"/>
      <c r="C1966"/>
      <c r="D1966"/>
    </row>
    <row r="1967" spans="2:4" ht="16" x14ac:dyDescent="0.25">
      <c r="B1967"/>
      <c r="C1967"/>
      <c r="D1967"/>
    </row>
    <row r="1968" spans="2:4" ht="16" x14ac:dyDescent="0.25">
      <c r="B1968"/>
      <c r="C1968"/>
      <c r="D1968"/>
    </row>
    <row r="1969" spans="2:4" ht="16" x14ac:dyDescent="0.25">
      <c r="B1969"/>
      <c r="C1969"/>
      <c r="D1969"/>
    </row>
    <row r="1970" spans="2:4" ht="16" x14ac:dyDescent="0.25">
      <c r="B1970"/>
      <c r="C1970"/>
      <c r="D1970"/>
    </row>
    <row r="1971" spans="2:4" ht="16" x14ac:dyDescent="0.25">
      <c r="B1971"/>
      <c r="C1971"/>
      <c r="D1971"/>
    </row>
    <row r="1972" spans="2:4" ht="16" x14ac:dyDescent="0.25">
      <c r="B1972"/>
      <c r="C1972"/>
      <c r="D1972"/>
    </row>
    <row r="1973" spans="2:4" ht="16" x14ac:dyDescent="0.25">
      <c r="B1973"/>
      <c r="C1973"/>
      <c r="D1973"/>
    </row>
    <row r="1974" spans="2:4" ht="16" x14ac:dyDescent="0.25">
      <c r="B1974"/>
      <c r="C1974"/>
      <c r="D1974"/>
    </row>
    <row r="1975" spans="2:4" ht="16" x14ac:dyDescent="0.25">
      <c r="B1975"/>
      <c r="C1975"/>
      <c r="D1975"/>
    </row>
    <row r="1976" spans="2:4" ht="16" x14ac:dyDescent="0.25">
      <c r="B1976"/>
      <c r="C1976"/>
      <c r="D1976"/>
    </row>
    <row r="1977" spans="2:4" ht="16" x14ac:dyDescent="0.25">
      <c r="B1977"/>
      <c r="C1977"/>
      <c r="D1977"/>
    </row>
    <row r="1978" spans="2:4" ht="16" x14ac:dyDescent="0.25">
      <c r="B1978"/>
      <c r="C1978"/>
      <c r="D1978"/>
    </row>
    <row r="1979" spans="2:4" ht="16" x14ac:dyDescent="0.25">
      <c r="B1979"/>
      <c r="C1979"/>
      <c r="D1979"/>
    </row>
    <row r="1980" spans="2:4" ht="16" x14ac:dyDescent="0.25">
      <c r="B1980"/>
      <c r="C1980"/>
      <c r="D1980"/>
    </row>
    <row r="1981" spans="2:4" ht="16" x14ac:dyDescent="0.25">
      <c r="B1981"/>
      <c r="C1981"/>
      <c r="D1981"/>
    </row>
    <row r="1982" spans="2:4" ht="16" x14ac:dyDescent="0.25">
      <c r="B1982"/>
      <c r="C1982"/>
      <c r="D1982"/>
    </row>
    <row r="1983" spans="2:4" ht="16" x14ac:dyDescent="0.25">
      <c r="B1983"/>
      <c r="C1983"/>
      <c r="D1983"/>
    </row>
    <row r="1984" spans="2:4" ht="16" x14ac:dyDescent="0.25">
      <c r="B1984"/>
      <c r="C1984"/>
      <c r="D1984"/>
    </row>
    <row r="1985" spans="2:4" ht="16" x14ac:dyDescent="0.25">
      <c r="B1985"/>
      <c r="C1985"/>
      <c r="D1985"/>
    </row>
    <row r="1986" spans="2:4" ht="16" x14ac:dyDescent="0.25">
      <c r="B1986"/>
      <c r="C1986"/>
      <c r="D1986"/>
    </row>
    <row r="1987" spans="2:4" ht="16" x14ac:dyDescent="0.25">
      <c r="B1987"/>
      <c r="C1987"/>
      <c r="D1987"/>
    </row>
    <row r="1988" spans="2:4" ht="16" x14ac:dyDescent="0.25">
      <c r="B1988"/>
      <c r="C1988"/>
      <c r="D1988"/>
    </row>
    <row r="1989" spans="2:4" ht="16" x14ac:dyDescent="0.25">
      <c r="B1989"/>
      <c r="C1989"/>
      <c r="D1989"/>
    </row>
    <row r="1990" spans="2:4" ht="16" x14ac:dyDescent="0.25">
      <c r="B1990"/>
      <c r="C1990"/>
      <c r="D1990"/>
    </row>
    <row r="1991" spans="2:4" ht="16" x14ac:dyDescent="0.25">
      <c r="B1991"/>
      <c r="C1991"/>
      <c r="D1991"/>
    </row>
    <row r="1992" spans="2:4" ht="16" x14ac:dyDescent="0.25">
      <c r="B1992"/>
      <c r="C1992"/>
      <c r="D1992"/>
    </row>
    <row r="1993" spans="2:4" ht="16" x14ac:dyDescent="0.25">
      <c r="B1993"/>
      <c r="C1993"/>
      <c r="D1993"/>
    </row>
    <row r="1994" spans="2:4" ht="16" x14ac:dyDescent="0.25">
      <c r="B1994"/>
      <c r="C1994"/>
      <c r="D1994"/>
    </row>
    <row r="1995" spans="2:4" ht="16" x14ac:dyDescent="0.25">
      <c r="B1995"/>
      <c r="C1995"/>
      <c r="D1995"/>
    </row>
    <row r="1996" spans="2:4" ht="16" x14ac:dyDescent="0.25">
      <c r="B1996"/>
      <c r="C1996"/>
      <c r="D1996"/>
    </row>
    <row r="1997" spans="2:4" ht="16" x14ac:dyDescent="0.25">
      <c r="B1997"/>
      <c r="C1997"/>
      <c r="D1997"/>
    </row>
    <row r="1998" spans="2:4" ht="16" x14ac:dyDescent="0.25">
      <c r="B1998"/>
      <c r="C1998"/>
      <c r="D1998"/>
    </row>
    <row r="1999" spans="2:4" ht="16" x14ac:dyDescent="0.25">
      <c r="B1999"/>
      <c r="C1999"/>
      <c r="D1999"/>
    </row>
    <row r="2000" spans="2:4" ht="16" x14ac:dyDescent="0.25">
      <c r="B2000"/>
      <c r="C2000"/>
      <c r="D2000"/>
    </row>
    <row r="2001" spans="2:4" ht="16" x14ac:dyDescent="0.25">
      <c r="B2001"/>
      <c r="C2001"/>
      <c r="D2001"/>
    </row>
    <row r="2002" spans="2:4" ht="16" x14ac:dyDescent="0.25">
      <c r="B2002"/>
      <c r="C2002"/>
      <c r="D2002"/>
    </row>
    <row r="2003" spans="2:4" ht="16" x14ac:dyDescent="0.25">
      <c r="B2003"/>
      <c r="C2003"/>
      <c r="D2003"/>
    </row>
    <row r="2004" spans="2:4" ht="16" x14ac:dyDescent="0.25">
      <c r="B2004"/>
      <c r="C2004"/>
      <c r="D2004"/>
    </row>
    <row r="2005" spans="2:4" ht="16" x14ac:dyDescent="0.25">
      <c r="B2005"/>
      <c r="C2005"/>
      <c r="D2005"/>
    </row>
    <row r="2006" spans="2:4" ht="16" x14ac:dyDescent="0.25">
      <c r="B2006"/>
      <c r="C2006"/>
      <c r="D2006"/>
    </row>
    <row r="2007" spans="2:4" ht="16" x14ac:dyDescent="0.25">
      <c r="B2007"/>
      <c r="C2007"/>
      <c r="D2007"/>
    </row>
    <row r="2008" spans="2:4" ht="16" x14ac:dyDescent="0.25">
      <c r="B2008"/>
      <c r="C2008"/>
      <c r="D2008"/>
    </row>
  </sheetData>
  <mergeCells count="1">
    <mergeCell ref="I5:T5"/>
  </mergeCells>
  <pageMargins left="0.7" right="0.7" top="0.75" bottom="0.75" header="0.3" footer="0.3"/>
  <pageSetup paperSize="9" orientation="portrait" horizontalDpi="0" verticalDpi="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651A8-C0AA-4A95-9196-BD47E5F73D7E}">
  <dimension ref="E3:I44"/>
  <sheetViews>
    <sheetView showGridLines="0" workbookViewId="0">
      <selection activeCell="H47" sqref="H47"/>
    </sheetView>
  </sheetViews>
  <sheetFormatPr baseColWidth="10" defaultColWidth="8.83203125" defaultRowHeight="13" x14ac:dyDescent="0.15"/>
  <cols>
    <col min="1" max="5" width="4.6640625" style="5" customWidth="1"/>
    <col min="6" max="6" width="19.1640625" style="5" bestFit="1" customWidth="1"/>
    <col min="7" max="7" width="28.33203125" style="5" customWidth="1"/>
    <col min="8" max="8" width="105.5" style="5" customWidth="1"/>
    <col min="9" max="9" width="31" style="5" customWidth="1"/>
    <col min="10" max="10" width="24.5" style="5" customWidth="1"/>
    <col min="11" max="260" width="9.1640625" style="5"/>
    <col min="261" max="261" width="25.83203125" style="5" customWidth="1"/>
    <col min="262" max="265" width="31" style="5" customWidth="1"/>
    <col min="266" max="266" width="24.5" style="5" customWidth="1"/>
    <col min="267" max="516" width="9.1640625" style="5"/>
    <col min="517" max="517" width="25.83203125" style="5" customWidth="1"/>
    <col min="518" max="521" width="31" style="5" customWidth="1"/>
    <col min="522" max="522" width="24.5" style="5" customWidth="1"/>
    <col min="523" max="772" width="9.1640625" style="5"/>
    <col min="773" max="773" width="25.83203125" style="5" customWidth="1"/>
    <col min="774" max="777" width="31" style="5" customWidth="1"/>
    <col min="778" max="778" width="24.5" style="5" customWidth="1"/>
    <col min="779" max="1028" width="9.1640625" style="5"/>
    <col min="1029" max="1029" width="25.83203125" style="5" customWidth="1"/>
    <col min="1030" max="1033" width="31" style="5" customWidth="1"/>
    <col min="1034" max="1034" width="24.5" style="5" customWidth="1"/>
    <col min="1035" max="1284" width="9.1640625" style="5"/>
    <col min="1285" max="1285" width="25.83203125" style="5" customWidth="1"/>
    <col min="1286" max="1289" width="31" style="5" customWidth="1"/>
    <col min="1290" max="1290" width="24.5" style="5" customWidth="1"/>
    <col min="1291" max="1540" width="9.1640625" style="5"/>
    <col min="1541" max="1541" width="25.83203125" style="5" customWidth="1"/>
    <col min="1542" max="1545" width="31" style="5" customWidth="1"/>
    <col min="1546" max="1546" width="24.5" style="5" customWidth="1"/>
    <col min="1547" max="1796" width="9.1640625" style="5"/>
    <col min="1797" max="1797" width="25.83203125" style="5" customWidth="1"/>
    <col min="1798" max="1801" width="31" style="5" customWidth="1"/>
    <col min="1802" max="1802" width="24.5" style="5" customWidth="1"/>
    <col min="1803" max="2052" width="9.1640625" style="5"/>
    <col min="2053" max="2053" width="25.83203125" style="5" customWidth="1"/>
    <col min="2054" max="2057" width="31" style="5" customWidth="1"/>
    <col min="2058" max="2058" width="24.5" style="5" customWidth="1"/>
    <col min="2059" max="2308" width="9.1640625" style="5"/>
    <col min="2309" max="2309" width="25.83203125" style="5" customWidth="1"/>
    <col min="2310" max="2313" width="31" style="5" customWidth="1"/>
    <col min="2314" max="2314" width="24.5" style="5" customWidth="1"/>
    <col min="2315" max="2564" width="9.1640625" style="5"/>
    <col min="2565" max="2565" width="25.83203125" style="5" customWidth="1"/>
    <col min="2566" max="2569" width="31" style="5" customWidth="1"/>
    <col min="2570" max="2570" width="24.5" style="5" customWidth="1"/>
    <col min="2571" max="2820" width="9.1640625" style="5"/>
    <col min="2821" max="2821" width="25.83203125" style="5" customWidth="1"/>
    <col min="2822" max="2825" width="31" style="5" customWidth="1"/>
    <col min="2826" max="2826" width="24.5" style="5" customWidth="1"/>
    <col min="2827" max="3076" width="9.1640625" style="5"/>
    <col min="3077" max="3077" width="25.83203125" style="5" customWidth="1"/>
    <col min="3078" max="3081" width="31" style="5" customWidth="1"/>
    <col min="3082" max="3082" width="24.5" style="5" customWidth="1"/>
    <col min="3083" max="3332" width="9.1640625" style="5"/>
    <col min="3333" max="3333" width="25.83203125" style="5" customWidth="1"/>
    <col min="3334" max="3337" width="31" style="5" customWidth="1"/>
    <col min="3338" max="3338" width="24.5" style="5" customWidth="1"/>
    <col min="3339" max="3588" width="9.1640625" style="5"/>
    <col min="3589" max="3589" width="25.83203125" style="5" customWidth="1"/>
    <col min="3590" max="3593" width="31" style="5" customWidth="1"/>
    <col min="3594" max="3594" width="24.5" style="5" customWidth="1"/>
    <col min="3595" max="3844" width="9.1640625" style="5"/>
    <col min="3845" max="3845" width="25.83203125" style="5" customWidth="1"/>
    <col min="3846" max="3849" width="31" style="5" customWidth="1"/>
    <col min="3850" max="3850" width="24.5" style="5" customWidth="1"/>
    <col min="3851" max="4100" width="9.1640625" style="5"/>
    <col min="4101" max="4101" width="25.83203125" style="5" customWidth="1"/>
    <col min="4102" max="4105" width="31" style="5" customWidth="1"/>
    <col min="4106" max="4106" width="24.5" style="5" customWidth="1"/>
    <col min="4107" max="4356" width="9.1640625" style="5"/>
    <col min="4357" max="4357" width="25.83203125" style="5" customWidth="1"/>
    <col min="4358" max="4361" width="31" style="5" customWidth="1"/>
    <col min="4362" max="4362" width="24.5" style="5" customWidth="1"/>
    <col min="4363" max="4612" width="9.1640625" style="5"/>
    <col min="4613" max="4613" width="25.83203125" style="5" customWidth="1"/>
    <col min="4614" max="4617" width="31" style="5" customWidth="1"/>
    <col min="4618" max="4618" width="24.5" style="5" customWidth="1"/>
    <col min="4619" max="4868" width="9.1640625" style="5"/>
    <col min="4869" max="4869" width="25.83203125" style="5" customWidth="1"/>
    <col min="4870" max="4873" width="31" style="5" customWidth="1"/>
    <col min="4874" max="4874" width="24.5" style="5" customWidth="1"/>
    <col min="4875" max="5124" width="9.1640625" style="5"/>
    <col min="5125" max="5125" width="25.83203125" style="5" customWidth="1"/>
    <col min="5126" max="5129" width="31" style="5" customWidth="1"/>
    <col min="5130" max="5130" width="24.5" style="5" customWidth="1"/>
    <col min="5131" max="5380" width="9.1640625" style="5"/>
    <col min="5381" max="5381" width="25.83203125" style="5" customWidth="1"/>
    <col min="5382" max="5385" width="31" style="5" customWidth="1"/>
    <col min="5386" max="5386" width="24.5" style="5" customWidth="1"/>
    <col min="5387" max="5636" width="9.1640625" style="5"/>
    <col min="5637" max="5637" width="25.83203125" style="5" customWidth="1"/>
    <col min="5638" max="5641" width="31" style="5" customWidth="1"/>
    <col min="5642" max="5642" width="24.5" style="5" customWidth="1"/>
    <col min="5643" max="5892" width="9.1640625" style="5"/>
    <col min="5893" max="5893" width="25.83203125" style="5" customWidth="1"/>
    <col min="5894" max="5897" width="31" style="5" customWidth="1"/>
    <col min="5898" max="5898" width="24.5" style="5" customWidth="1"/>
    <col min="5899" max="6148" width="9.1640625" style="5"/>
    <col min="6149" max="6149" width="25.83203125" style="5" customWidth="1"/>
    <col min="6150" max="6153" width="31" style="5" customWidth="1"/>
    <col min="6154" max="6154" width="24.5" style="5" customWidth="1"/>
    <col min="6155" max="6404" width="9.1640625" style="5"/>
    <col min="6405" max="6405" width="25.83203125" style="5" customWidth="1"/>
    <col min="6406" max="6409" width="31" style="5" customWidth="1"/>
    <col min="6410" max="6410" width="24.5" style="5" customWidth="1"/>
    <col min="6411" max="6660" width="9.1640625" style="5"/>
    <col min="6661" max="6661" width="25.83203125" style="5" customWidth="1"/>
    <col min="6662" max="6665" width="31" style="5" customWidth="1"/>
    <col min="6666" max="6666" width="24.5" style="5" customWidth="1"/>
    <col min="6667" max="6916" width="9.1640625" style="5"/>
    <col min="6917" max="6917" width="25.83203125" style="5" customWidth="1"/>
    <col min="6918" max="6921" width="31" style="5" customWidth="1"/>
    <col min="6922" max="6922" width="24.5" style="5" customWidth="1"/>
    <col min="6923" max="7172" width="9.1640625" style="5"/>
    <col min="7173" max="7173" width="25.83203125" style="5" customWidth="1"/>
    <col min="7174" max="7177" width="31" style="5" customWidth="1"/>
    <col min="7178" max="7178" width="24.5" style="5" customWidth="1"/>
    <col min="7179" max="7428" width="9.1640625" style="5"/>
    <col min="7429" max="7429" width="25.83203125" style="5" customWidth="1"/>
    <col min="7430" max="7433" width="31" style="5" customWidth="1"/>
    <col min="7434" max="7434" width="24.5" style="5" customWidth="1"/>
    <col min="7435" max="7684" width="9.1640625" style="5"/>
    <col min="7685" max="7685" width="25.83203125" style="5" customWidth="1"/>
    <col min="7686" max="7689" width="31" style="5" customWidth="1"/>
    <col min="7690" max="7690" width="24.5" style="5" customWidth="1"/>
    <col min="7691" max="7940" width="9.1640625" style="5"/>
    <col min="7941" max="7941" width="25.83203125" style="5" customWidth="1"/>
    <col min="7942" max="7945" width="31" style="5" customWidth="1"/>
    <col min="7946" max="7946" width="24.5" style="5" customWidth="1"/>
    <col min="7947" max="8196" width="9.1640625" style="5"/>
    <col min="8197" max="8197" width="25.83203125" style="5" customWidth="1"/>
    <col min="8198" max="8201" width="31" style="5" customWidth="1"/>
    <col min="8202" max="8202" width="24.5" style="5" customWidth="1"/>
    <col min="8203" max="8452" width="9.1640625" style="5"/>
    <col min="8453" max="8453" width="25.83203125" style="5" customWidth="1"/>
    <col min="8454" max="8457" width="31" style="5" customWidth="1"/>
    <col min="8458" max="8458" width="24.5" style="5" customWidth="1"/>
    <col min="8459" max="8708" width="9.1640625" style="5"/>
    <col min="8709" max="8709" width="25.83203125" style="5" customWidth="1"/>
    <col min="8710" max="8713" width="31" style="5" customWidth="1"/>
    <col min="8714" max="8714" width="24.5" style="5" customWidth="1"/>
    <col min="8715" max="8964" width="9.1640625" style="5"/>
    <col min="8965" max="8965" width="25.83203125" style="5" customWidth="1"/>
    <col min="8966" max="8969" width="31" style="5" customWidth="1"/>
    <col min="8970" max="8970" width="24.5" style="5" customWidth="1"/>
    <col min="8971" max="9220" width="9.1640625" style="5"/>
    <col min="9221" max="9221" width="25.83203125" style="5" customWidth="1"/>
    <col min="9222" max="9225" width="31" style="5" customWidth="1"/>
    <col min="9226" max="9226" width="24.5" style="5" customWidth="1"/>
    <col min="9227" max="9476" width="9.1640625" style="5"/>
    <col min="9477" max="9477" width="25.83203125" style="5" customWidth="1"/>
    <col min="9478" max="9481" width="31" style="5" customWidth="1"/>
    <col min="9482" max="9482" width="24.5" style="5" customWidth="1"/>
    <col min="9483" max="9732" width="9.1640625" style="5"/>
    <col min="9733" max="9733" width="25.83203125" style="5" customWidth="1"/>
    <col min="9734" max="9737" width="31" style="5" customWidth="1"/>
    <col min="9738" max="9738" width="24.5" style="5" customWidth="1"/>
    <col min="9739" max="9988" width="9.1640625" style="5"/>
    <col min="9989" max="9989" width="25.83203125" style="5" customWidth="1"/>
    <col min="9990" max="9993" width="31" style="5" customWidth="1"/>
    <col min="9994" max="9994" width="24.5" style="5" customWidth="1"/>
    <col min="9995" max="10244" width="9.1640625" style="5"/>
    <col min="10245" max="10245" width="25.83203125" style="5" customWidth="1"/>
    <col min="10246" max="10249" width="31" style="5" customWidth="1"/>
    <col min="10250" max="10250" width="24.5" style="5" customWidth="1"/>
    <col min="10251" max="10500" width="9.1640625" style="5"/>
    <col min="10501" max="10501" width="25.83203125" style="5" customWidth="1"/>
    <col min="10502" max="10505" width="31" style="5" customWidth="1"/>
    <col min="10506" max="10506" width="24.5" style="5" customWidth="1"/>
    <col min="10507" max="10756" width="9.1640625" style="5"/>
    <col min="10757" max="10757" width="25.83203125" style="5" customWidth="1"/>
    <col min="10758" max="10761" width="31" style="5" customWidth="1"/>
    <col min="10762" max="10762" width="24.5" style="5" customWidth="1"/>
    <col min="10763" max="11012" width="9.1640625" style="5"/>
    <col min="11013" max="11013" width="25.83203125" style="5" customWidth="1"/>
    <col min="11014" max="11017" width="31" style="5" customWidth="1"/>
    <col min="11018" max="11018" width="24.5" style="5" customWidth="1"/>
    <col min="11019" max="11268" width="9.1640625" style="5"/>
    <col min="11269" max="11269" width="25.83203125" style="5" customWidth="1"/>
    <col min="11270" max="11273" width="31" style="5" customWidth="1"/>
    <col min="11274" max="11274" width="24.5" style="5" customWidth="1"/>
    <col min="11275" max="11524" width="9.1640625" style="5"/>
    <col min="11525" max="11525" width="25.83203125" style="5" customWidth="1"/>
    <col min="11526" max="11529" width="31" style="5" customWidth="1"/>
    <col min="11530" max="11530" width="24.5" style="5" customWidth="1"/>
    <col min="11531" max="11780" width="9.1640625" style="5"/>
    <col min="11781" max="11781" width="25.83203125" style="5" customWidth="1"/>
    <col min="11782" max="11785" width="31" style="5" customWidth="1"/>
    <col min="11786" max="11786" width="24.5" style="5" customWidth="1"/>
    <col min="11787" max="12036" width="9.1640625" style="5"/>
    <col min="12037" max="12037" width="25.83203125" style="5" customWidth="1"/>
    <col min="12038" max="12041" width="31" style="5" customWidth="1"/>
    <col min="12042" max="12042" width="24.5" style="5" customWidth="1"/>
    <col min="12043" max="12292" width="9.1640625" style="5"/>
    <col min="12293" max="12293" width="25.83203125" style="5" customWidth="1"/>
    <col min="12294" max="12297" width="31" style="5" customWidth="1"/>
    <col min="12298" max="12298" width="24.5" style="5" customWidth="1"/>
    <col min="12299" max="12548" width="9.1640625" style="5"/>
    <col min="12549" max="12549" width="25.83203125" style="5" customWidth="1"/>
    <col min="12550" max="12553" width="31" style="5" customWidth="1"/>
    <col min="12554" max="12554" width="24.5" style="5" customWidth="1"/>
    <col min="12555" max="12804" width="9.1640625" style="5"/>
    <col min="12805" max="12805" width="25.83203125" style="5" customWidth="1"/>
    <col min="12806" max="12809" width="31" style="5" customWidth="1"/>
    <col min="12810" max="12810" width="24.5" style="5" customWidth="1"/>
    <col min="12811" max="13060" width="9.1640625" style="5"/>
    <col min="13061" max="13061" width="25.83203125" style="5" customWidth="1"/>
    <col min="13062" max="13065" width="31" style="5" customWidth="1"/>
    <col min="13066" max="13066" width="24.5" style="5" customWidth="1"/>
    <col min="13067" max="13316" width="9.1640625" style="5"/>
    <col min="13317" max="13317" width="25.83203125" style="5" customWidth="1"/>
    <col min="13318" max="13321" width="31" style="5" customWidth="1"/>
    <col min="13322" max="13322" width="24.5" style="5" customWidth="1"/>
    <col min="13323" max="13572" width="9.1640625" style="5"/>
    <col min="13573" max="13573" width="25.83203125" style="5" customWidth="1"/>
    <col min="13574" max="13577" width="31" style="5" customWidth="1"/>
    <col min="13578" max="13578" width="24.5" style="5" customWidth="1"/>
    <col min="13579" max="13828" width="9.1640625" style="5"/>
    <col min="13829" max="13829" width="25.83203125" style="5" customWidth="1"/>
    <col min="13830" max="13833" width="31" style="5" customWidth="1"/>
    <col min="13834" max="13834" width="24.5" style="5" customWidth="1"/>
    <col min="13835" max="14084" width="9.1640625" style="5"/>
    <col min="14085" max="14085" width="25.83203125" style="5" customWidth="1"/>
    <col min="14086" max="14089" width="31" style="5" customWidth="1"/>
    <col min="14090" max="14090" width="24.5" style="5" customWidth="1"/>
    <col min="14091" max="14340" width="9.1640625" style="5"/>
    <col min="14341" max="14341" width="25.83203125" style="5" customWidth="1"/>
    <col min="14342" max="14345" width="31" style="5" customWidth="1"/>
    <col min="14346" max="14346" width="24.5" style="5" customWidth="1"/>
    <col min="14347" max="14596" width="9.1640625" style="5"/>
    <col min="14597" max="14597" width="25.83203125" style="5" customWidth="1"/>
    <col min="14598" max="14601" width="31" style="5" customWidth="1"/>
    <col min="14602" max="14602" width="24.5" style="5" customWidth="1"/>
    <col min="14603" max="14852" width="9.1640625" style="5"/>
    <col min="14853" max="14853" width="25.83203125" style="5" customWidth="1"/>
    <col min="14854" max="14857" width="31" style="5" customWidth="1"/>
    <col min="14858" max="14858" width="24.5" style="5" customWidth="1"/>
    <col min="14859" max="15108" width="9.1640625" style="5"/>
    <col min="15109" max="15109" width="25.83203125" style="5" customWidth="1"/>
    <col min="15110" max="15113" width="31" style="5" customWidth="1"/>
    <col min="15114" max="15114" width="24.5" style="5" customWidth="1"/>
    <col min="15115" max="15364" width="9.1640625" style="5"/>
    <col min="15365" max="15365" width="25.83203125" style="5" customWidth="1"/>
    <col min="15366" max="15369" width="31" style="5" customWidth="1"/>
    <col min="15370" max="15370" width="24.5" style="5" customWidth="1"/>
    <col min="15371" max="15620" width="9.1640625" style="5"/>
    <col min="15621" max="15621" width="25.83203125" style="5" customWidth="1"/>
    <col min="15622" max="15625" width="31" style="5" customWidth="1"/>
    <col min="15626" max="15626" width="24.5" style="5" customWidth="1"/>
    <col min="15627" max="15876" width="9.1640625" style="5"/>
    <col min="15877" max="15877" width="25.83203125" style="5" customWidth="1"/>
    <col min="15878" max="15881" width="31" style="5" customWidth="1"/>
    <col min="15882" max="15882" width="24.5" style="5" customWidth="1"/>
    <col min="15883" max="16132" width="9.1640625" style="5"/>
    <col min="16133" max="16133" width="25.83203125" style="5" customWidth="1"/>
    <col min="16134" max="16137" width="31" style="5" customWidth="1"/>
    <col min="16138" max="16138" width="24.5" style="5" customWidth="1"/>
    <col min="16139" max="16384" width="9.1640625" style="5"/>
  </cols>
  <sheetData>
    <row r="3" spans="5:9" ht="15" x14ac:dyDescent="0.15">
      <c r="F3" s="12" t="s">
        <v>100</v>
      </c>
      <c r="G3" s="16" t="s">
        <v>101</v>
      </c>
      <c r="H3" s="12" t="s">
        <v>88</v>
      </c>
    </row>
    <row r="4" spans="5:9" ht="15" x14ac:dyDescent="0.15">
      <c r="F4" s="15" t="s">
        <v>112</v>
      </c>
      <c r="G4" s="15" t="s">
        <v>119</v>
      </c>
      <c r="H4" s="15"/>
    </row>
    <row r="5" spans="5:9" ht="15" x14ac:dyDescent="0.15">
      <c r="F5" s="15" t="s">
        <v>102</v>
      </c>
      <c r="G5" s="83">
        <v>1</v>
      </c>
      <c r="H5" s="15" t="s">
        <v>104</v>
      </c>
    </row>
    <row r="6" spans="5:9" ht="111" customHeight="1" x14ac:dyDescent="0.15">
      <c r="E6" s="6"/>
      <c r="F6" s="15" t="s">
        <v>19</v>
      </c>
      <c r="G6" s="83">
        <v>2</v>
      </c>
      <c r="H6" s="15" t="s">
        <v>107</v>
      </c>
      <c r="I6" s="7"/>
    </row>
    <row r="7" spans="5:9" ht="115.5" customHeight="1" x14ac:dyDescent="0.15">
      <c r="F7" s="15" t="s">
        <v>13</v>
      </c>
      <c r="G7" s="83">
        <v>3</v>
      </c>
      <c r="H7" s="15" t="s">
        <v>108</v>
      </c>
    </row>
    <row r="8" spans="5:9" ht="128.25" customHeight="1" x14ac:dyDescent="0.15">
      <c r="F8" s="15" t="s">
        <v>17</v>
      </c>
      <c r="G8" s="83">
        <v>4</v>
      </c>
      <c r="H8" s="15" t="s">
        <v>109</v>
      </c>
    </row>
    <row r="9" spans="5:9" ht="30" x14ac:dyDescent="0.15">
      <c r="F9" s="15" t="s">
        <v>103</v>
      </c>
      <c r="G9" s="83">
        <v>5</v>
      </c>
      <c r="H9" s="15" t="s">
        <v>110</v>
      </c>
    </row>
    <row r="11" spans="5:9" ht="50.25" customHeight="1" x14ac:dyDescent="0.15">
      <c r="F11" s="125" t="s">
        <v>106</v>
      </c>
      <c r="G11" s="125"/>
      <c r="H11" s="125"/>
    </row>
    <row r="13" spans="5:9" ht="15" x14ac:dyDescent="0.2">
      <c r="F13"/>
    </row>
    <row r="15" spans="5:9" ht="14" x14ac:dyDescent="0.15">
      <c r="F15" s="12" t="s">
        <v>98</v>
      </c>
      <c r="G15" s="12" t="s">
        <v>99</v>
      </c>
      <c r="H15" s="12" t="s">
        <v>88</v>
      </c>
    </row>
    <row r="16" spans="5:9" ht="15" x14ac:dyDescent="0.15">
      <c r="F16" s="15" t="s">
        <v>89</v>
      </c>
      <c r="G16" s="15" t="s">
        <v>119</v>
      </c>
      <c r="H16" s="15"/>
    </row>
    <row r="17" spans="6:9" ht="15" x14ac:dyDescent="0.15">
      <c r="F17" s="15" t="s">
        <v>16</v>
      </c>
      <c r="G17" s="83">
        <v>1</v>
      </c>
      <c r="H17" s="15" t="s">
        <v>96</v>
      </c>
    </row>
    <row r="18" spans="6:9" ht="15" x14ac:dyDescent="0.15">
      <c r="F18" s="15" t="s">
        <v>15</v>
      </c>
      <c r="G18" s="83">
        <v>2</v>
      </c>
      <c r="H18" s="15" t="s">
        <v>95</v>
      </c>
    </row>
    <row r="19" spans="6:9" ht="15" x14ac:dyDescent="0.15">
      <c r="F19" s="15" t="s">
        <v>93</v>
      </c>
      <c r="G19" s="83">
        <v>3</v>
      </c>
      <c r="H19" s="15" t="s">
        <v>94</v>
      </c>
    </row>
    <row r="20" spans="6:9" ht="15" x14ac:dyDescent="0.15">
      <c r="F20" s="15" t="s">
        <v>14</v>
      </c>
      <c r="G20" s="83">
        <v>4</v>
      </c>
      <c r="H20" s="15" t="s">
        <v>92</v>
      </c>
    </row>
    <row r="21" spans="6:9" ht="15" x14ac:dyDescent="0.15">
      <c r="F21" s="15" t="s">
        <v>90</v>
      </c>
      <c r="G21" s="83">
        <v>5</v>
      </c>
      <c r="H21" s="15" t="s">
        <v>91</v>
      </c>
    </row>
    <row r="24" spans="6:9" ht="44.25" customHeight="1" x14ac:dyDescent="0.15">
      <c r="F24" s="125" t="s">
        <v>105</v>
      </c>
      <c r="G24" s="125"/>
      <c r="H24" s="125"/>
    </row>
    <row r="28" spans="6:9" x14ac:dyDescent="0.15">
      <c r="F28" s="126"/>
      <c r="G28" s="126"/>
    </row>
    <row r="29" spans="6:9" ht="14" x14ac:dyDescent="0.15">
      <c r="F29" s="12" t="s">
        <v>117</v>
      </c>
      <c r="G29" s="12" t="s">
        <v>118</v>
      </c>
    </row>
    <row r="30" spans="6:9" ht="15" x14ac:dyDescent="0.15">
      <c r="F30" s="15">
        <v>0</v>
      </c>
      <c r="G30" s="15" t="s">
        <v>119</v>
      </c>
    </row>
    <row r="31" spans="6:9" ht="15" x14ac:dyDescent="0.15">
      <c r="F31" s="29">
        <v>1</v>
      </c>
      <c r="G31" s="29" t="s">
        <v>19</v>
      </c>
      <c r="H31" s="13"/>
      <c r="I31" s="13"/>
    </row>
    <row r="32" spans="6:9" ht="15" x14ac:dyDescent="0.15">
      <c r="F32" s="29">
        <v>2</v>
      </c>
      <c r="G32" s="29" t="s">
        <v>19</v>
      </c>
      <c r="H32" s="13"/>
      <c r="I32" s="13"/>
    </row>
    <row r="33" spans="6:9" ht="15" x14ac:dyDescent="0.15">
      <c r="F33" s="29">
        <v>3</v>
      </c>
      <c r="G33" s="29" t="s">
        <v>19</v>
      </c>
      <c r="H33" s="13"/>
      <c r="I33" s="13"/>
    </row>
    <row r="34" spans="6:9" ht="15" x14ac:dyDescent="0.15">
      <c r="F34" s="29">
        <v>4</v>
      </c>
      <c r="G34" s="29" t="s">
        <v>19</v>
      </c>
      <c r="H34" s="13"/>
      <c r="I34" s="13"/>
    </row>
    <row r="35" spans="6:9" ht="15" x14ac:dyDescent="0.15">
      <c r="F35" s="30">
        <v>5</v>
      </c>
      <c r="G35" s="30" t="s">
        <v>18</v>
      </c>
      <c r="H35" s="13"/>
      <c r="I35" s="13"/>
    </row>
    <row r="36" spans="6:9" ht="15" x14ac:dyDescent="0.15">
      <c r="F36" s="30">
        <v>6</v>
      </c>
      <c r="G36" s="30" t="s">
        <v>18</v>
      </c>
      <c r="H36" s="13"/>
      <c r="I36" s="13"/>
    </row>
    <row r="37" spans="6:9" ht="15" x14ac:dyDescent="0.15">
      <c r="F37" s="30">
        <v>8</v>
      </c>
      <c r="G37" s="30" t="s">
        <v>18</v>
      </c>
      <c r="H37" s="13"/>
      <c r="I37" s="13"/>
    </row>
    <row r="38" spans="6:9" ht="15" x14ac:dyDescent="0.15">
      <c r="F38" s="30">
        <v>9</v>
      </c>
      <c r="G38" s="30" t="s">
        <v>18</v>
      </c>
      <c r="H38" s="13"/>
      <c r="I38" s="13"/>
    </row>
    <row r="39" spans="6:9" ht="15" x14ac:dyDescent="0.15">
      <c r="F39" s="30">
        <v>10</v>
      </c>
      <c r="G39" s="30" t="s">
        <v>18</v>
      </c>
      <c r="H39" s="13"/>
      <c r="I39" s="13"/>
    </row>
    <row r="40" spans="6:9" ht="15" x14ac:dyDescent="0.15">
      <c r="F40" s="30">
        <v>12</v>
      </c>
      <c r="G40" s="30" t="s">
        <v>18</v>
      </c>
      <c r="H40" s="13"/>
      <c r="I40" s="13"/>
    </row>
    <row r="41" spans="6:9" ht="15" x14ac:dyDescent="0.15">
      <c r="F41" s="30">
        <v>15</v>
      </c>
      <c r="G41" s="30" t="s">
        <v>18</v>
      </c>
    </row>
    <row r="42" spans="6:9" ht="15" x14ac:dyDescent="0.15">
      <c r="F42" s="30">
        <v>16</v>
      </c>
      <c r="G42" s="30" t="s">
        <v>18</v>
      </c>
    </row>
    <row r="43" spans="6:9" ht="15" x14ac:dyDescent="0.15">
      <c r="F43" s="31">
        <v>20</v>
      </c>
      <c r="G43" s="31" t="s">
        <v>17</v>
      </c>
    </row>
    <row r="44" spans="6:9" ht="15" x14ac:dyDescent="0.15">
      <c r="F44" s="31">
        <v>25</v>
      </c>
      <c r="G44" s="31" t="s">
        <v>17</v>
      </c>
    </row>
  </sheetData>
  <mergeCells count="3">
    <mergeCell ref="F24:H24"/>
    <mergeCell ref="F11:H11"/>
    <mergeCell ref="F28:G28"/>
  </mergeCell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2CB67-4E0D-43B8-9947-BC48ABB27053}">
  <dimension ref="C1:D60"/>
  <sheetViews>
    <sheetView showGridLines="0" workbookViewId="0">
      <selection activeCell="C22" sqref="C22"/>
    </sheetView>
  </sheetViews>
  <sheetFormatPr baseColWidth="10" defaultColWidth="9.1640625" defaultRowHeight="14" x14ac:dyDescent="0.2"/>
  <cols>
    <col min="1" max="2" width="9.1640625" style="4"/>
    <col min="3" max="3" width="40.6640625" style="4" customWidth="1"/>
    <col min="4" max="4" width="79" style="4" customWidth="1"/>
    <col min="5" max="5" width="10.5" style="4" bestFit="1" customWidth="1"/>
    <col min="6" max="16384" width="9.1640625" style="4"/>
  </cols>
  <sheetData>
    <row r="1" spans="3:3" x14ac:dyDescent="0.2">
      <c r="C1" s="12" t="s">
        <v>25</v>
      </c>
    </row>
    <row r="2" spans="3:3" ht="15" x14ac:dyDescent="0.2">
      <c r="C2" s="15" t="s">
        <v>111</v>
      </c>
    </row>
    <row r="3" spans="3:3" x14ac:dyDescent="0.2">
      <c r="C3" s="10" t="s">
        <v>21</v>
      </c>
    </row>
    <row r="4" spans="3:3" x14ac:dyDescent="0.2">
      <c r="C4" s="10" t="s">
        <v>26</v>
      </c>
    </row>
    <row r="5" spans="3:3" x14ac:dyDescent="0.2">
      <c r="C5" s="10" t="s">
        <v>28</v>
      </c>
    </row>
    <row r="6" spans="3:3" x14ac:dyDescent="0.2">
      <c r="C6" s="10" t="s">
        <v>27</v>
      </c>
    </row>
    <row r="11" spans="3:3" x14ac:dyDescent="0.2">
      <c r="C11" s="12" t="s">
        <v>22</v>
      </c>
    </row>
    <row r="12" spans="3:3" ht="15" x14ac:dyDescent="0.2">
      <c r="C12" s="15" t="s">
        <v>113</v>
      </c>
    </row>
    <row r="13" spans="3:3" x14ac:dyDescent="0.2">
      <c r="C13" s="10" t="s">
        <v>23</v>
      </c>
    </row>
    <row r="14" spans="3:3" x14ac:dyDescent="0.2">
      <c r="C14" s="10" t="s">
        <v>151</v>
      </c>
    </row>
    <row r="15" spans="3:3" x14ac:dyDescent="0.2">
      <c r="C15" s="10" t="s">
        <v>24</v>
      </c>
    </row>
    <row r="18" spans="3:4" x14ac:dyDescent="0.2">
      <c r="C18" s="12" t="s">
        <v>406</v>
      </c>
    </row>
    <row r="19" spans="3:4" ht="15" x14ac:dyDescent="0.2">
      <c r="C19" s="15" t="s">
        <v>407</v>
      </c>
    </row>
    <row r="20" spans="3:4" ht="15" x14ac:dyDescent="0.2">
      <c r="C20" s="127" t="s">
        <v>236</v>
      </c>
    </row>
    <row r="21" spans="3:4" x14ac:dyDescent="0.2">
      <c r="C21" s="10" t="s">
        <v>151</v>
      </c>
    </row>
    <row r="22" spans="3:4" ht="15" x14ac:dyDescent="0.2">
      <c r="C22" s="127" t="s">
        <v>222</v>
      </c>
    </row>
    <row r="23" spans="3:4" x14ac:dyDescent="0.2">
      <c r="C23" s="10" t="s">
        <v>24</v>
      </c>
    </row>
    <row r="27" spans="3:4" x14ac:dyDescent="0.2">
      <c r="C27" s="12" t="s">
        <v>9</v>
      </c>
      <c r="D27" s="12" t="s">
        <v>69</v>
      </c>
    </row>
    <row r="28" spans="3:4" ht="15" x14ac:dyDescent="0.2">
      <c r="C28" s="15" t="s">
        <v>87</v>
      </c>
      <c r="D28" s="14"/>
    </row>
    <row r="29" spans="3:4" ht="30" x14ac:dyDescent="0.2">
      <c r="C29" s="14" t="s">
        <v>63</v>
      </c>
      <c r="D29" s="14" t="s">
        <v>49</v>
      </c>
    </row>
    <row r="30" spans="3:4" ht="30" x14ac:dyDescent="0.2">
      <c r="C30" s="14" t="s">
        <v>62</v>
      </c>
      <c r="D30" s="14" t="s">
        <v>50</v>
      </c>
    </row>
    <row r="31" spans="3:4" ht="30" x14ac:dyDescent="0.2">
      <c r="C31" s="14" t="s">
        <v>51</v>
      </c>
      <c r="D31" s="14" t="s">
        <v>52</v>
      </c>
    </row>
    <row r="32" spans="3:4" ht="30" x14ac:dyDescent="0.2">
      <c r="C32" s="14" t="s">
        <v>60</v>
      </c>
      <c r="D32" s="14" t="s">
        <v>53</v>
      </c>
    </row>
    <row r="33" spans="3:4" ht="30" x14ac:dyDescent="0.2">
      <c r="C33" s="14" t="s">
        <v>64</v>
      </c>
      <c r="D33" s="14" t="s">
        <v>61</v>
      </c>
    </row>
    <row r="34" spans="3:4" ht="30" x14ac:dyDescent="0.2">
      <c r="C34" s="14" t="s">
        <v>67</v>
      </c>
      <c r="D34" s="14" t="s">
        <v>54</v>
      </c>
    </row>
    <row r="35" spans="3:4" ht="30" x14ac:dyDescent="0.2">
      <c r="C35" s="14" t="s">
        <v>65</v>
      </c>
      <c r="D35" s="14" t="s">
        <v>55</v>
      </c>
    </row>
    <row r="36" spans="3:4" ht="30" x14ac:dyDescent="0.2">
      <c r="C36" s="14" t="s">
        <v>66</v>
      </c>
      <c r="D36" s="14" t="s">
        <v>56</v>
      </c>
    </row>
    <row r="37" spans="3:4" ht="30" x14ac:dyDescent="0.2">
      <c r="C37" s="14" t="s">
        <v>57</v>
      </c>
      <c r="D37" s="14" t="s">
        <v>58</v>
      </c>
    </row>
    <row r="38" spans="3:4" ht="30" x14ac:dyDescent="0.2">
      <c r="C38" s="14" t="s">
        <v>68</v>
      </c>
      <c r="D38" s="14" t="s">
        <v>59</v>
      </c>
    </row>
    <row r="40" spans="3:4" ht="39.75" customHeight="1" x14ac:dyDescent="0.2">
      <c r="C40" s="125" t="s">
        <v>70</v>
      </c>
      <c r="D40" s="125"/>
    </row>
    <row r="43" spans="3:4" x14ac:dyDescent="0.2">
      <c r="C43" s="12" t="s">
        <v>39</v>
      </c>
    </row>
    <row r="44" spans="3:4" ht="15" x14ac:dyDescent="0.2">
      <c r="C44" s="15" t="s">
        <v>86</v>
      </c>
    </row>
    <row r="45" spans="3:4" ht="15" x14ac:dyDescent="0.2">
      <c r="C45" s="14" t="s">
        <v>82</v>
      </c>
    </row>
    <row r="46" spans="3:4" ht="15" x14ac:dyDescent="0.2">
      <c r="C46" s="14" t="s">
        <v>78</v>
      </c>
    </row>
    <row r="47" spans="3:4" ht="15" x14ac:dyDescent="0.2">
      <c r="C47" s="14" t="s">
        <v>72</v>
      </c>
    </row>
    <row r="48" spans="3:4" ht="15" x14ac:dyDescent="0.2">
      <c r="C48" s="14" t="s">
        <v>71</v>
      </c>
    </row>
    <row r="49" spans="3:4" ht="15" x14ac:dyDescent="0.2">
      <c r="C49" s="14" t="s">
        <v>75</v>
      </c>
    </row>
    <row r="50" spans="3:4" ht="15" x14ac:dyDescent="0.2">
      <c r="C50" s="14" t="s">
        <v>81</v>
      </c>
    </row>
    <row r="51" spans="3:4" ht="15" x14ac:dyDescent="0.2">
      <c r="C51" s="14" t="s">
        <v>79</v>
      </c>
    </row>
    <row r="52" spans="3:4" ht="15" x14ac:dyDescent="0.2">
      <c r="C52" s="14" t="s">
        <v>73</v>
      </c>
    </row>
    <row r="53" spans="3:4" ht="15" x14ac:dyDescent="0.2">
      <c r="C53" s="14" t="s">
        <v>76</v>
      </c>
    </row>
    <row r="54" spans="3:4" ht="15" x14ac:dyDescent="0.2">
      <c r="C54" s="14" t="s">
        <v>80</v>
      </c>
    </row>
    <row r="55" spans="3:4" ht="15" x14ac:dyDescent="0.2">
      <c r="C55" s="14" t="s">
        <v>84</v>
      </c>
    </row>
    <row r="56" spans="3:4" ht="15" x14ac:dyDescent="0.2">
      <c r="C56" s="14" t="s">
        <v>77</v>
      </c>
    </row>
    <row r="57" spans="3:4" ht="15" x14ac:dyDescent="0.2">
      <c r="C57" s="14" t="s">
        <v>83</v>
      </c>
    </row>
    <row r="58" spans="3:4" ht="15" x14ac:dyDescent="0.2">
      <c r="C58" s="14" t="s">
        <v>74</v>
      </c>
    </row>
    <row r="60" spans="3:4" x14ac:dyDescent="0.2">
      <c r="C60" s="125" t="s">
        <v>97</v>
      </c>
      <c r="D60" s="125"/>
    </row>
  </sheetData>
  <sortState xmlns:xlrd2="http://schemas.microsoft.com/office/spreadsheetml/2017/richdata2" ref="C44:C58">
    <sortCondition ref="C44:C58"/>
  </sortState>
  <mergeCells count="2">
    <mergeCell ref="C40:D40"/>
    <mergeCell ref="C60:D60"/>
  </mergeCells>
  <phoneticPr fontId="22" type="noConversion"/>
  <pageMargins left="0.7" right="0.7" top="0.75" bottom="0.75" header="0.3" footer="0.3"/>
  <pageSetup paperSize="9"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Props1.xml><?xml version="1.0" encoding="utf-8"?>
<ds:datastoreItem xmlns:ds="http://schemas.openxmlformats.org/officeDocument/2006/customXml" ds:itemID="{92CE7B0B-7A4F-4489-87B7-DD0279EA3520}">
  <ds:schemaRefs/>
</ds:datastoreItem>
</file>

<file path=customXml/itemProps2.xml><?xml version="1.0" encoding="utf-8"?>
<ds:datastoreItem xmlns:ds="http://schemas.openxmlformats.org/officeDocument/2006/customXml" ds:itemID="{04FD2643-3521-4166-B2B2-5567BE61C0A9}">
  <ds:schemaRefs/>
</ds:datastoreItem>
</file>

<file path=customXml/itemProps3.xml><?xml version="1.0" encoding="utf-8"?>
<ds:datastoreItem xmlns:ds="http://schemas.openxmlformats.org/officeDocument/2006/customXml" ds:itemID="{53495C9A-BE17-4CC6-A51E-DAB72560E273}">
  <ds:schemaRefs/>
</ds:datastoreItem>
</file>

<file path=customXml/itemProps4.xml><?xml version="1.0" encoding="utf-8"?>
<ds:datastoreItem xmlns:ds="http://schemas.openxmlformats.org/officeDocument/2006/customXml" ds:itemID="{D3E64365-B583-4B08-8144-F6DA392804EE}">
  <ds:schemaRefs/>
</ds:datastoreItem>
</file>

<file path=customXml/itemProps5.xml><?xml version="1.0" encoding="utf-8"?>
<ds:datastoreItem xmlns:ds="http://schemas.openxmlformats.org/officeDocument/2006/customXml" ds:itemID="{955EEE1E-85BF-42C7-9554-29F2BBEC77EE}">
  <ds:schemaRefs/>
</ds:datastoreItem>
</file>

<file path=customXml/itemProps6.xml><?xml version="1.0" encoding="utf-8"?>
<ds:datastoreItem xmlns:ds="http://schemas.openxmlformats.org/officeDocument/2006/customXml" ds:itemID="{AB31964D-9378-427C-AE7A-40E10176368E}">
  <ds:schemaRefs>
    <ds:schemaRef ds:uri="http://schemas.microsoft.com/DataMashup"/>
  </ds:schemaRefs>
</ds:datastoreItem>
</file>

<file path=customXml/itemProps7.xml><?xml version="1.0" encoding="utf-8"?>
<ds:datastoreItem xmlns:ds="http://schemas.openxmlformats.org/officeDocument/2006/customXml" ds:itemID="{05C87705-9867-479B-8F12-E325B4CD01A8}">
  <ds:schemaRefs/>
</ds:datastoreItem>
</file>

<file path=customXml/itemProps8.xml><?xml version="1.0" encoding="utf-8"?>
<ds:datastoreItem xmlns:ds="http://schemas.openxmlformats.org/officeDocument/2006/customXml" ds:itemID="{7965482F-04FB-41E8-A929-861DB0D7E539}">
  <ds:schemaRefs/>
</ds:datastoreItem>
</file>

<file path=customXml/itemProps9.xml><?xml version="1.0" encoding="utf-8"?>
<ds:datastoreItem xmlns:ds="http://schemas.openxmlformats.org/officeDocument/2006/customXml" ds:itemID="{4380DE81-CEC8-4BB1-A53F-65454403F347}">
  <ds:schemaRefs/>
</ds:datastoreItem>
</file>

<file path=customXml/itemProps10.xml><?xml version="1.0" encoding="utf-8"?>
<ds:datastoreItem xmlns:ds="http://schemas.openxmlformats.org/officeDocument/2006/customXml" ds:itemID="{0483F41F-77DD-431A-BB3F-1D643256E826}">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Information</vt:lpstr>
      <vt:lpstr>Dashboard</vt:lpstr>
      <vt:lpstr>Heatmap</vt:lpstr>
      <vt:lpstr>Gantt chart</vt:lpstr>
      <vt:lpstr>Risk Register</vt:lpstr>
      <vt:lpstr>Tasks</vt:lpstr>
      <vt:lpstr>RiskPivots</vt:lpstr>
      <vt:lpstr>RiskTimeline</vt:lpstr>
      <vt:lpstr>Rating factors</vt:lpstr>
      <vt:lpstr>Dropdowns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Register for Information Security</dc:title>
  <dc:subject/>
  <dc:creator>allaboutgrc.com</dc:creator>
  <cp:keywords>Template; Risk Assessment</cp:keywords>
  <dc:description/>
  <cp:lastModifiedBy>Arun Sivadasan</cp:lastModifiedBy>
  <cp:lastPrinted>2024-12-08T21:36:07Z</cp:lastPrinted>
  <dcterms:created xsi:type="dcterms:W3CDTF">2015-06-05T18:19:34Z</dcterms:created>
  <dcterms:modified xsi:type="dcterms:W3CDTF">2025-02-16T16:26:36Z</dcterms:modified>
  <cp:category>Template</cp:category>
</cp:coreProperties>
</file>